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24226"/>
  <mc:AlternateContent xmlns:mc="http://schemas.openxmlformats.org/markup-compatibility/2006">
    <mc:Choice Requires="x15">
      <x15ac:absPath xmlns:x15ac="http://schemas.microsoft.com/office/spreadsheetml/2010/11/ac" url="G:\FDLU\Calificacion Propuestas\2024\Parques Obra 2024\OFERTAS LICITACION PARQUE USME\Evaluacion Tecnica\"/>
    </mc:Choice>
  </mc:AlternateContent>
  <xr:revisionPtr revIDLastSave="0" documentId="13_ncr:1_{E4005AB2-10BC-4A39-80E2-89158CA262B6}" xr6:coauthVersionLast="47" xr6:coauthVersionMax="47" xr10:uidLastSave="{00000000-0000-0000-0000-000000000000}"/>
  <bookViews>
    <workbookView xWindow="20370" yWindow="-120" windowWidth="29040" windowHeight="15840" tabRatio="776" firstSheet="2" activeTab="2" xr2:uid="{00000000-000D-0000-FFFF-FFFF00000000}"/>
  </bookViews>
  <sheets>
    <sheet name="Datos" sheetId="41" state="hidden" r:id="rId1"/>
    <sheet name="Listas" sheetId="42" state="hidden" r:id="rId2"/>
    <sheet name="12" sheetId="40" r:id="rId3"/>
    <sheet name="13" sheetId="65" r:id="rId4"/>
    <sheet name="14" sheetId="66" r:id="rId5"/>
    <sheet name="29" sheetId="67" r:id="rId6"/>
    <sheet name="30" sheetId="68" r:id="rId7"/>
    <sheet name="31" sheetId="69" r:id="rId8"/>
    <sheet name="32" sheetId="70" r:id="rId9"/>
    <sheet name="33" sheetId="71" r:id="rId10"/>
    <sheet name="2. K-Residual" sheetId="48" r:id="rId11"/>
    <sheet name="3. Financiera y Org." sheetId="53" state="hidden" r:id="rId12"/>
  </sheets>
  <externalReferences>
    <externalReference r:id="rId13"/>
    <externalReference r:id="rId14"/>
    <externalReference r:id="rId15"/>
    <externalReference r:id="rId16"/>
    <externalReference r:id="rId17"/>
  </externalReferences>
  <definedNames>
    <definedName name="\a" localSheetId="10">#REF!</definedName>
    <definedName name="\a">#REF!</definedName>
    <definedName name="\b" localSheetId="10">#REF!</definedName>
    <definedName name="\b">#REF!</definedName>
    <definedName name="\c" localSheetId="10">#REF!</definedName>
    <definedName name="\c">#REF!</definedName>
    <definedName name="\l" localSheetId="10">#REF!</definedName>
    <definedName name="\l">#REF!</definedName>
    <definedName name="_Fill" localSheetId="10" hidden="1">#REF!</definedName>
    <definedName name="_Fill" localSheetId="11" hidden="1">#REF!</definedName>
    <definedName name="_Fill" hidden="1">#REF!</definedName>
    <definedName name="_xlnm._FilterDatabase" localSheetId="10" hidden="1">'2. K-Residual'!$A$14:$M$14</definedName>
    <definedName name="_xlnm._FilterDatabase" localSheetId="11" hidden="1">'3. Financiera y Org.'!$B$17:$F$17</definedName>
    <definedName name="_Order1" hidden="1">255</definedName>
    <definedName name="_Sort" localSheetId="10" hidden="1">#REF!</definedName>
    <definedName name="_Sort" hidden="1">#REF!</definedName>
    <definedName name="A_impresión_IM" localSheetId="10">#REF!</definedName>
    <definedName name="A_impresión_IM">#REF!</definedName>
    <definedName name="AccessDatabase" hidden="1">"C:\C-314\VOLUMENES\volfin4.mdb"</definedName>
    <definedName name="aiu_mat">[1]PRESUPUESTO!$AD$891</definedName>
    <definedName name="_xlnm.Print_Area" localSheetId="2">'12'!$A$1:$T$40</definedName>
    <definedName name="_xlnm.Print_Area" localSheetId="3">'13'!$A$1:$T$43</definedName>
    <definedName name="_xlnm.Print_Area" localSheetId="4">'14'!$A$1:$T$39</definedName>
    <definedName name="_xlnm.Print_Area" localSheetId="10">'2. K-Residual'!$A$1:$M$40</definedName>
    <definedName name="_xlnm.Print_Area" localSheetId="5">'29'!$A$1:$T$42</definedName>
    <definedName name="_xlnm.Print_Area" localSheetId="11">'3. Financiera y Org.'!$B$1:$N$48</definedName>
    <definedName name="_xlnm.Print_Area" localSheetId="6">'30'!$A$1:$T$44</definedName>
    <definedName name="_xlnm.Print_Area" localSheetId="7">'31'!$A$1:$T$40</definedName>
    <definedName name="_xlnm.Print_Area" localSheetId="8">'32'!$A$1:$T$40</definedName>
    <definedName name="_xlnm.Print_Area" localSheetId="9">'33'!$A$1:$T$37</definedName>
    <definedName name="BASURA">[2]ANEXO2!$B$90:$M$133</definedName>
    <definedName name="campamentos">[1]PRESUPUESTO!$AD$883</definedName>
    <definedName name="carreteras" localSheetId="11">#REF!</definedName>
    <definedName name="carreteras">#REF!</definedName>
    <definedName name="CONTRATACIÓN" localSheetId="10">#REF!</definedName>
    <definedName name="CONTRATACIÓN">#REF!</definedName>
    <definedName name="CUAESTRUCT" localSheetId="10">#REF!</definedName>
    <definedName name="CUAESTRUCT">#REF!</definedName>
    <definedName name="CUAPRUEBAS" localSheetId="10">#REF!</definedName>
    <definedName name="CUAPRUEBAS">#REF!</definedName>
    <definedName name="equipos">[1]PRESUPUESTO!$AD$876</definedName>
    <definedName name="FM" localSheetId="10">#REF!</definedName>
    <definedName name="FM">#REF!</definedName>
    <definedName name="FMA" localSheetId="10">#REF!</definedName>
    <definedName name="FMA">#REF!</definedName>
    <definedName name="FMB" localSheetId="10">#REF!</definedName>
    <definedName name="FMB">#REF!</definedName>
    <definedName name="FMC" localSheetId="10">#REF!</definedName>
    <definedName name="FMC">#REF!</definedName>
    <definedName name="FMD" localSheetId="10">#REF!</definedName>
    <definedName name="FMD">#REF!</definedName>
    <definedName name="FME" localSheetId="10">#REF!</definedName>
    <definedName name="FME">#REF!</definedName>
    <definedName name="FSADKJFLKASD" localSheetId="10">#REF!</definedName>
    <definedName name="FSADKJFLKASD">#REF!</definedName>
    <definedName name="gastos_contrato">[1]PRESUPUESTO!$AD$885</definedName>
    <definedName name="GUILLERMO">[3]SMMV!$A$2:$B$7</definedName>
    <definedName name="HABILITADO" localSheetId="10">#REF!</definedName>
    <definedName name="HABILITADO">#REF!</definedName>
    <definedName name="herramientas">[1]PRESUPUESTO!$AD$878</definedName>
    <definedName name="INDI1" localSheetId="10">#REF!</definedName>
    <definedName name="INDI1">#REF!</definedName>
    <definedName name="INF_BASICA" localSheetId="11">#REF!</definedName>
    <definedName name="INF_BASICA">#REF!</definedName>
    <definedName name="inst_provis">[1]PRESUPUESTO!$AD$882</definedName>
    <definedName name="KK" localSheetId="10">#REF!</definedName>
    <definedName name="KK">#REF!</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10">#REF!</definedName>
    <definedName name="MOD">#REF!</definedName>
    <definedName name="obser">[4]BD_SITP_08!$AP:$AV</definedName>
    <definedName name="porce" localSheetId="11">#REF!</definedName>
    <definedName name="porce">#REF!</definedName>
    <definedName name="porce2" localSheetId="11">#REF!</definedName>
    <definedName name="porce2">#REF!</definedName>
    <definedName name="PORT.NUEVA">[5]SMMV!$A$2:$B$7</definedName>
    <definedName name="PRINT_AREA">#N/A</definedName>
    <definedName name="PRINT_AREA_MI">#N/A</definedName>
    <definedName name="PRINT_TITLES">#N/A</definedName>
    <definedName name="PRINT_TITLES_MI">#N/A</definedName>
    <definedName name="sdbfgfdgh" localSheetId="10">#REF!</definedName>
    <definedName name="sdbfgfdgh">#REF!</definedName>
    <definedName name="sdfwg" localSheetId="10">#REF!</definedName>
    <definedName name="sdfwg">#REF!</definedName>
    <definedName name="SEM_02">#N/A</definedName>
    <definedName name="servicios">[1]PRESUPUESTO!$AD$884</definedName>
    <definedName name="SINO" localSheetId="10">#REF!</definedName>
    <definedName name="SINO">#REF!</definedName>
    <definedName name="SMLMV" localSheetId="10">#REF!</definedName>
    <definedName name="SMLMV">#REF!</definedName>
    <definedName name="SMMV">[5]SMMV!$A$2:$B$7</definedName>
    <definedName name="subcontratos">[1]PRESUPUESTO!$AD$877</definedName>
    <definedName name="_xlnm.Print_Titles" localSheetId="10">'2. K-Residual'!$13:$14</definedName>
    <definedName name="_xlnm.Print_Titles" localSheetId="11">'3. Financiera y Org.'!$1:$16</definedName>
    <definedName name="total_hh">[1]PRESUPUESTO!$AC$327</definedName>
    <definedName name="valor_final" localSheetId="10">#REF!</definedName>
    <definedName name="valor_final">#REF!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6" i="48" l="1"/>
  <c r="E9" i="48"/>
  <c r="E8" i="48"/>
  <c r="D6" i="48"/>
  <c r="A4" i="48"/>
  <c r="R28" i="71"/>
  <c r="R30" i="71" s="1"/>
  <c r="O28" i="71"/>
  <c r="R22" i="71"/>
  <c r="R23" i="71" s="1"/>
  <c r="Q22" i="71"/>
  <c r="Q23" i="71" s="1"/>
  <c r="P22" i="71"/>
  <c r="P23" i="71" s="1"/>
  <c r="O22" i="71"/>
  <c r="O23" i="71" s="1"/>
  <c r="N22" i="71"/>
  <c r="N23" i="71" s="1"/>
  <c r="M22" i="71"/>
  <c r="M23" i="71" s="1"/>
  <c r="L22" i="71"/>
  <c r="L23" i="71" s="1"/>
  <c r="K22" i="71"/>
  <c r="K23" i="71" s="1"/>
  <c r="J22" i="71"/>
  <c r="J23" i="71" s="1"/>
  <c r="I22" i="71"/>
  <c r="I23" i="71" s="1"/>
  <c r="H22" i="71"/>
  <c r="H23" i="71" s="1"/>
  <c r="G22" i="71"/>
  <c r="G23" i="71" s="1"/>
  <c r="F22" i="71"/>
  <c r="F23" i="71" s="1"/>
  <c r="E22" i="71"/>
  <c r="E23" i="71" s="1"/>
  <c r="S21" i="71"/>
  <c r="T21" i="71" s="1"/>
  <c r="E18" i="71"/>
  <c r="K18" i="71" s="1"/>
  <c r="B5" i="71"/>
  <c r="R30" i="70"/>
  <c r="O30" i="70"/>
  <c r="R29" i="70"/>
  <c r="O29" i="70"/>
  <c r="R23" i="70"/>
  <c r="R24" i="70" s="1"/>
  <c r="Q23" i="70"/>
  <c r="Q24" i="70" s="1"/>
  <c r="P23" i="70"/>
  <c r="P24" i="70" s="1"/>
  <c r="O23" i="70"/>
  <c r="O24" i="70" s="1"/>
  <c r="N23" i="70"/>
  <c r="N24" i="70" s="1"/>
  <c r="M23" i="70"/>
  <c r="M24" i="70" s="1"/>
  <c r="L23" i="70"/>
  <c r="L24" i="70" s="1"/>
  <c r="K23" i="70"/>
  <c r="K24" i="70" s="1"/>
  <c r="J23" i="70"/>
  <c r="J24" i="70" s="1"/>
  <c r="I23" i="70"/>
  <c r="I24" i="70" s="1"/>
  <c r="H23" i="70"/>
  <c r="H24" i="70" s="1"/>
  <c r="G23" i="70"/>
  <c r="G24" i="70" s="1"/>
  <c r="F23" i="70"/>
  <c r="F24" i="70" s="1"/>
  <c r="E23" i="70"/>
  <c r="E24" i="70" s="1"/>
  <c r="S22" i="70"/>
  <c r="T22" i="70" s="1"/>
  <c r="S21" i="70"/>
  <c r="T21" i="70" s="1"/>
  <c r="E18" i="70"/>
  <c r="K18" i="70" s="1"/>
  <c r="B5" i="70"/>
  <c r="R30" i="69"/>
  <c r="O30" i="69"/>
  <c r="R29" i="69"/>
  <c r="O29" i="69"/>
  <c r="R23" i="69"/>
  <c r="R24" i="69" s="1"/>
  <c r="Q23" i="69"/>
  <c r="Q24" i="69" s="1"/>
  <c r="P23" i="69"/>
  <c r="P24" i="69" s="1"/>
  <c r="O23" i="69"/>
  <c r="O24" i="69" s="1"/>
  <c r="N23" i="69"/>
  <c r="N24" i="69" s="1"/>
  <c r="M23" i="69"/>
  <c r="M24" i="69" s="1"/>
  <c r="L23" i="69"/>
  <c r="L24" i="69" s="1"/>
  <c r="K23" i="69"/>
  <c r="K24" i="69" s="1"/>
  <c r="J23" i="69"/>
  <c r="J24" i="69" s="1"/>
  <c r="I23" i="69"/>
  <c r="I24" i="69" s="1"/>
  <c r="H23" i="69"/>
  <c r="H24" i="69" s="1"/>
  <c r="G23" i="69"/>
  <c r="G24" i="69" s="1"/>
  <c r="F23" i="69"/>
  <c r="F24" i="69" s="1"/>
  <c r="E23" i="69"/>
  <c r="E24" i="69" s="1"/>
  <c r="S22" i="69"/>
  <c r="T22" i="69" s="1"/>
  <c r="S21" i="69"/>
  <c r="T21" i="69" s="1"/>
  <c r="E18" i="69"/>
  <c r="R34" i="69" s="1"/>
  <c r="B5" i="69"/>
  <c r="R34" i="68"/>
  <c r="O34" i="68"/>
  <c r="R33" i="68"/>
  <c r="O33" i="68"/>
  <c r="R32" i="68"/>
  <c r="O32" i="68"/>
  <c r="R31" i="68"/>
  <c r="O31" i="68"/>
  <c r="R25" i="68"/>
  <c r="R26" i="68" s="1"/>
  <c r="Q25" i="68"/>
  <c r="Q26" i="68" s="1"/>
  <c r="P25" i="68"/>
  <c r="P26" i="68" s="1"/>
  <c r="O25" i="68"/>
  <c r="O26" i="68" s="1"/>
  <c r="N25" i="68"/>
  <c r="N26" i="68" s="1"/>
  <c r="M25" i="68"/>
  <c r="M26" i="68" s="1"/>
  <c r="L25" i="68"/>
  <c r="L26" i="68" s="1"/>
  <c r="K25" i="68"/>
  <c r="K26" i="68" s="1"/>
  <c r="J25" i="68"/>
  <c r="J26" i="68" s="1"/>
  <c r="I25" i="68"/>
  <c r="I26" i="68" s="1"/>
  <c r="H25" i="68"/>
  <c r="H26" i="68" s="1"/>
  <c r="G25" i="68"/>
  <c r="G26" i="68" s="1"/>
  <c r="F25" i="68"/>
  <c r="F26" i="68" s="1"/>
  <c r="E25" i="68"/>
  <c r="E26" i="68" s="1"/>
  <c r="S24" i="68"/>
  <c r="T24" i="68" s="1"/>
  <c r="S23" i="68"/>
  <c r="T23" i="68" s="1"/>
  <c r="S22" i="68"/>
  <c r="T22" i="68" s="1"/>
  <c r="S21" i="68"/>
  <c r="T21" i="68" s="1"/>
  <c r="E18" i="68"/>
  <c r="R38" i="68" s="1"/>
  <c r="B5" i="68"/>
  <c r="R32" i="67"/>
  <c r="O32" i="67"/>
  <c r="R31" i="67"/>
  <c r="O31" i="67"/>
  <c r="R30" i="67"/>
  <c r="O30" i="67"/>
  <c r="R24" i="67"/>
  <c r="R25" i="67" s="1"/>
  <c r="Q24" i="67"/>
  <c r="Q25" i="67" s="1"/>
  <c r="P24" i="67"/>
  <c r="P25" i="67" s="1"/>
  <c r="O24" i="67"/>
  <c r="O25" i="67" s="1"/>
  <c r="N24" i="67"/>
  <c r="N25" i="67" s="1"/>
  <c r="M24" i="67"/>
  <c r="M25" i="67" s="1"/>
  <c r="L24" i="67"/>
  <c r="L25" i="67" s="1"/>
  <c r="K24" i="67"/>
  <c r="K25" i="67" s="1"/>
  <c r="J24" i="67"/>
  <c r="J25" i="67" s="1"/>
  <c r="I24" i="67"/>
  <c r="I25" i="67" s="1"/>
  <c r="H24" i="67"/>
  <c r="H25" i="67" s="1"/>
  <c r="G24" i="67"/>
  <c r="G25" i="67" s="1"/>
  <c r="F24" i="67"/>
  <c r="F25" i="67" s="1"/>
  <c r="E24" i="67"/>
  <c r="E25" i="67" s="1"/>
  <c r="S23" i="67"/>
  <c r="T23" i="67" s="1"/>
  <c r="S22" i="67"/>
  <c r="T22" i="67" s="1"/>
  <c r="S21" i="67"/>
  <c r="T21" i="67" s="1"/>
  <c r="E18" i="67"/>
  <c r="R36" i="67" s="1"/>
  <c r="B5" i="67"/>
  <c r="R30" i="66"/>
  <c r="O30" i="66"/>
  <c r="R29" i="66"/>
  <c r="O29" i="66"/>
  <c r="R23" i="66"/>
  <c r="R24" i="66" s="1"/>
  <c r="Q23" i="66"/>
  <c r="Q24" i="66" s="1"/>
  <c r="P23" i="66"/>
  <c r="P24" i="66" s="1"/>
  <c r="O23" i="66"/>
  <c r="O24" i="66" s="1"/>
  <c r="N23" i="66"/>
  <c r="N24" i="66" s="1"/>
  <c r="M23" i="66"/>
  <c r="M24" i="66" s="1"/>
  <c r="L23" i="66"/>
  <c r="L24" i="66" s="1"/>
  <c r="K23" i="66"/>
  <c r="K24" i="66" s="1"/>
  <c r="J23" i="66"/>
  <c r="J24" i="66" s="1"/>
  <c r="I23" i="66"/>
  <c r="I24" i="66" s="1"/>
  <c r="H23" i="66"/>
  <c r="H24" i="66" s="1"/>
  <c r="G23" i="66"/>
  <c r="G24" i="66" s="1"/>
  <c r="F23" i="66"/>
  <c r="F24" i="66" s="1"/>
  <c r="E23" i="66"/>
  <c r="E24" i="66" s="1"/>
  <c r="S22" i="66"/>
  <c r="T22" i="66" s="1"/>
  <c r="S21" i="66"/>
  <c r="T21" i="66" s="1"/>
  <c r="E18" i="66"/>
  <c r="R34" i="66" s="1"/>
  <c r="B5" i="66"/>
  <c r="R34" i="65"/>
  <c r="O34" i="65"/>
  <c r="R33" i="65"/>
  <c r="O33" i="65"/>
  <c r="R32" i="65"/>
  <c r="O32" i="65"/>
  <c r="R31" i="65"/>
  <c r="O31" i="65"/>
  <c r="R25" i="65"/>
  <c r="R26" i="65" s="1"/>
  <c r="Q25" i="65"/>
  <c r="Q26" i="65" s="1"/>
  <c r="P25" i="65"/>
  <c r="P26" i="65" s="1"/>
  <c r="O25" i="65"/>
  <c r="O26" i="65" s="1"/>
  <c r="N25" i="65"/>
  <c r="N26" i="65" s="1"/>
  <c r="M25" i="65"/>
  <c r="M26" i="65" s="1"/>
  <c r="L25" i="65"/>
  <c r="L26" i="65" s="1"/>
  <c r="K25" i="65"/>
  <c r="K26" i="65" s="1"/>
  <c r="J25" i="65"/>
  <c r="J26" i="65" s="1"/>
  <c r="I25" i="65"/>
  <c r="I26" i="65" s="1"/>
  <c r="H25" i="65"/>
  <c r="H26" i="65" s="1"/>
  <c r="G25" i="65"/>
  <c r="G26" i="65" s="1"/>
  <c r="F25" i="65"/>
  <c r="F26" i="65" s="1"/>
  <c r="E25" i="65"/>
  <c r="E26" i="65" s="1"/>
  <c r="S24" i="65"/>
  <c r="T24" i="65" s="1"/>
  <c r="S23" i="65"/>
  <c r="T23" i="65" s="1"/>
  <c r="S22" i="65"/>
  <c r="T22" i="65" s="1"/>
  <c r="S21" i="65"/>
  <c r="T21" i="65" s="1"/>
  <c r="E18" i="65"/>
  <c r="K18" i="65" s="1"/>
  <c r="B5" i="65"/>
  <c r="P30" i="40"/>
  <c r="R30" i="40" s="1"/>
  <c r="O30" i="40"/>
  <c r="P29" i="40"/>
  <c r="R29" i="40" s="1"/>
  <c r="O29" i="40"/>
  <c r="R23" i="40"/>
  <c r="R24" i="40" s="1"/>
  <c r="Q23" i="40"/>
  <c r="Q24" i="40" s="1"/>
  <c r="P23" i="40"/>
  <c r="P24" i="40" s="1"/>
  <c r="O23" i="40"/>
  <c r="O24" i="40" s="1"/>
  <c r="N23" i="40"/>
  <c r="N24" i="40" s="1"/>
  <c r="M23" i="40"/>
  <c r="M24" i="40" s="1"/>
  <c r="L23" i="40"/>
  <c r="L24" i="40" s="1"/>
  <c r="K23" i="40"/>
  <c r="K24" i="40" s="1"/>
  <c r="J23" i="40"/>
  <c r="J24" i="40" s="1"/>
  <c r="I23" i="40"/>
  <c r="I24" i="40" s="1"/>
  <c r="H23" i="40"/>
  <c r="H24" i="40" s="1"/>
  <c r="G23" i="40"/>
  <c r="G24" i="40" s="1"/>
  <c r="F23" i="40"/>
  <c r="F24" i="40" s="1"/>
  <c r="E23" i="40"/>
  <c r="E24" i="40" s="1"/>
  <c r="S22" i="40"/>
  <c r="T22" i="40" s="1"/>
  <c r="S21" i="40"/>
  <c r="T21" i="40" s="1"/>
  <c r="E18" i="40"/>
  <c r="K18" i="40" s="1"/>
  <c r="B5" i="40"/>
  <c r="R32" i="71" l="1"/>
  <c r="S30" i="71"/>
  <c r="S23" i="71"/>
  <c r="T23" i="71" s="1"/>
  <c r="R32" i="70"/>
  <c r="S32" i="70" s="1"/>
  <c r="R34" i="70"/>
  <c r="S24" i="70"/>
  <c r="T24" i="70" s="1"/>
  <c r="R32" i="69"/>
  <c r="K18" i="69"/>
  <c r="S24" i="69"/>
  <c r="T24" i="69" s="1"/>
  <c r="R36" i="68"/>
  <c r="S26" i="68"/>
  <c r="T26" i="68" s="1"/>
  <c r="K18" i="68"/>
  <c r="R34" i="67"/>
  <c r="S25" i="67"/>
  <c r="T25" i="67" s="1"/>
  <c r="K18" i="67"/>
  <c r="R32" i="66"/>
  <c r="S24" i="66"/>
  <c r="T24" i="66" s="1"/>
  <c r="K18" i="66"/>
  <c r="R36" i="65"/>
  <c r="S36" i="65" s="1"/>
  <c r="R38" i="65"/>
  <c r="S26" i="65"/>
  <c r="T26" i="65" s="1"/>
  <c r="R32" i="40"/>
  <c r="S24" i="40"/>
  <c r="T24" i="40" s="1"/>
  <c r="S32" i="40"/>
  <c r="R34" i="40"/>
  <c r="S32" i="69" l="1"/>
  <c r="S36" i="68"/>
  <c r="S34" i="67"/>
  <c r="S32" i="6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00000000-0006-0000-0200-000001000000}">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0000000-0006-0000-0200-000002000000}">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00000000-0006-0000-0200-000003000000}">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00000000-0006-0000-0300-000001000000}">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0000000-0006-0000-0300-000002000000}">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00000000-0006-0000-0300-000003000000}">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00000000-0006-0000-0400-000001000000}">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0000000-0006-0000-0400-000002000000}">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00000000-0006-0000-0400-000003000000}">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00000000-0006-0000-0500-000001000000}">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0000000-0006-0000-0500-000002000000}">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00000000-0006-0000-0500-000003000000}">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00000000-0006-0000-0600-000001000000}">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0000000-0006-0000-0600-000002000000}">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00000000-0006-0000-0600-000003000000}">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00000000-0006-0000-0700-000001000000}">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0000000-0006-0000-0700-000002000000}">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00000000-0006-0000-0700-000003000000}">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00000000-0006-0000-0800-000001000000}">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0000000-0006-0000-0800-000002000000}">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00000000-0006-0000-0800-000003000000}">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00000000-0006-0000-0900-000001000000}">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0000000-0006-0000-0900-000002000000}">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00000000-0006-0000-0900-000003000000}">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sharedStrings.xml><?xml version="1.0" encoding="utf-8"?>
<sst xmlns="http://schemas.openxmlformats.org/spreadsheetml/2006/main" count="971" uniqueCount="259">
  <si>
    <t>DATOS GENERALES</t>
  </si>
  <si>
    <t>Objeto</t>
  </si>
  <si>
    <t>CONTRATAR MEDIANTE EL SISTEMA DE PRECIOS UNITARIOS A MONTO AGOTABLE, LAS OBRAS DE REHABILITACIÓN Y/O CONSERVACIÓN Y/O MEJORAMIENTO Y/O MANTENIMIENTO DE PARQUES DE PROXIMIDAD DE LA LOCALIDAD DE USME</t>
  </si>
  <si>
    <t>No de Proceso</t>
  </si>
  <si>
    <t>FDLU-LP-010-2024 (117411)</t>
  </si>
  <si>
    <t>Presupuesto Oficial</t>
  </si>
  <si>
    <t>Presupuesto Solicitado</t>
  </si>
  <si>
    <t>Fecha de Cierre del Proceso</t>
  </si>
  <si>
    <t>Comité Evaluador - Técnico</t>
  </si>
  <si>
    <t>Edwin López</t>
  </si>
  <si>
    <t>Fabián Benavides</t>
  </si>
  <si>
    <t>Juan José Londoño</t>
  </si>
  <si>
    <t>Hader Rodríguez</t>
  </si>
  <si>
    <t>Paula Lara</t>
  </si>
  <si>
    <t>Jhon Santofimio</t>
  </si>
  <si>
    <t>Comité Evaluador - Económico</t>
  </si>
  <si>
    <t>Comité Evaluador - Financiero</t>
  </si>
  <si>
    <t>Comité Evaluador - Consolidado</t>
  </si>
  <si>
    <t xml:space="preserve">PROPONENTE </t>
  </si>
  <si>
    <t>SMMLV 2023</t>
  </si>
  <si>
    <t>Método</t>
  </si>
  <si>
    <t>Rango (inclusive)</t>
  </si>
  <si>
    <t>Persona Natural</t>
  </si>
  <si>
    <t>Mediana con Valor Absoluto</t>
  </si>
  <si>
    <t>De 0.00 a 0.33</t>
  </si>
  <si>
    <t>Persona Juridica</t>
  </si>
  <si>
    <t>Media Geométrica con presupuesto oficial</t>
  </si>
  <si>
    <t>De 0.34 a 0.67</t>
  </si>
  <si>
    <t>Consorcio</t>
  </si>
  <si>
    <t>Media Aritmética</t>
  </si>
  <si>
    <t>De 0.68 a 0.99</t>
  </si>
  <si>
    <t>Union Temporal</t>
  </si>
  <si>
    <t>FONDO DE DESARROLLO LOCAL DE USME</t>
  </si>
  <si>
    <t>FORMATO: EVALUACIÓN EXPERIENCIA MINIMA HABILITANTE PROPONENTES</t>
  </si>
  <si>
    <t>LICITACIÓN PÚBLICA</t>
  </si>
  <si>
    <t>OBJETO:</t>
  </si>
  <si>
    <t>1.</t>
  </si>
  <si>
    <t>CUMPLE</t>
  </si>
  <si>
    <r>
      <t xml:space="preserve">PROPONENTE 
</t>
    </r>
    <r>
      <rPr>
        <b/>
        <sz val="10"/>
        <rFont val="Arial Narrow"/>
        <family val="2"/>
      </rPr>
      <t>(Persona Natural, Jurídica, Consorcio o Unión Temporal):</t>
    </r>
  </si>
  <si>
    <t>CONSORCIO MABRIL 90 2023</t>
  </si>
  <si>
    <t>INTEGRANTE 1:</t>
  </si>
  <si>
    <t>GRUPO MABRIL SAS</t>
  </si>
  <si>
    <t>PORCENTAJE DE PARTICIPACIÓN:</t>
  </si>
  <si>
    <t>INTEGRANTE 2:</t>
  </si>
  <si>
    <t>EDILBERTO MATEUS
ALVAREZ</t>
  </si>
  <si>
    <t>INTEGRANTE 3:</t>
  </si>
  <si>
    <t>PRESUPUESTO OFICIAL ESTIMADO:</t>
  </si>
  <si>
    <t>PRESUPUESTO OFICIAL EN SMLMV 2024 SOLICITADO:</t>
  </si>
  <si>
    <t>REQUISITO:</t>
  </si>
  <si>
    <r>
      <rPr>
        <b/>
        <sz val="12"/>
        <rFont val="Arial Narrow"/>
        <family val="2"/>
      </rPr>
      <t>(-) Experiencia General:</t>
    </r>
    <r>
      <rPr>
        <sz val="12"/>
        <rFont val="Arial Narrow"/>
        <family val="2"/>
      </rPr>
      <t xml:space="preserve"> CONSTRUCCIÓN Y/O RECONSTRUCCIÓN Y/O AMPLIACIÓN Y/O TERMINACIÓN Y/O REHABILITACIÓN Y/O MEJORAMIENTO Y/O MANTENIMIENTO Y/O ADECUACIÓN DE PARQUES
CONSTRUCCIÓN Y/O RECONSTRUCCIÓN Y/O AMPLIACIÓN Y/O TERMINACIÓN Y/O REHABILITACIÓN Y/O MEJORAMIENTO Y/O MANTENIMIENTO Y/O ADECUACIÓN DE ESPACIO PÚBLICO " 
Nota 1: Para el caso de experiencia de ESPACIO PÚBLICO se excluyen de estos las vías destinadas al tránsito vehicular, así como la conservación y/o preservación de playas marítimas.
Nota 2: En el caso en el cual el proceso de selección contemple actividades de dotación de mobiliario, la experiencia válida aportada deberá acreditar en por lo menos uno (1) de los contratos actividades de suministro e instalación de mobiliario.
(-) </t>
    </r>
    <r>
      <rPr>
        <b/>
        <sz val="12"/>
        <rFont val="Arial Narrow"/>
        <family val="2"/>
      </rPr>
      <t xml:space="preserve">Experiencia Especifica: </t>
    </r>
    <r>
      <rPr>
        <sz val="12"/>
        <rFont val="Arial Narrow"/>
        <family val="2"/>
      </rPr>
      <t xml:space="preserve">Con la sumatoria de hasta máximo dos (2) de los contratos válidos aportados como experiencia general debe corresponder mínimo al (F70%) del presupuesto oficial del presente proceso de selección.
% DE DIMENSIONAMIENTO (Según la magnitud requerida en el proceso de contratación)
Valor de F%: 70%
(-) </t>
    </r>
    <r>
      <rPr>
        <b/>
        <sz val="12"/>
        <rFont val="Arial Narrow"/>
        <family val="2"/>
      </rPr>
      <t>Experiencia Secundaria:</t>
    </r>
    <r>
      <rPr>
        <sz val="12"/>
        <rFont val="Arial Narrow"/>
        <family val="2"/>
      </rPr>
      <t xml:space="preserve"> ESPECÍFICA URBANISMO Y/O PAISAJISMO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t>
    </r>
  </si>
  <si>
    <t>CÓDIGOS RUP 
SOLICITADOS</t>
  </si>
  <si>
    <t>3</t>
  </si>
  <si>
    <t>Conteo de Codigos</t>
  </si>
  <si>
    <t>Cumple / NO Cumple</t>
  </si>
  <si>
    <t>CÓDIGOS RUP:</t>
  </si>
  <si>
    <t>Contrato 1</t>
  </si>
  <si>
    <t>X</t>
  </si>
  <si>
    <t>Contrato 2</t>
  </si>
  <si>
    <t>CONSOLIDADO</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</si>
  <si>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</si>
  <si>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</si>
  <si>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</si>
  <si>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</si>
  <si>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</si>
  <si>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</si>
  <si>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t>Experiencia 
General
CUMPLE / NO CUMPLE</t>
  </si>
  <si>
    <r>
      <t>Experiencia 
General
(I</t>
    </r>
    <r>
      <rPr>
        <sz val="12"/>
        <rFont val="Arial Narrow"/>
        <family val="2"/>
      </rPr>
      <t>ntervención de redes de servicios públicos.</t>
    </r>
    <r>
      <rPr>
        <b/>
        <sz val="12"/>
        <rFont val="Arial Narrow"/>
        <family val="2"/>
      </rPr>
      <t>)
CUMPLE / NO CUMPLE</t>
    </r>
  </si>
  <si>
    <t>Experiencia 
Especifica
CUMPLE / NO CUMPLE</t>
  </si>
  <si>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</si>
  <si>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r>
      <t xml:space="preserve">CODIGOS CLASIFICACIÓN  UNSPSC
</t>
    </r>
    <r>
      <rPr>
        <sz val="10"/>
        <rFont val="Arial Narrow"/>
        <family val="2"/>
      </rPr>
      <t xml:space="preserve">
CUMPLE / NO CUMPLE</t>
    </r>
  </si>
  <si>
    <t>NOMBRE PARTICIPANTE QUE APORTA LA EXPERIENCIA</t>
  </si>
  <si>
    <t>% PARTICIPACION EN EL CONSORCIO O UNIÓN TEMPORAL</t>
  </si>
  <si>
    <t>VALOR DEL CONTRATO EN SMMLV RELACIONADOS EN EL RUP</t>
  </si>
  <si>
    <t>VALOR DEL CONTRATO EN SMMLV 
X 
PORCENTAJE PARTICIPACIÓN</t>
  </si>
  <si>
    <t>OBSERVACIONES</t>
  </si>
  <si>
    <t>IDRD</t>
  </si>
  <si>
    <t>REALIZAR POR SISTEMA DE PRECIO GLOBAL FIJO LOS DISEÑOS Y ESTUDIOS Y POR EL SISTEMA DE PRECIOS UNITARIOS FIJOS LA CONSTRUCCION DE DIFERENTES PARQUES DE LA LOCALIDAD DE SUBA DE BOGOTA DC</t>
  </si>
  <si>
    <t>EXPERIENCIA PARQUES USME-ACTA DE RECIBO FINAL PAGINA 10</t>
  </si>
  <si>
    <t>FONDO DE DESARROLLO LOCAL DE RAFEL URIBE URIBE</t>
  </si>
  <si>
    <t>“CONTRATAR A PRECIOS UNITARIOS FIJOS, A MONTO AGOTABLE, LA CONSTRUCCIÓN, MEJORAMIENTO, MANTENIMIENTO Y/O DOTACIÓN DE LOS PARQUES CATALOGADOS COMO VECINALES Y DE BOLSILLO, DE LA LOCALIDAD DE RAFAEL URIBE URIBE EN BOGOTÁ D.C”.</t>
  </si>
  <si>
    <t>EXPERIENCIA PARQUES USME-ACTA DE RECIBO FINAL PAGINA 21</t>
  </si>
  <si>
    <t>VALOR SUMATORIA CONTRATOS ACREDITADOS PARA EXPERIENCIA HABILITANTE DEL PROPONENTE:</t>
  </si>
  <si>
    <t>NOTAS:
1. Para acreditar la experiencia el oferente deberá adjuntar las Actas de Liquidación o Acta de entrega o terminación o final o de recibo definitivo o Certificación de experienci o Acta de inicio o la orden de inicio, y adicional cualquier otro documento por medio del cual se soporte el cumplimiento de las condiciones de experiencia solicitadas en el Proceso.
2. En caso de encontrar discrepancias entre los valores reportados en el Formato y los registrados en el RUP, la Entidad tendrá en cuenta el orden de prevalencia realacionadoa anteriormente.</t>
  </si>
  <si>
    <t>Profesional(es) de Planeación</t>
  </si>
  <si>
    <t>CONSORCIO VG PARQUES</t>
  </si>
  <si>
    <t>VIGAVI ZOMAC SAS</t>
  </si>
  <si>
    <t>GRUPO GRAVA S.A.S.</t>
  </si>
  <si>
    <t>Contrato 3</t>
  </si>
  <si>
    <t>Contrato 4</t>
  </si>
  <si>
    <t>Municipio de Uribia</t>
  </si>
  <si>
    <t>ADECUACION DEL PARQUE LOS FUNDADORES DEL MUNICIPIO DE URIBIA, DEPARTAMENTO DE LA GUAJIRA</t>
  </si>
  <si>
    <t xml:space="preserve">Experiencia-1. 1826431 </t>
  </si>
  <si>
    <t>EL CODIGO RUP REPORTADO EN EL FORMATO DE EXPRIENCIA NO CORRESPONDE AL LOS SOLICITADOS, SIN EMBARGO SE VERIFICARON LOS RUP DE CADA UNO DE LOS CONTRATOS Y SI CLASIFICAN</t>
  </si>
  <si>
    <t>Municipio de Hatonuevo</t>
  </si>
  <si>
    <t>OBRAS DE REHABILITACION Y MEJORAMIENTO DE EQUIPAMENTO URBANO</t>
  </si>
  <si>
    <t>Experiencia-Certificado de Experiencia</t>
  </si>
  <si>
    <t>Universidad de la Guajira</t>
  </si>
  <si>
    <t>CONSTRUCCION DE DOS CANCHA MULTIFUNCIONAL CUBIERTA EN LA UNIVERSIDAD DE LA GUAJIRA, SEDE RIOHACHA</t>
  </si>
  <si>
    <t xml:space="preserve">Experiencia-1. 3. 1826435 </t>
  </si>
  <si>
    <t>CONSTRUCCION DE DOS (2) CANCHAS MULTIFUNCIONALES CUBIERTAS EN LA UNIVERSIDAD DE LA GUAJIRA, EXTENSION FONSECA Y VILLANUVA</t>
  </si>
  <si>
    <t>Experiencia-1. 4. 1826393</t>
  </si>
  <si>
    <t>OBRAS CYC SAS</t>
  </si>
  <si>
    <t>MUNICIPIO DE
CAJICA</t>
  </si>
  <si>
    <t>DISEÑO Y CONSTRUCCIÓN DE ANDENES, ALAMEDAS Y CICLO RUTAS PARA
LA CRA. 6A. COSTADO ORIENTAL, LA AVENIDA CAVELIER COSTADO NORTE
Y CICLO RUTA CENTRAL, ALAMEDA PABLO HERRERA Y ESCUELA
POMPILIO MARTÍNEZ COSTADO NORTE POR LA DIAGONAL SEGUNDA, EN
EL MUNICIPIO DE CAJICÁ/CUNDINAMARCA</t>
  </si>
  <si>
    <t>1-EXP_1</t>
  </si>
  <si>
    <t>FONDO DE
DESARROLLO
LOCAL DE
SUBA</t>
  </si>
  <si>
    <t>CONTRATAR MEDIANTE EL SISTEMA DE PRECIOS UNITARIOS Y A MONTO
AGOTABLE, EL MANTENIMIENTO DE LA INFRAESTRUCTURA FISICA, ASI
COMO PROVEER E INSTALAR MOBILIARIO URBANO DE LOS PARQUES
VECINALES Y DE BOLSILLO DE LA LOCALIDAD DE SUBA QUE CONFORMAN
EL SISTEMA DISTRITAL DE PARQUES</t>
  </si>
  <si>
    <t>Marva construcciones sas</t>
  </si>
  <si>
    <t>MUNICIPIO DE YAGUARA</t>
  </si>
  <si>
    <t>CONSTRUCCION DE OBRAS DE URBANISMO PARA EL PROYECTO DE LA URBANIZACION AGUA DULCE DEL MUNICIPIO DE YAGUARA</t>
  </si>
  <si>
    <t>149. YAGUARA CTO 004 DE 2011</t>
  </si>
  <si>
    <t>EMPRESA DE VIVIENDA DE ANTIOQUIA - VIVA</t>
  </si>
  <si>
    <t>CONSTRUCCIÓN DE LOS PARQUES EDUCATIVOS DE LOS MUNICIPIOS DE CAICEDO Y YOLOMBÓ EN EL DEPARTAMENTO DE ANTIOQUIA.</t>
  </si>
  <si>
    <t>220. CONSORCIO PARQUES CY 2015</t>
  </si>
  <si>
    <t>MUNICIPIO DE PITALITO</t>
  </si>
  <si>
    <t>"ESTUDIOS, DISEÑOS Y CONSTRUCCION DE OBRAS DEL PROYECTO SACUDETE AL PARQUE TIPO 1 EN EL MUNICIPIO DE PITALITO (BRISAS DEL GUARAPAS - COMUNA 1) HUILA"</t>
  </si>
  <si>
    <t>227. CONSORCIO SACUDETE PITALITO</t>
  </si>
  <si>
    <t>CONSORCIO CIVIPARQUES</t>
  </si>
  <si>
    <t>CONCENTRICO S.A.S</t>
  </si>
  <si>
    <t>INGENIERIA Y GERENCIA DE OBRAS CIVILES SAS</t>
  </si>
  <si>
    <t>EAAB-ESP</t>
  </si>
  <si>
    <t>RECONSTRUCCIÓN DE ANDENES Y CALZADAS EN LOS SITIOS INTERVENIDOS POR LA FUNCIÓN OPERATIVA DE REPARACIÓN DE DAÑOS DE ACUEDUCTO Y ALCANTARILLADO Y POR LA FUNCIÓN</t>
  </si>
  <si>
    <t>8.1 CERTIFICADO CONTRATO 1184-2021</t>
  </si>
  <si>
    <t>RENOVACION DE LAS EDES LOCALES DE ACUEDUCTO, ALCANTARILLADO SANITARIO Y PLUVIAL PARA EL BARRIO ALTAMIRA Y OBRAS ANEXAS DELA LOCALIDAD DE SAN CRISTOBAL DE LA ZONA 4 DEL ACUEDUCTO DE BOGOTA</t>
  </si>
  <si>
    <t>8.2 SAN CRISTOBAL</t>
  </si>
  <si>
    <t>ALCALDIA
MUNICIPAL DE
PACHO</t>
  </si>
  <si>
    <t>CONSTRUCCIÓN Y MANTENIMIENTO DE ANDENES PEATONALES URBANOS EN EL MUNICIPIO DE PACHOCUNDINAMARCA – SEGÚN ANEXO TÉCNICO 1</t>
  </si>
  <si>
    <t>8.3 CERTIFICADO CTO 261-2023</t>
  </si>
  <si>
    <t>METRO CALI
SA</t>
  </si>
  <si>
    <t>CONSTRUCCION DE LA TERMINARL INTERMEDIA LOCALIZADA SOBRE EL SEPARADOR CENTRAL DE LA AUTOPISTA SIMON BOLIVAR ENTRE CRA 61 Y CRA 69 CONEXIÓN VIAL ASOCIDA Y DEMAS OBRAS COMPLEMENTARIAS DEL SISTEMA INTEGRADO DE TRANSPORTE MASIVO DE PASAJEROS DE SANTIAGO DE CALI SITM-MIO</t>
  </si>
  <si>
    <t>8.4 LIQUIDACION METROCALI</t>
  </si>
  <si>
    <t>CONSORCIO PARQUES HORIZONTE 2024</t>
  </si>
  <si>
    <t>LATORRE ORTIZ INGENIERIA SAS</t>
  </si>
  <si>
    <t>PJ INGENIERIA Y SERVICIOS SAS</t>
  </si>
  <si>
    <t xml:space="preserve">MUNICIPIO DE BUGA </t>
  </si>
  <si>
    <t>REMODELACION PARQUE FUENMAYOR Y TULIO ENRIQUE TASCON DEL MUNICIPIO DE BUGA</t>
  </si>
  <si>
    <t>ACTA DE TERMINACION Y RECIBO DE OBRA - CONTRATO 086 DE 2010</t>
  </si>
  <si>
    <t>MUNICIPIO DE PALESTINA</t>
  </si>
  <si>
    <t>CONTRATAR LAS OBRAS CORRESPONDIENTES A LA REMODELACION DEL PARQUE DE BOLIVAR DEL MUNICIPIO DE PALESTINA CALDAS, OCCIDENTE</t>
  </si>
  <si>
    <t>ACTA DE RECIBIDO FINAL_</t>
  </si>
  <si>
    <t>U.T USME PYT</t>
  </si>
  <si>
    <t>PANAM INGENIEROS</t>
  </si>
  <si>
    <t>TERRA INGENIERIA &amp; CONSULTORIA</t>
  </si>
  <si>
    <t>x</t>
  </si>
  <si>
    <t>ALCALDIA MUNICIPIO DE FUNZA</t>
  </si>
  <si>
    <t>CONSTRUCCIÓN Y MEJORAMIENTO DEL PARQUE SAN MARCOS EN EL MUNICIPIO DE FUNZA CUNDINAMARCA, EN CUMPLIMIENTO AL PLAN DE DESARROLLO FUNZA CIUDAD LÍDER 2020-2023</t>
  </si>
  <si>
    <t>Formato 3 - Experiencia</t>
  </si>
  <si>
    <t>ALCALDIA MUNICIPIO DE PARATEBUENO</t>
  </si>
  <si>
    <t>ADECUACIÓN Y MEJORAMIENTO DEL PARQUE PRINCIPAL DEL MUNICIPIO DE PARATEBUENO, CUNDINAMARCA</t>
  </si>
  <si>
    <t>INGENIERÍA, CONSULTORÍA, SUMINISTROS Y SERVICIOS INTEGRALES S.A.S</t>
  </si>
  <si>
    <t>INDERHUILA</t>
  </si>
  <si>
    <t>CONSTRUCCIÓN DE GIMNASIOS BIOSALUDABLES EN DIFERENTES MUNICIPIOS DEL HUILA</t>
  </si>
  <si>
    <t>El Proponente podrá acreditar la experiencia solicitada con mínimo uno (1) y máximo cinco (5) contratos, los cuales serán evaluados teniendo en cuenta la tabla del numeral 3.5.7 del Pliego de Condiciones, así como el contenido establecido en la matriz de experiencia aplicable al proyecto de infraestructura social.</t>
  </si>
  <si>
    <t>K-RESIDUAL</t>
  </si>
  <si>
    <t xml:space="preserve">OBJETO </t>
  </si>
  <si>
    <t>POE (Presupuesto Oficial Estimado)</t>
  </si>
  <si>
    <t>CAPACIDAD RESIDUAL DEL PROCESO DE CONTRATACIÓN (CRPC)</t>
  </si>
  <si>
    <t>PLAZO (meses)</t>
  </si>
  <si>
    <t>ANTICIPO</t>
  </si>
  <si>
    <t>PROPONENTE</t>
  </si>
  <si>
    <t>Comp. %</t>
  </si>
  <si>
    <t>USO DE LA APLICACIÓN PARA ESTABLECER LA CAPACIDAD RESIDUAL, DE COLOMBIA COMPRA EFICIENTE</t>
  </si>
  <si>
    <t>CAPACIDAD RESIDUAL DEL PROPONENTE</t>
  </si>
  <si>
    <t>CUMPLE / NO CUMPLE</t>
  </si>
  <si>
    <t>12.</t>
  </si>
  <si>
    <t>CAPACIDAD RESIDUAL 
DEL PROPONENTE</t>
  </si>
  <si>
    <t>Sin Observaciones</t>
  </si>
  <si>
    <t>2.</t>
  </si>
  <si>
    <t>13.</t>
  </si>
  <si>
    <t>14.</t>
  </si>
  <si>
    <t>29.</t>
  </si>
  <si>
    <t>30.</t>
  </si>
  <si>
    <t>31.</t>
  </si>
  <si>
    <t>32.</t>
  </si>
  <si>
    <t>Ver Documento Anexo. 27. K-Residual U.T USME PYT.pdf</t>
  </si>
  <si>
    <t>33.</t>
  </si>
  <si>
    <t>COMITÉ EVALUADOR</t>
  </si>
  <si>
    <t>PROCESO FDLU-LP-004-2024</t>
  </si>
  <si>
    <r>
      <t xml:space="preserve">      FORMATO EVALUACIÓN </t>
    </r>
    <r>
      <rPr>
        <b/>
        <sz val="18"/>
        <color theme="4"/>
        <rFont val="Arial"/>
        <family val="2"/>
      </rPr>
      <t>PRELIMINAR</t>
    </r>
    <r>
      <rPr>
        <b/>
        <sz val="18"/>
        <rFont val="Arial"/>
        <family val="2"/>
      </rPr>
      <t xml:space="preserve"> CAPACIDAD FINANCIERA Y ORGANIZACIONAL DEL PROPONENTE</t>
    </r>
  </si>
  <si>
    <t>CONTRATAR MEDIANTE EL SISTEMA DE PRECIOS UNITARIOS A MONTO AGOTABLE, LAS OBRAS DE REHABILITACIÓN Y/O CONSERVACIÓN Y/O MEJORAMIENTO Y/O MANTENIMIENTO DE PARQUES DE PROXIMIDAD DE LA LOCALIDAD DE USME,</t>
  </si>
  <si>
    <t xml:space="preserve">INDICADORES DEL PROCESO </t>
  </si>
  <si>
    <t>INDICE DE LIQUIDEZ</t>
  </si>
  <si>
    <t xml:space="preserve">INDICE DE ENDEUDAMIENTO </t>
  </si>
  <si>
    <t>RAZON DE COBERTURA DE INTERES</t>
  </si>
  <si>
    <t xml:space="preserve">RENTABILIDAD 
DEL PATRIMONIO </t>
  </si>
  <si>
    <t>RENTABILIDAD 
DEL ACTIVO</t>
  </si>
  <si>
    <t>CAPITAL DE 
TRABAJO</t>
  </si>
  <si>
    <t>&gt; O = a 1,21</t>
  </si>
  <si>
    <t>&lt; O = a 70%</t>
  </si>
  <si>
    <t>&gt; O = a 1</t>
  </si>
  <si>
    <t>&gt; O = a 0,04</t>
  </si>
  <si>
    <t>&gt; O = a 0,02</t>
  </si>
  <si>
    <t>INDICADORES DEL PROCESO CUMPLIMIENTO AL DECRETO 1860 DE 2021</t>
  </si>
  <si>
    <t>&gt; O = a 1,11</t>
  </si>
  <si>
    <t>&lt; O = a 75%</t>
  </si>
  <si>
    <t>&gt; O = a 0</t>
  </si>
  <si>
    <t>&gt; O = a 0,00</t>
  </si>
  <si>
    <t>INDICADORES FINANCIEROS</t>
  </si>
  <si>
    <t>RESULTADOS</t>
  </si>
  <si>
    <t>OFERTA</t>
  </si>
  <si>
    <t>AÑO</t>
  </si>
  <si>
    <t>NIT</t>
  </si>
  <si>
    <t xml:space="preserve">NOMBRE DEL PROPONENTE </t>
  </si>
  <si>
    <t xml:space="preserve">RENTABILIDAD DEL PATRIMONIO </t>
  </si>
  <si>
    <t>RENTABILIDAD DEL ACTIVO</t>
  </si>
  <si>
    <t>CUMPLE/ NO CUMPLE</t>
  </si>
  <si>
    <t>2023CONSORCIO SAN GABRIEL</t>
  </si>
  <si>
    <t>0CONSORCIO VIAS PRO BOGOTA</t>
  </si>
  <si>
    <r>
      <t xml:space="preserve">La propuesta NO presenta formato 2 de Documento de conformación de consorcio.
</t>
    </r>
    <r>
      <rPr>
        <b/>
        <sz val="11"/>
        <color rgb="FFFF0000"/>
        <rFont val="Arial"/>
        <family val="2"/>
      </rPr>
      <t xml:space="preserve">
Subsanar en el termino del traslado de la Evaluación</t>
    </r>
  </si>
  <si>
    <t>2023CONSORCIO MALLA VIAL BAE</t>
  </si>
  <si>
    <t>2023CONSORCIO SAN PROTO</t>
  </si>
  <si>
    <t xml:space="preserve">2023CONSORCIO VIAS VMH. </t>
  </si>
  <si>
    <t>2023UNIÓN TEMPORAL RED VIAL</t>
  </si>
  <si>
    <t>2023 Consorcio Malla Vial Usme.</t>
  </si>
  <si>
    <t>2023Consorcio Espacio Público.</t>
  </si>
  <si>
    <t>2023CONSTRUCTORA CAMACON S A S</t>
  </si>
  <si>
    <t>2023CONSORCIO MVOBRAS4</t>
  </si>
  <si>
    <t>2023CONSORCIO VIAL ABC 2024</t>
  </si>
  <si>
    <t>2023CONSORCIO USME 004.</t>
  </si>
  <si>
    <t>2023CONSORCIO KAP-RED</t>
  </si>
  <si>
    <t xml:space="preserve">2023CONSORCIO CONSTRUVIAL USME 2024. </t>
  </si>
  <si>
    <t>2023CONSORCIO VIAL USME S&amp;C.</t>
  </si>
  <si>
    <t>NO CUMPLE</t>
  </si>
  <si>
    <r>
      <t xml:space="preserve">El pliego de condiciones indica: capital de trabajo requerido es el 20% del PO.
</t>
    </r>
    <r>
      <rPr>
        <b/>
        <sz val="11"/>
        <color rgb="FFFF0000"/>
        <rFont val="Arial"/>
        <family val="2"/>
      </rPr>
      <t>Subsanar en el termino del traslado de la Evaluación</t>
    </r>
  </si>
  <si>
    <t xml:space="preserve">2023CONSORCIO USME C4. </t>
  </si>
  <si>
    <t>2023CONSORCIO USMEIN BQ 2024.</t>
  </si>
  <si>
    <t>2023CONSORCIO MALLA VIAL USME</t>
  </si>
  <si>
    <t>2023CONSORCIO OBRAS VIALES BOGOTÁ.</t>
  </si>
  <si>
    <t>2023CONSORCIO VIAS USME P&amp;E 2024.</t>
  </si>
  <si>
    <t>2023CONSORCIO VIAL USME</t>
  </si>
  <si>
    <t>2023 CONSORCIO RIK VIAL</t>
  </si>
  <si>
    <t>2023CONSORCIO OBRAS JH</t>
  </si>
  <si>
    <t>2023PROYECTOS DE INGENIERIA CIVIL LA FE S.A.S.</t>
  </si>
  <si>
    <t>2023CONSORCIO BYR-SG</t>
  </si>
  <si>
    <t>2023CONSORCIO CONSTRUCCIONES USME</t>
  </si>
  <si>
    <t>2023CONSORCIO CONSTRUCCIONES VIALES</t>
  </si>
  <si>
    <t>2023CONSORCIO SAN AGUSTIN</t>
  </si>
  <si>
    <t>2023CONSORCIO DBS-MAZI-ASDELOGY 09</t>
  </si>
  <si>
    <t>2023CONSORCIO OBRA VIAL 2024</t>
  </si>
  <si>
    <t>2023CONSORCIO MARCA USME</t>
  </si>
  <si>
    <t>2023CONSORCIO VIAL LGC USME.</t>
  </si>
  <si>
    <t>2023CONSORCIO USMEMAX24.</t>
  </si>
  <si>
    <t>2023CONSORCIO APOLO 24.</t>
  </si>
  <si>
    <t>2023CONSORCIO MALLA VIAL USME 2025</t>
  </si>
  <si>
    <t>2023CONSORCIO VIAL USME 2030.</t>
  </si>
  <si>
    <t>2023CONSORCIO CONSTRUVÍAS</t>
  </si>
  <si>
    <t>0CONSORCIO LOCALIDAD DE USME</t>
  </si>
  <si>
    <r>
      <t xml:space="preserve">La propuesta NO adjunta RUP de MAZ INTERVENTORES Y CONSULTORES S.A.S
</t>
    </r>
    <r>
      <rPr>
        <b/>
        <sz val="11"/>
        <color rgb="FFFF0000"/>
        <rFont val="Arial"/>
        <family val="2"/>
      </rPr>
      <t xml:space="preserve">
Subsanar en el termino del traslado de la Evaluación</t>
    </r>
  </si>
  <si>
    <t>2023CONSORCIO VIAL USME.</t>
  </si>
  <si>
    <r>
      <t xml:space="preserve">* </t>
    </r>
    <r>
      <rPr>
        <b/>
        <u/>
        <sz val="14"/>
        <color theme="1"/>
        <rFont val="Arial"/>
        <family val="2"/>
      </rPr>
      <t>Nota</t>
    </r>
    <r>
      <rPr>
        <sz val="14"/>
        <color theme="1"/>
        <rFont val="Arial"/>
        <family val="2"/>
      </rPr>
      <t>: En cumplimiento del Decreto 579 de 2021 y 1041 de 2022, artículo 3 parágrafo transitorio, el FDLU establecerá y evaluará los requisitos habilitantes de capacidad financiera y organizacional de los proponentes teniendo en cuenta la información que conste en el Registro Único de Proponentes (RUP) de los tres últimos años fiscales y se tendrá en cuenta el mejor año fiscal que refleje el respectivo RUP.</t>
    </r>
  </si>
  <si>
    <t>ADRIANA GORDILLO HUERTAS</t>
  </si>
  <si>
    <t>NOMBRE(S) PROFESIONALES DE EVALUACIÓN</t>
  </si>
  <si>
    <t>Ver Documento Anexo. 12. K-Residual CONSORCIO MABRIL 90 2023.pdf</t>
  </si>
  <si>
    <t>Ver Documento Anexo. 13. K-Residual CONSORCIO VG PARQUES.pdf</t>
  </si>
  <si>
    <t>Ver Documento Anexo. 14. K-Residual OBRAS CYC SAS.pdf</t>
  </si>
  <si>
    <t>Ver Documento Anexo. 29. K-Residual Marva construcciones sas.pdf</t>
  </si>
  <si>
    <t>Ver Documento Anexo. 30. K-Residual CONSORCIO CIVIPARQUES.pdf</t>
  </si>
  <si>
    <t>Ver Documento Anexo. 31. K-Residual CONSORCIO PARQUES HORIZONTE 2024.pdf</t>
  </si>
  <si>
    <t>Ver Documento Anexo. 33. K-Residual INGENIERÍA, CONSULTORÍA, SUMINISTROS Y SERVICIOS INTEGRALES S.A.S.pdf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</si>
</sst>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240A]\ * #,##0.00_);_([$$-240A]\ * \(#,##0.00\);_([$$-240A]\ * &quot;-&quot;??_);_(@_)"/>
    <numFmt numFmtId="170" formatCode="_([$$-240A]\ * #,##0_);_([$$-240A]\ * \(#,##0\);_([$$-240A]\ * &quot;-&quot;??_);_(@_)"/>
    <numFmt numFmtId="171" formatCode="_-&quot;$&quot;\ * #,##0_-;\-&quot;$&quot;\ * #,##0_-;_-&quot;$&quot;\ * &quot;-&quot;_-;_-@"/>
    <numFmt numFmtId="172" formatCode="[$$-240A]\ #,##0.00;\-[$$-240A]\ #,##0.00"/>
    <numFmt numFmtId="173" formatCode="_(&quot;$&quot;* #,##0_);_(&quot;$&quot;* \(#,##0\);_(&quot;$&quot;* &quot;-&quot;_);_(@_)"/>
    <numFmt numFmtId="174" formatCode="_-&quot;$&quot;\ * #,##0.00_-;\-&quot;$&quot;\ * #,##0.00_-;_-&quot;$&quot;\ * &quot;-&quot;_-;_-@_-"/>
    <numFmt numFmtId="175" formatCode="0.0%"/>
    <numFmt numFmtId="176" formatCode="_-[$$-240A]\ * #,##0.00_-;\-[$$-240A]\ * #,##0.00_-;_-[$$-240A]\ * &quot;-&quot;??_-;_-@_-"/>
    <numFmt numFmtId="177" formatCode="_-[$$-240A]\ * #,##0_-;\-[$$-240A]\ * #,##0_-;_-[$$-240A]\ * &quot;-&quot;??_-;_-@_-"/>
  </numFmts>
  <fonts count="6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b/>
      <sz val="9"/>
      <name val="Arial Narrow"/>
      <family val="2"/>
    </font>
    <font>
      <sz val="10"/>
      <color indexed="8"/>
      <name val="MS Sans Serif"/>
      <family val="2"/>
    </font>
    <font>
      <b/>
      <sz val="16"/>
      <name val="Arial"/>
      <family val="2"/>
    </font>
    <font>
      <b/>
      <sz val="11"/>
      <name val="Arial Narrow"/>
      <family val="2"/>
    </font>
    <font>
      <sz val="11"/>
      <name val="Arial Narrow"/>
      <family val="2"/>
    </font>
    <font>
      <b/>
      <sz val="14"/>
      <color rgb="FF000000"/>
      <name val="Calibri"/>
      <family val="2"/>
    </font>
    <font>
      <b/>
      <sz val="12"/>
      <color theme="1"/>
      <name val="Arial Narrow"/>
      <family val="2"/>
    </font>
    <font>
      <b/>
      <sz val="10"/>
      <color indexed="8"/>
      <name val="Arial Narrow"/>
      <family val="2"/>
    </font>
    <font>
      <b/>
      <sz val="16"/>
      <name val="Arial Narrow"/>
      <family val="2"/>
    </font>
    <font>
      <b/>
      <sz val="12"/>
      <color rgb="FFFF0000"/>
      <name val="Arial Narrow"/>
      <family val="2"/>
    </font>
    <font>
      <sz val="11"/>
      <color rgb="FFFF0000"/>
      <name val="Arial Narrow"/>
      <family val="2"/>
    </font>
    <font>
      <sz val="16"/>
      <name val="Arial"/>
      <family val="2"/>
    </font>
    <font>
      <sz val="13"/>
      <name val="Arial Narrow"/>
      <family val="2"/>
    </font>
    <font>
      <b/>
      <sz val="13"/>
      <name val="Arial Narrow"/>
      <family val="2"/>
    </font>
    <font>
      <b/>
      <sz val="10"/>
      <color rgb="FFFF0000"/>
      <name val="Arial Narrow"/>
      <family val="2"/>
    </font>
    <font>
      <sz val="10"/>
      <color rgb="FF000000"/>
      <name val="Calibri"/>
      <family val="2"/>
      <scheme val="minor"/>
    </font>
    <font>
      <u/>
      <sz val="11"/>
      <color theme="10"/>
      <name val="Calibri"/>
      <family val="2"/>
      <scheme val="minor"/>
    </font>
    <font>
      <sz val="10"/>
      <color rgb="FF000000"/>
      <name val="Times New Roman"/>
      <family val="1"/>
    </font>
    <font>
      <sz val="12"/>
      <name val="Arial"/>
      <family val="2"/>
    </font>
    <font>
      <b/>
      <sz val="13"/>
      <name val="Arial"/>
      <family val="2"/>
    </font>
    <font>
      <sz val="10"/>
      <name val="Arial"/>
      <family val="2"/>
    </font>
    <font>
      <b/>
      <sz val="14"/>
      <color rgb="FFFF0000"/>
      <name val="Arial"/>
      <family val="2"/>
    </font>
    <font>
      <sz val="20"/>
      <name val="Arial"/>
      <family val="2"/>
    </font>
    <font>
      <sz val="12"/>
      <color theme="1"/>
      <name val="Arial"/>
      <family val="2"/>
    </font>
    <font>
      <b/>
      <sz val="12"/>
      <color theme="1"/>
      <name val="Arial"/>
      <family val="2"/>
    </font>
    <font>
      <sz val="14"/>
      <color theme="1"/>
      <name val="Arial"/>
      <family val="2"/>
    </font>
    <font>
      <b/>
      <sz val="14"/>
      <color theme="1"/>
      <name val="Arial"/>
      <family val="2"/>
    </font>
    <font>
      <sz val="11"/>
      <color theme="1"/>
      <name val="Arial"/>
      <family val="2"/>
    </font>
    <font>
      <sz val="12"/>
      <color rgb="FF000000"/>
      <name val="Arial"/>
      <family val="2"/>
    </font>
    <font>
      <sz val="11"/>
      <color rgb="FFFF0000"/>
      <name val="Arial"/>
      <family val="2"/>
    </font>
    <font>
      <b/>
      <u/>
      <sz val="14"/>
      <color theme="1"/>
      <name val="Arial"/>
      <family val="2"/>
    </font>
    <font>
      <sz val="10"/>
      <color theme="1"/>
      <name val="Arial"/>
      <family val="2"/>
    </font>
    <font>
      <b/>
      <sz val="18"/>
      <color theme="4"/>
      <name val="Arial"/>
      <family val="2"/>
    </font>
    <font>
      <b/>
      <sz val="11"/>
      <color rgb="FFFF0000"/>
      <name val="Arial"/>
      <family val="2"/>
    </font>
    <font>
      <sz val="9"/>
      <name val="Arial Narrow"/>
      <family val="2"/>
    </font>
    <font>
      <sz val="8"/>
      <name val="Arial Narrow"/>
      <family val="2"/>
    </font>
    <font>
      <sz val="9"/>
      <color indexed="81"/>
      <name val="Tahoma"/>
      <family val="2"/>
    </font>
    <font>
      <b/>
      <sz val="9"/>
      <color indexed="81"/>
      <name val="Tahoma"/>
      <family val="2"/>
    </font>
    <font>
      <sz val="11"/>
      <name val="Arial"/>
      <family val="2"/>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rgb="FF000000"/>
      </patternFill>
    </fill>
    <fill>
      <patternFill patternType="solid">
        <fgColor theme="0" tint="-4.9989318521683403E-2"/>
        <bgColor rgb="FFFFFFFF"/>
      </patternFill>
    </fill>
    <fill>
      <patternFill patternType="solid">
        <fgColor theme="2"/>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indexed="9"/>
        <bgColor indexed="64"/>
      </patternFill>
    </fill>
    <fill>
      <patternFill patternType="solid">
        <fgColor rgb="FF92D050"/>
        <bgColor indexed="64"/>
      </patternFill>
    </fill>
  </fills>
  <borders count="45">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thin">
        <color indexed="64"/>
      </right>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thin">
        <color auto="1"/>
      </right>
      <top style="dotted">
        <color auto="1"/>
      </top>
      <bottom style="dotted">
        <color auto="1"/>
      </bottom>
      <diagonal/>
    </border>
  </borders>
  <cellStyleXfs count="48">
    <xf numFmtId="0" fontId="0" fillId="0" borderId="0"/>
    <xf numFmtId="165" fontId="16" fillId="0" borderId="0" applyFont="0" applyFill="0" applyBorder="0" applyAlignment="0" applyProtection="0"/>
    <xf numFmtId="164" fontId="9" fillId="0" borderId="0" applyFont="0" applyFill="0" applyBorder="0" applyAlignment="0" applyProtection="0"/>
    <xf numFmtId="164" fontId="16" fillId="0" borderId="0" applyFont="0" applyFill="0" applyBorder="0" applyAlignment="0" applyProtection="0"/>
    <xf numFmtId="0" fontId="15" fillId="0" borderId="0"/>
    <xf numFmtId="9" fontId="15" fillId="0" borderId="0" applyFont="0" applyFill="0" applyBorder="0" applyAlignment="0" applyProtection="0"/>
    <xf numFmtId="9" fontId="16" fillId="0" borderId="0" applyFont="0" applyFill="0" applyBorder="0" applyAlignment="0" applyProtection="0"/>
    <xf numFmtId="0" fontId="17" fillId="0" borderId="0"/>
    <xf numFmtId="166" fontId="18" fillId="0" borderId="0" applyFont="0" applyFill="0" applyBorder="0" applyAlignment="0" applyProtection="0"/>
    <xf numFmtId="9" fontId="15" fillId="0" borderId="0" applyFont="0" applyFill="0" applyBorder="0" applyAlignment="0" applyProtection="0"/>
    <xf numFmtId="164" fontId="15" fillId="0" borderId="0" applyFont="0" applyFill="0" applyBorder="0" applyAlignment="0" applyProtection="0"/>
    <xf numFmtId="165" fontId="15" fillId="0" borderId="0" applyFont="0" applyFill="0" applyBorder="0" applyAlignment="0" applyProtection="0"/>
    <xf numFmtId="9" fontId="9" fillId="0" borderId="0" applyFont="0" applyFill="0" applyBorder="0" applyAlignment="0" applyProtection="0"/>
    <xf numFmtId="0" fontId="8" fillId="0" borderId="0"/>
    <xf numFmtId="0" fontId="9" fillId="0" borderId="0"/>
    <xf numFmtId="0" fontId="9" fillId="0" borderId="0"/>
    <xf numFmtId="9" fontId="9" fillId="0" borderId="0" applyFont="0" applyFill="0" applyBorder="0" applyAlignment="0" applyProtection="0"/>
    <xf numFmtId="164" fontId="9" fillId="0" borderId="0" applyFont="0" applyFill="0" applyBorder="0" applyAlignment="0" applyProtection="0"/>
    <xf numFmtId="0" fontId="27" fillId="0" borderId="0"/>
    <xf numFmtId="0" fontId="7" fillId="0" borderId="0"/>
    <xf numFmtId="0" fontId="9" fillId="0" borderId="0"/>
    <xf numFmtId="165" fontId="9" fillId="0" borderId="0" applyFont="0" applyFill="0" applyBorder="0" applyAlignment="0" applyProtection="0"/>
    <xf numFmtId="9" fontId="9" fillId="0" borderId="0" applyFont="0" applyFill="0" applyBorder="0" applyAlignment="0" applyProtection="0"/>
    <xf numFmtId="0" fontId="6" fillId="0" borderId="0"/>
    <xf numFmtId="42" fontId="9" fillId="0" borderId="0" applyFill="0" applyBorder="0" applyAlignment="0" applyProtection="0"/>
    <xf numFmtId="42" fontId="9" fillId="0" borderId="0" applyFill="0" applyBorder="0" applyAlignment="0" applyProtection="0"/>
    <xf numFmtId="165" fontId="9"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1" fontId="18" fillId="0" borderId="0" applyFont="0" applyFill="0" applyBorder="0" applyAlignment="0" applyProtection="0"/>
    <xf numFmtId="0" fontId="5" fillId="0" borderId="0"/>
    <xf numFmtId="42" fontId="9" fillId="0" borderId="0" applyFont="0" applyFill="0" applyBorder="0" applyAlignment="0" applyProtection="0"/>
    <xf numFmtId="0" fontId="4" fillId="0" borderId="0"/>
    <xf numFmtId="42" fontId="4" fillId="0" borderId="0" applyFont="0" applyFill="0" applyBorder="0" applyAlignment="0" applyProtection="0"/>
    <xf numFmtId="0" fontId="42" fillId="0" borderId="0" applyNumberFormat="0" applyFill="0" applyBorder="0" applyAlignment="0" applyProtection="0"/>
    <xf numFmtId="44" fontId="4" fillId="0" borderId="0" applyFont="0" applyFill="0" applyBorder="0" applyAlignment="0" applyProtection="0"/>
    <xf numFmtId="0" fontId="43" fillId="0" borderId="0"/>
    <xf numFmtId="0" fontId="3" fillId="0" borderId="0"/>
    <xf numFmtId="42" fontId="46" fillId="0" borderId="0" applyFont="0" applyFill="0" applyBorder="0" applyAlignment="0" applyProtection="0"/>
    <xf numFmtId="0" fontId="2" fillId="0" borderId="0"/>
    <xf numFmtId="17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17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400">
    <xf numFmtId="0" fontId="0" fillId="0" borderId="0" xfId="0"/>
    <xf numFmtId="0" fontId="11" fillId="0" borderId="0" xfId="0" applyFont="1" applyAlignment="1" applyProtection="1">
      <alignment vertical="center"/>
      <protection hidden="1"/>
    </xf>
    <xf numFmtId="0" fontId="12" fillId="0" borderId="0" xfId="0" applyFont="1" applyProtection="1">
      <protection hidden="1"/>
    </xf>
    <xf numFmtId="0" fontId="20" fillId="0" borderId="0" xfId="14" applyFont="1" applyAlignment="1">
      <alignment vertical="center"/>
    </xf>
    <xf numFmtId="170" fontId="21" fillId="3" borderId="0" xfId="2" applyNumberFormat="1" applyFont="1" applyFill="1" applyBorder="1" applyAlignment="1" applyProtection="1">
      <alignment horizontal="center" vertical="center"/>
      <protection locked="0" hidden="1"/>
    </xf>
    <xf numFmtId="169" fontId="21" fillId="3" borderId="0" xfId="17" applyNumberFormat="1" applyFont="1" applyFill="1" applyBorder="1" applyAlignment="1" applyProtection="1">
      <alignment horizontal="center" vertical="center" wrapText="1"/>
      <protection locked="0" hidden="1"/>
    </xf>
    <xf numFmtId="0" fontId="9" fillId="0" borderId="0" xfId="0" applyFont="1" applyProtection="1">
      <protection hidden="1"/>
    </xf>
    <xf numFmtId="0" fontId="10" fillId="0" borderId="0" xfId="0" applyFont="1" applyAlignment="1" applyProtection="1">
      <alignment vertical="center"/>
      <protection hidden="1"/>
    </xf>
    <xf numFmtId="0" fontId="10" fillId="3" borderId="0" xfId="0" applyFont="1" applyFill="1" applyAlignment="1" applyProtection="1">
      <alignment vertical="center"/>
      <protection hidden="1"/>
    </xf>
    <xf numFmtId="0" fontId="11" fillId="3" borderId="0" xfId="0" applyFont="1" applyFill="1" applyAlignment="1" applyProtection="1">
      <alignment vertical="center"/>
      <protection hidden="1"/>
    </xf>
    <xf numFmtId="0" fontId="9" fillId="3" borderId="0" xfId="0" applyFont="1" applyFill="1" applyProtection="1">
      <protection hidden="1"/>
    </xf>
    <xf numFmtId="0" fontId="9" fillId="3" borderId="0" xfId="7" applyFont="1" applyFill="1"/>
    <xf numFmtId="0" fontId="9" fillId="0" borderId="0" xfId="7" applyFont="1"/>
    <xf numFmtId="0" fontId="9" fillId="0" borderId="0" xfId="0" applyFont="1" applyAlignment="1" applyProtection="1">
      <alignment vertical="center"/>
      <protection hidden="1"/>
    </xf>
    <xf numFmtId="0" fontId="9" fillId="0" borderId="0" xfId="0" applyFont="1" applyAlignment="1" applyProtection="1">
      <alignment vertical="top" wrapText="1"/>
      <protection hidden="1"/>
    </xf>
    <xf numFmtId="0" fontId="11" fillId="3" borderId="0" xfId="0" applyFont="1" applyFill="1" applyAlignment="1" applyProtection="1">
      <alignment horizontal="center"/>
      <protection hidden="1"/>
    </xf>
    <xf numFmtId="0" fontId="9" fillId="3" borderId="0" xfId="14" applyFill="1" applyAlignment="1">
      <alignment horizontal="center" vertical="center"/>
    </xf>
    <xf numFmtId="0" fontId="12" fillId="3" borderId="0" xfId="14" applyFont="1" applyFill="1" applyAlignment="1">
      <alignment vertical="center" wrapText="1"/>
    </xf>
    <xf numFmtId="9" fontId="23" fillId="3" borderId="0" xfId="16" applyFont="1" applyFill="1" applyBorder="1" applyAlignment="1" applyProtection="1">
      <alignment horizontal="center" vertical="center" wrapText="1"/>
      <protection locked="0" hidden="1"/>
    </xf>
    <xf numFmtId="167" fontId="23" fillId="3" borderId="0" xfId="17" applyNumberFormat="1" applyFont="1" applyFill="1" applyBorder="1" applyAlignment="1" applyProtection="1">
      <alignment horizontal="center" vertical="center" wrapText="1"/>
      <protection locked="0" hidden="1"/>
    </xf>
    <xf numFmtId="169" fontId="23" fillId="3" borderId="0" xfId="17" applyNumberFormat="1" applyFont="1" applyFill="1" applyBorder="1" applyAlignment="1" applyProtection="1">
      <alignment horizontal="right" vertical="center" wrapText="1"/>
      <protection locked="0" hidden="1"/>
    </xf>
    <xf numFmtId="169" fontId="23" fillId="3" borderId="0" xfId="17" applyNumberFormat="1" applyFont="1" applyFill="1" applyBorder="1" applyAlignment="1" applyProtection="1">
      <alignment horizontal="center" vertical="center" wrapText="1"/>
      <protection locked="0" hidden="1"/>
    </xf>
    <xf numFmtId="170" fontId="24" fillId="3" borderId="0" xfId="2" applyNumberFormat="1" applyFont="1" applyFill="1" applyBorder="1" applyAlignment="1" applyProtection="1">
      <alignment vertical="center"/>
      <protection locked="0" hidden="1"/>
    </xf>
    <xf numFmtId="170" fontId="23" fillId="3" borderId="0" xfId="2" applyNumberFormat="1" applyFont="1" applyFill="1" applyBorder="1" applyAlignment="1" applyProtection="1">
      <alignment vertical="center"/>
      <protection locked="0" hidden="1"/>
    </xf>
    <xf numFmtId="0" fontId="23" fillId="0" borderId="4" xfId="0" applyFont="1" applyBorder="1" applyAlignment="1" applyProtection="1">
      <alignment horizontal="center" vertical="center"/>
      <protection locked="0" hidden="1"/>
    </xf>
    <xf numFmtId="0" fontId="23" fillId="0" borderId="4" xfId="0" applyFont="1" applyBorder="1" applyAlignment="1" applyProtection="1">
      <alignment horizontal="center" vertical="center" wrapText="1"/>
      <protection locked="0" hidden="1"/>
    </xf>
    <xf numFmtId="0" fontId="25" fillId="0" borderId="0" xfId="14" applyFont="1"/>
    <xf numFmtId="0" fontId="26" fillId="3" borderId="22" xfId="14" applyFont="1" applyFill="1" applyBorder="1"/>
    <xf numFmtId="0" fontId="25" fillId="0" borderId="23" xfId="14" applyFont="1" applyBorder="1"/>
    <xf numFmtId="0" fontId="21" fillId="3" borderId="0" xfId="14" applyFont="1" applyFill="1" applyAlignment="1">
      <alignment vertical="center" wrapText="1"/>
    </xf>
    <xf numFmtId="0" fontId="21" fillId="3" borderId="0" xfId="14" applyFont="1" applyFill="1" applyAlignment="1">
      <alignment horizontal="center" vertical="center" wrapText="1"/>
    </xf>
    <xf numFmtId="0" fontId="21" fillId="3" borderId="0" xfId="14" applyFont="1" applyFill="1" applyAlignment="1">
      <alignment horizontal="right" vertical="center" wrapText="1"/>
    </xf>
    <xf numFmtId="49" fontId="24" fillId="3" borderId="0" xfId="0" applyNumberFormat="1" applyFont="1" applyFill="1" applyAlignment="1" applyProtection="1">
      <alignment vertical="center"/>
      <protection locked="0" hidden="1"/>
    </xf>
    <xf numFmtId="49" fontId="21" fillId="3" borderId="0" xfId="0" applyNumberFormat="1" applyFont="1" applyFill="1" applyAlignment="1" applyProtection="1">
      <alignment horizontal="right" vertical="center"/>
      <protection locked="0" hidden="1"/>
    </xf>
    <xf numFmtId="49" fontId="21" fillId="3" borderId="0" xfId="0" applyNumberFormat="1" applyFont="1" applyFill="1" applyAlignment="1" applyProtection="1">
      <alignment horizontal="center" vertical="center"/>
      <protection locked="0" hidden="1"/>
    </xf>
    <xf numFmtId="49" fontId="21" fillId="3" borderId="0" xfId="0" applyNumberFormat="1" applyFont="1" applyFill="1" applyAlignment="1" applyProtection="1">
      <alignment horizontal="right" vertical="center" wrapText="1"/>
      <protection locked="0" hidden="1"/>
    </xf>
    <xf numFmtId="0" fontId="22" fillId="3" borderId="0" xfId="0" applyFont="1" applyFill="1" applyAlignment="1" applyProtection="1">
      <alignment vertical="center"/>
      <protection hidden="1"/>
    </xf>
    <xf numFmtId="0" fontId="22" fillId="3" borderId="0" xfId="0" applyFont="1" applyFill="1" applyAlignment="1" applyProtection="1">
      <alignment vertical="center" wrapText="1"/>
      <protection hidden="1"/>
    </xf>
    <xf numFmtId="0" fontId="25" fillId="3" borderId="0" xfId="0" applyFont="1" applyFill="1" applyAlignment="1" applyProtection="1">
      <alignment vertical="center" wrapText="1"/>
      <protection hidden="1"/>
    </xf>
    <xf numFmtId="0" fontId="26" fillId="3" borderId="0" xfId="14" applyFont="1" applyFill="1"/>
    <xf numFmtId="0" fontId="10" fillId="3" borderId="0" xfId="0" applyFont="1" applyFill="1" applyAlignment="1" applyProtection="1">
      <alignment horizontal="center" vertical="center"/>
      <protection hidden="1"/>
    </xf>
    <xf numFmtId="0" fontId="14" fillId="3" borderId="0" xfId="0" applyFont="1" applyFill="1" applyAlignment="1" applyProtection="1">
      <alignment horizontal="center"/>
      <protection hidden="1"/>
    </xf>
    <xf numFmtId="4" fontId="14" fillId="3" borderId="0" xfId="0" applyNumberFormat="1" applyFont="1" applyFill="1" applyAlignment="1" applyProtection="1">
      <alignment horizontal="center"/>
      <protection hidden="1"/>
    </xf>
    <xf numFmtId="0" fontId="37" fillId="0" borderId="0" xfId="0" applyFont="1" applyProtection="1">
      <protection hidden="1"/>
    </xf>
    <xf numFmtId="4" fontId="9" fillId="3" borderId="0" xfId="7" applyNumberFormat="1" applyFont="1" applyFill="1"/>
    <xf numFmtId="0" fontId="19" fillId="3" borderId="0" xfId="14" applyFont="1" applyFill="1" applyAlignment="1">
      <alignment vertical="center" wrapText="1"/>
    </xf>
    <xf numFmtId="4" fontId="21" fillId="3" borderId="0" xfId="14" applyNumberFormat="1" applyFont="1" applyFill="1" applyAlignment="1">
      <alignment vertical="center" wrapText="1"/>
    </xf>
    <xf numFmtId="49" fontId="13" fillId="3" borderId="0" xfId="0" applyNumberFormat="1" applyFont="1" applyFill="1" applyAlignment="1" applyProtection="1">
      <alignment horizontal="center" vertical="center"/>
      <protection hidden="1"/>
    </xf>
    <xf numFmtId="4" fontId="21" fillId="3" borderId="0" xfId="0" applyNumberFormat="1" applyFont="1" applyFill="1" applyAlignment="1" applyProtection="1">
      <alignment horizontal="right" vertical="center" wrapText="1"/>
      <protection locked="0" hidden="1"/>
    </xf>
    <xf numFmtId="0" fontId="10" fillId="2" borderId="0" xfId="0" applyFont="1" applyFill="1" applyAlignment="1" applyProtection="1">
      <alignment vertical="center"/>
      <protection hidden="1"/>
    </xf>
    <xf numFmtId="0" fontId="11" fillId="2" borderId="0" xfId="0" applyFont="1" applyFill="1" applyAlignment="1" applyProtection="1">
      <alignment vertical="center"/>
      <protection hidden="1"/>
    </xf>
    <xf numFmtId="9" fontId="35" fillId="5" borderId="4" xfId="12" applyFont="1" applyFill="1" applyBorder="1" applyAlignment="1" applyProtection="1">
      <alignment horizontal="center" vertical="center" wrapText="1"/>
      <protection locked="0" hidden="1"/>
    </xf>
    <xf numFmtId="2" fontId="24" fillId="5" borderId="4" xfId="2" applyNumberFormat="1" applyFont="1" applyFill="1" applyBorder="1" applyAlignment="1" applyProtection="1">
      <alignment horizontal="center" vertical="center"/>
      <protection locked="0" hidden="1"/>
    </xf>
    <xf numFmtId="0" fontId="21" fillId="5" borderId="14" xfId="14" applyFont="1" applyFill="1" applyBorder="1" applyAlignment="1">
      <alignment horizontal="center" vertical="center" wrapText="1"/>
    </xf>
    <xf numFmtId="4" fontId="32" fillId="5" borderId="4" xfId="14" applyNumberFormat="1" applyFont="1" applyFill="1" applyBorder="1" applyAlignment="1">
      <alignment horizontal="center" vertical="center" wrapText="1"/>
    </xf>
    <xf numFmtId="0" fontId="32" fillId="5" borderId="4" xfId="14" applyFont="1" applyFill="1" applyBorder="1" applyAlignment="1">
      <alignment horizontal="center" vertical="center" wrapText="1"/>
    </xf>
    <xf numFmtId="0" fontId="9" fillId="5" borderId="6" xfId="0" applyFont="1" applyFill="1" applyBorder="1" applyAlignment="1">
      <alignment vertical="center"/>
    </xf>
    <xf numFmtId="0" fontId="21" fillId="2" borderId="14" xfId="14" applyFont="1" applyFill="1" applyBorder="1" applyAlignment="1">
      <alignment horizontal="center" vertical="center" wrapText="1"/>
    </xf>
    <xf numFmtId="4" fontId="32" fillId="2" borderId="4" xfId="14" applyNumberFormat="1" applyFont="1" applyFill="1" applyBorder="1" applyAlignment="1">
      <alignment horizontal="center" vertical="center" wrapText="1"/>
    </xf>
    <xf numFmtId="0" fontId="32" fillId="2" borderId="4" xfId="14" applyFont="1" applyFill="1" applyBorder="1" applyAlignment="1">
      <alignment horizontal="center" vertical="center" wrapText="1"/>
    </xf>
    <xf numFmtId="0" fontId="9" fillId="3" borderId="0" xfId="0" applyFont="1" applyFill="1" applyAlignment="1" applyProtection="1">
      <alignment vertical="center"/>
      <protection hidden="1"/>
    </xf>
    <xf numFmtId="4" fontId="25" fillId="3" borderId="0" xfId="0" applyNumberFormat="1" applyFont="1" applyFill="1" applyAlignment="1" applyProtection="1">
      <alignment vertical="center" wrapText="1"/>
      <protection hidden="1"/>
    </xf>
    <xf numFmtId="0" fontId="12" fillId="3" borderId="0" xfId="0" applyFont="1" applyFill="1" applyProtection="1">
      <protection hidden="1"/>
    </xf>
    <xf numFmtId="0" fontId="22" fillId="5" borderId="4" xfId="0" applyFont="1" applyFill="1" applyBorder="1" applyAlignment="1" applyProtection="1">
      <alignment horizontal="center" vertical="center" wrapText="1"/>
      <protection hidden="1"/>
    </xf>
    <xf numFmtId="4" fontId="22" fillId="5" borderId="4" xfId="0" applyNumberFormat="1" applyFont="1" applyFill="1" applyBorder="1" applyAlignment="1" applyProtection="1">
      <alignment horizontal="center" vertical="center" wrapText="1"/>
      <protection hidden="1"/>
    </xf>
    <xf numFmtId="0" fontId="25" fillId="0" borderId="7" xfId="0" applyFont="1" applyBorder="1" applyProtection="1">
      <protection hidden="1"/>
    </xf>
    <xf numFmtId="0" fontId="25" fillId="0" borderId="0" xfId="0" applyFont="1" applyProtection="1">
      <protection hidden="1"/>
    </xf>
    <xf numFmtId="0" fontId="21" fillId="0" borderId="0" xfId="0" applyFont="1" applyAlignment="1" applyProtection="1">
      <alignment vertical="top" wrapText="1"/>
      <protection hidden="1"/>
    </xf>
    <xf numFmtId="4" fontId="21" fillId="0" borderId="0" xfId="0" applyNumberFormat="1" applyFont="1" applyAlignment="1" applyProtection="1">
      <alignment vertical="top" wrapText="1"/>
      <protection hidden="1"/>
    </xf>
    <xf numFmtId="0" fontId="29" fillId="5" borderId="4" xfId="0" applyFont="1" applyFill="1" applyBorder="1" applyAlignment="1" applyProtection="1">
      <alignment horizontal="center" vertical="center"/>
      <protection hidden="1"/>
    </xf>
    <xf numFmtId="9" fontId="30" fillId="0" borderId="4" xfId="16" applyFont="1" applyFill="1" applyBorder="1" applyAlignment="1" applyProtection="1">
      <alignment horizontal="center" vertical="center" wrapText="1"/>
      <protection locked="0" hidden="1"/>
    </xf>
    <xf numFmtId="9" fontId="30" fillId="0" borderId="4" xfId="12" applyFont="1" applyFill="1" applyBorder="1" applyAlignment="1" applyProtection="1">
      <alignment horizontal="center" vertical="center" wrapText="1"/>
      <protection locked="0" hidden="1"/>
    </xf>
    <xf numFmtId="2" fontId="29" fillId="0" borderId="4" xfId="17" applyNumberFormat="1" applyFont="1" applyFill="1" applyBorder="1" applyAlignment="1" applyProtection="1">
      <alignment horizontal="center" vertical="center" wrapText="1"/>
      <protection hidden="1"/>
    </xf>
    <xf numFmtId="0" fontId="29" fillId="3" borderId="0" xfId="0" applyFont="1" applyFill="1" applyAlignment="1" applyProtection="1">
      <alignment horizontal="center" vertical="center"/>
      <protection hidden="1"/>
    </xf>
    <xf numFmtId="0" fontId="23" fillId="3" borderId="0" xfId="0" applyFont="1" applyFill="1" applyAlignment="1" applyProtection="1">
      <alignment horizontal="center" vertical="center"/>
      <protection locked="0" hidden="1"/>
    </xf>
    <xf numFmtId="0" fontId="23" fillId="3" borderId="0" xfId="0" applyFont="1" applyFill="1" applyAlignment="1" applyProtection="1">
      <alignment horizontal="center" vertical="center" wrapText="1"/>
      <protection locked="0" hidden="1"/>
    </xf>
    <xf numFmtId="168" fontId="23" fillId="3" borderId="0" xfId="0" applyNumberFormat="1" applyFont="1" applyFill="1" applyAlignment="1" applyProtection="1">
      <alignment horizontal="center" vertical="center" wrapText="1"/>
      <protection locked="0" hidden="1"/>
    </xf>
    <xf numFmtId="4" fontId="23" fillId="3" borderId="0" xfId="17" applyNumberFormat="1" applyFont="1" applyFill="1" applyBorder="1" applyAlignment="1" applyProtection="1">
      <alignment horizontal="center" vertical="center" wrapText="1"/>
      <protection locked="0" hidden="1"/>
    </xf>
    <xf numFmtId="2" fontId="21" fillId="5" borderId="4" xfId="17" applyNumberFormat="1" applyFont="1" applyFill="1" applyBorder="1" applyAlignment="1" applyProtection="1">
      <alignment horizontal="center" vertical="center" wrapText="1"/>
      <protection locked="0" hidden="1"/>
    </xf>
    <xf numFmtId="0" fontId="41" fillId="0" borderId="0" xfId="14" applyFont="1" applyAlignment="1">
      <alignment horizontal="center" vertical="center"/>
    </xf>
    <xf numFmtId="4" fontId="9" fillId="0" borderId="0" xfId="0" applyNumberFormat="1" applyFont="1" applyAlignment="1" applyProtection="1">
      <alignment vertical="top" wrapText="1"/>
      <protection hidden="1"/>
    </xf>
    <xf numFmtId="0" fontId="12" fillId="0" borderId="0" xfId="0" applyFont="1"/>
    <xf numFmtId="0" fontId="12" fillId="0" borderId="4" xfId="0" applyFont="1" applyBorder="1" applyAlignment="1">
      <alignment vertical="center"/>
    </xf>
    <xf numFmtId="0" fontId="9" fillId="0" borderId="4" xfId="0" applyFont="1" applyBorder="1"/>
    <xf numFmtId="172" fontId="0" fillId="0" borderId="4" xfId="2" applyNumberFormat="1" applyFont="1" applyBorder="1"/>
    <xf numFmtId="9" fontId="0" fillId="0" borderId="4" xfId="12" applyFont="1" applyBorder="1"/>
    <xf numFmtId="0" fontId="12" fillId="0" borderId="0" xfId="0" applyFont="1" applyAlignment="1">
      <alignment wrapText="1"/>
    </xf>
    <xf numFmtId="0" fontId="9" fillId="0" borderId="0" xfId="0" applyFont="1"/>
    <xf numFmtId="172" fontId="0" fillId="0" borderId="0" xfId="2" applyNumberFormat="1" applyFont="1"/>
    <xf numFmtId="14" fontId="9" fillId="0" borderId="4" xfId="12" applyNumberFormat="1" applyFont="1" applyBorder="1"/>
    <xf numFmtId="0" fontId="25" fillId="3" borderId="0" xfId="14" applyFont="1" applyFill="1"/>
    <xf numFmtId="0" fontId="21" fillId="4" borderId="14" xfId="14" applyFont="1" applyFill="1" applyBorder="1" applyAlignment="1">
      <alignment horizontal="center" vertical="center" wrapText="1"/>
    </xf>
    <xf numFmtId="0" fontId="0" fillId="0" borderId="4" xfId="0" applyBorder="1"/>
    <xf numFmtId="0" fontId="12" fillId="0" borderId="0" xfId="0" applyFont="1" applyAlignment="1">
      <alignment horizontal="center"/>
    </xf>
    <xf numFmtId="49" fontId="21" fillId="5" borderId="5" xfId="0" applyNumberFormat="1" applyFont="1" applyFill="1" applyBorder="1" applyAlignment="1" applyProtection="1">
      <alignment horizontal="center" vertical="center"/>
      <protection locked="0" hidden="1"/>
    </xf>
    <xf numFmtId="49" fontId="21" fillId="5" borderId="8" xfId="0" applyNumberFormat="1" applyFont="1" applyFill="1" applyBorder="1" applyAlignment="1" applyProtection="1">
      <alignment horizontal="center" vertical="center"/>
      <protection locked="0" hidden="1"/>
    </xf>
    <xf numFmtId="0" fontId="12" fillId="3" borderId="20" xfId="14" applyFont="1" applyFill="1" applyBorder="1" applyProtection="1">
      <protection hidden="1"/>
    </xf>
    <xf numFmtId="0" fontId="12" fillId="3" borderId="19" xfId="14" applyFont="1" applyFill="1" applyBorder="1" applyProtection="1">
      <protection hidden="1"/>
    </xf>
    <xf numFmtId="0" fontId="12" fillId="3" borderId="21" xfId="14" applyFont="1" applyFill="1" applyBorder="1" applyProtection="1">
      <protection hidden="1"/>
    </xf>
    <xf numFmtId="0" fontId="12" fillId="3" borderId="22" xfId="14" applyFont="1" applyFill="1" applyBorder="1" applyProtection="1">
      <protection hidden="1"/>
    </xf>
    <xf numFmtId="0" fontId="12" fillId="3" borderId="0" xfId="14" applyFont="1" applyFill="1" applyProtection="1">
      <protection hidden="1"/>
    </xf>
    <xf numFmtId="0" fontId="12" fillId="3" borderId="23" xfId="14" applyFont="1" applyFill="1" applyBorder="1" applyProtection="1">
      <protection hidden="1"/>
    </xf>
    <xf numFmtId="0" fontId="12" fillId="3" borderId="15" xfId="14" applyFont="1" applyFill="1" applyBorder="1" applyProtection="1">
      <protection hidden="1"/>
    </xf>
    <xf numFmtId="0" fontId="32" fillId="9" borderId="4" xfId="14" applyFont="1" applyFill="1" applyBorder="1" applyAlignment="1">
      <alignment horizontal="center" vertical="center" wrapText="1"/>
    </xf>
    <xf numFmtId="49" fontId="24" fillId="0" borderId="6" xfId="0" applyNumberFormat="1" applyFont="1" applyBorder="1" applyAlignment="1" applyProtection="1">
      <alignment horizontal="center" vertical="center"/>
      <protection locked="0" hidden="1"/>
    </xf>
    <xf numFmtId="169" fontId="21" fillId="3" borderId="19" xfId="17" applyNumberFormat="1" applyFont="1" applyFill="1" applyBorder="1" applyAlignment="1" applyProtection="1">
      <alignment horizontal="center" vertical="center"/>
      <protection locked="0" hidden="1"/>
    </xf>
    <xf numFmtId="0" fontId="25" fillId="3" borderId="23" xfId="14" applyFont="1" applyFill="1" applyBorder="1"/>
    <xf numFmtId="0" fontId="11" fillId="0" borderId="5" xfId="0" applyFont="1" applyBorder="1" applyAlignment="1" applyProtection="1">
      <alignment horizontal="center" vertical="center"/>
      <protection hidden="1"/>
    </xf>
    <xf numFmtId="0" fontId="9" fillId="0" borderId="4" xfId="0" applyFont="1" applyBorder="1" applyAlignment="1">
      <alignment vertical="center" wrapText="1"/>
    </xf>
    <xf numFmtId="0" fontId="21" fillId="5" borderId="4" xfId="0" applyFont="1" applyFill="1" applyBorder="1" applyAlignment="1" applyProtection="1">
      <alignment horizontal="center" vertical="center" wrapText="1"/>
      <protection hidden="1"/>
    </xf>
    <xf numFmtId="169" fontId="21" fillId="3" borderId="4" xfId="17" applyNumberFormat="1" applyFont="1" applyFill="1" applyBorder="1" applyAlignment="1" applyProtection="1">
      <alignment horizontal="center" vertical="center" wrapText="1"/>
      <protection locked="0" hidden="1"/>
    </xf>
    <xf numFmtId="2" fontId="21" fillId="3" borderId="0" xfId="17" applyNumberFormat="1" applyFont="1" applyFill="1" applyBorder="1" applyAlignment="1" applyProtection="1">
      <alignment horizontal="center" vertical="center" wrapText="1"/>
      <protection locked="0" hidden="1"/>
    </xf>
    <xf numFmtId="49" fontId="24" fillId="5" borderId="4" xfId="0" applyNumberFormat="1" applyFont="1" applyFill="1" applyBorder="1" applyAlignment="1" applyProtection="1">
      <alignment horizontal="center" vertical="center"/>
      <protection locked="0" hidden="1"/>
    </xf>
    <xf numFmtId="9" fontId="35" fillId="0" borderId="4" xfId="12" applyFont="1" applyFill="1" applyBorder="1" applyAlignment="1">
      <alignment horizontal="center" vertical="center" wrapText="1"/>
    </xf>
    <xf numFmtId="0" fontId="26" fillId="6" borderId="22" xfId="0" applyFont="1" applyFill="1" applyBorder="1" applyAlignment="1">
      <alignment horizontal="center" vertical="center"/>
    </xf>
    <xf numFmtId="0" fontId="26" fillId="6" borderId="0" xfId="0" applyFont="1" applyFill="1" applyAlignment="1">
      <alignment horizontal="center" vertical="center"/>
    </xf>
    <xf numFmtId="0" fontId="25" fillId="3" borderId="0" xfId="0" applyFont="1" applyFill="1" applyAlignment="1">
      <alignment horizontal="justify" vertical="center" wrapText="1"/>
    </xf>
    <xf numFmtId="0" fontId="25" fillId="3" borderId="23" xfId="0" applyFont="1" applyFill="1" applyBorder="1" applyAlignment="1">
      <alignment horizontal="justify" vertical="center" wrapText="1"/>
    </xf>
    <xf numFmtId="172" fontId="0" fillId="0" borderId="0" xfId="0" applyNumberFormat="1"/>
    <xf numFmtId="0" fontId="26" fillId="3" borderId="0" xfId="14" applyFont="1" applyFill="1" applyAlignment="1">
      <alignment horizontal="center"/>
    </xf>
    <xf numFmtId="0" fontId="12" fillId="3" borderId="19" xfId="14" applyFont="1" applyFill="1" applyBorder="1" applyAlignment="1" applyProtection="1">
      <alignment horizontal="center"/>
      <protection hidden="1"/>
    </xf>
    <xf numFmtId="0" fontId="12" fillId="3" borderId="15" xfId="14" applyFont="1" applyFill="1" applyBorder="1" applyAlignment="1" applyProtection="1">
      <alignment horizontal="center"/>
      <protection hidden="1"/>
    </xf>
    <xf numFmtId="0" fontId="25" fillId="0" borderId="0" xfId="14" applyFont="1" applyAlignment="1">
      <alignment horizontal="center"/>
    </xf>
    <xf numFmtId="0" fontId="25" fillId="0" borderId="0" xfId="14" applyFont="1" applyAlignment="1">
      <alignment wrapText="1"/>
    </xf>
    <xf numFmtId="0" fontId="9" fillId="3" borderId="19" xfId="0" applyFont="1" applyFill="1" applyBorder="1" applyAlignment="1" applyProtection="1">
      <alignment vertical="top" wrapText="1"/>
      <protection hidden="1"/>
    </xf>
    <xf numFmtId="0" fontId="44" fillId="3" borderId="22" xfId="14" applyFont="1" applyFill="1" applyBorder="1" applyAlignment="1">
      <alignment horizontal="center" vertical="center"/>
    </xf>
    <xf numFmtId="0" fontId="44" fillId="3" borderId="22" xfId="7" applyFont="1" applyFill="1" applyBorder="1" applyAlignment="1">
      <alignment horizontal="center"/>
    </xf>
    <xf numFmtId="0" fontId="44" fillId="3" borderId="0" xfId="7" applyFont="1" applyFill="1" applyAlignment="1">
      <alignment horizontal="center"/>
    </xf>
    <xf numFmtId="0" fontId="44" fillId="3" borderId="0" xfId="7" applyFont="1" applyFill="1"/>
    <xf numFmtId="0" fontId="44" fillId="0" borderId="0" xfId="7" applyFont="1" applyAlignment="1">
      <alignment horizontal="center"/>
    </xf>
    <xf numFmtId="0" fontId="44" fillId="0" borderId="23" xfId="7" applyFont="1" applyBorder="1" applyAlignment="1">
      <alignment wrapText="1"/>
    </xf>
    <xf numFmtId="0" fontId="44" fillId="0" borderId="23" xfId="7" applyFont="1" applyBorder="1"/>
    <xf numFmtId="0" fontId="44" fillId="0" borderId="0" xfId="7" applyFont="1"/>
    <xf numFmtId="0" fontId="11" fillId="3" borderId="22" xfId="14" applyFont="1" applyFill="1" applyBorder="1" applyAlignment="1">
      <alignment vertical="center" wrapText="1"/>
    </xf>
    <xf numFmtId="169" fontId="21" fillId="3" borderId="0" xfId="17" applyNumberFormat="1" applyFont="1" applyFill="1" applyBorder="1" applyAlignment="1" applyProtection="1">
      <alignment vertical="center"/>
      <protection locked="0" hidden="1"/>
    </xf>
    <xf numFmtId="175" fontId="30" fillId="0" borderId="4" xfId="12" applyNumberFormat="1" applyFont="1" applyFill="1" applyBorder="1" applyAlignment="1" applyProtection="1">
      <alignment horizontal="center" vertical="center" wrapText="1"/>
      <protection locked="0" hidden="1"/>
    </xf>
    <xf numFmtId="16" fontId="23" fillId="0" borderId="4" xfId="0" applyNumberFormat="1" applyFont="1" applyBorder="1" applyAlignment="1" applyProtection="1">
      <alignment horizontal="center" vertical="center"/>
      <protection locked="0" hidden="1"/>
    </xf>
    <xf numFmtId="0" fontId="57" fillId="3" borderId="4" xfId="0" applyFont="1" applyFill="1" applyBorder="1" applyAlignment="1">
      <alignment horizontal="left" vertical="center" wrapText="1"/>
    </xf>
    <xf numFmtId="0" fontId="44" fillId="3" borderId="20" xfId="44" applyFont="1" applyFill="1" applyBorder="1" applyAlignment="1" applyProtection="1">
      <alignment vertical="center"/>
      <protection hidden="1"/>
    </xf>
    <xf numFmtId="0" fontId="44" fillId="0" borderId="21" xfId="44" applyFont="1" applyBorder="1" applyAlignment="1" applyProtection="1">
      <alignment vertical="center"/>
      <protection hidden="1"/>
    </xf>
    <xf numFmtId="0" fontId="44" fillId="0" borderId="0" xfId="44" applyFont="1" applyAlignment="1" applyProtection="1">
      <alignment vertical="center"/>
      <protection hidden="1"/>
    </xf>
    <xf numFmtId="0" fontId="44" fillId="3" borderId="22" xfId="44" applyFont="1" applyFill="1" applyBorder="1" applyAlignment="1" applyProtection="1">
      <alignment vertical="center"/>
      <protection hidden="1"/>
    </xf>
    <xf numFmtId="0" fontId="44" fillId="0" borderId="23" xfId="44" applyFont="1" applyBorder="1" applyAlignment="1" applyProtection="1">
      <alignment vertical="center"/>
      <protection hidden="1"/>
    </xf>
    <xf numFmtId="0" fontId="49" fillId="0" borderId="22" xfId="44" applyFont="1" applyBorder="1"/>
    <xf numFmtId="0" fontId="49" fillId="0" borderId="22" xfId="44" applyFont="1" applyBorder="1" applyAlignment="1">
      <alignment horizontal="center"/>
    </xf>
    <xf numFmtId="0" fontId="49" fillId="0" borderId="0" xfId="44" applyFont="1" applyAlignment="1">
      <alignment horizontal="center"/>
    </xf>
    <xf numFmtId="0" fontId="49" fillId="0" borderId="0" xfId="44" applyFont="1"/>
    <xf numFmtId="0" fontId="49" fillId="0" borderId="23" xfId="44" applyFont="1" applyBorder="1" applyAlignment="1">
      <alignment wrapText="1"/>
    </xf>
    <xf numFmtId="0" fontId="49" fillId="0" borderId="23" xfId="44" applyFont="1" applyBorder="1"/>
    <xf numFmtId="0" fontId="11" fillId="5" borderId="16" xfId="44" applyFont="1" applyFill="1" applyBorder="1" applyAlignment="1" applyProtection="1">
      <alignment horizontal="center" vertical="center" wrapText="1"/>
      <protection hidden="1"/>
    </xf>
    <xf numFmtId="0" fontId="11" fillId="5" borderId="26" xfId="44" applyFont="1" applyFill="1" applyBorder="1" applyAlignment="1" applyProtection="1">
      <alignment horizontal="center" vertical="center" wrapText="1"/>
      <protection hidden="1"/>
    </xf>
    <xf numFmtId="0" fontId="11" fillId="5" borderId="27" xfId="44" applyFont="1" applyFill="1" applyBorder="1" applyAlignment="1" applyProtection="1">
      <alignment horizontal="center" vertical="center" wrapText="1"/>
      <protection hidden="1"/>
    </xf>
    <xf numFmtId="0" fontId="11" fillId="5" borderId="41" xfId="44" applyFont="1" applyFill="1" applyBorder="1" applyAlignment="1" applyProtection="1">
      <alignment horizontal="center" vertical="center" wrapText="1"/>
      <protection hidden="1"/>
    </xf>
    <xf numFmtId="0" fontId="49" fillId="0" borderId="0" xfId="44" applyFont="1" applyAlignment="1">
      <alignment wrapText="1"/>
    </xf>
    <xf numFmtId="0" fontId="45" fillId="5" borderId="26" xfId="44" applyFont="1" applyFill="1" applyBorder="1" applyAlignment="1" applyProtection="1">
      <alignment horizontal="center" vertical="center" wrapText="1"/>
      <protection locked="0" hidden="1"/>
    </xf>
    <xf numFmtId="0" fontId="45" fillId="5" borderId="16" xfId="44" applyFont="1" applyFill="1" applyBorder="1" applyAlignment="1" applyProtection="1">
      <alignment horizontal="center" vertical="center" wrapText="1"/>
      <protection locked="0" hidden="1"/>
    </xf>
    <xf numFmtId="173" fontId="45" fillId="5" borderId="41" xfId="45" applyFont="1" applyFill="1" applyBorder="1" applyAlignment="1" applyProtection="1">
      <alignment horizontal="center" vertical="center" wrapText="1"/>
      <protection locked="0" hidden="1"/>
    </xf>
    <xf numFmtId="2" fontId="44" fillId="0" borderId="42" xfId="44" applyNumberFormat="1" applyFont="1" applyBorder="1" applyAlignment="1">
      <alignment horizontal="center" vertical="center"/>
    </xf>
    <xf numFmtId="9" fontId="44" fillId="0" borderId="33" xfId="46" applyFont="1" applyBorder="1" applyAlignment="1">
      <alignment horizontal="center" vertical="center"/>
    </xf>
    <xf numFmtId="9" fontId="44" fillId="0" borderId="33" xfId="44" applyNumberFormat="1" applyFont="1" applyBorder="1" applyAlignment="1">
      <alignment horizontal="center" vertical="center"/>
    </xf>
    <xf numFmtId="9" fontId="44" fillId="0" borderId="36" xfId="46" applyFont="1" applyBorder="1" applyAlignment="1">
      <alignment horizontal="center" vertical="center"/>
    </xf>
    <xf numFmtId="173" fontId="44" fillId="0" borderId="43" xfId="45" applyFont="1" applyBorder="1" applyAlignment="1">
      <alignment horizontal="center" vertical="center"/>
    </xf>
    <xf numFmtId="173" fontId="45" fillId="5" borderId="26" xfId="45" applyFont="1" applyFill="1" applyBorder="1" applyAlignment="1" applyProtection="1">
      <alignment horizontal="center" vertical="center" wrapText="1"/>
      <protection locked="0" hidden="1"/>
    </xf>
    <xf numFmtId="173" fontId="44" fillId="0" borderId="33" xfId="45" applyFont="1" applyBorder="1" applyAlignment="1">
      <alignment horizontal="center" vertical="center"/>
    </xf>
    <xf numFmtId="0" fontId="49" fillId="0" borderId="0" xfId="44" applyFont="1" applyAlignment="1">
      <alignment horizontal="center" vertical="center"/>
    </xf>
    <xf numFmtId="0" fontId="51" fillId="0" borderId="22" xfId="44" applyFont="1" applyBorder="1" applyAlignment="1">
      <alignment vertical="center"/>
    </xf>
    <xf numFmtId="0" fontId="51" fillId="0" borderId="22" xfId="44" applyFont="1" applyBorder="1" applyAlignment="1">
      <alignment horizontal="center" vertical="center"/>
    </xf>
    <xf numFmtId="0" fontId="51" fillId="0" borderId="0" xfId="44" applyFont="1" applyAlignment="1">
      <alignment horizontal="center" vertical="center"/>
    </xf>
    <xf numFmtId="0" fontId="51" fillId="0" borderId="23" xfId="44" applyFont="1" applyBorder="1" applyAlignment="1">
      <alignment vertical="center"/>
    </xf>
    <xf numFmtId="0" fontId="51" fillId="0" borderId="0" xfId="44" applyFont="1" applyAlignment="1">
      <alignment vertical="center"/>
    </xf>
    <xf numFmtId="0" fontId="49" fillId="0" borderId="22" xfId="44" applyFont="1" applyBorder="1" applyAlignment="1">
      <alignment horizontal="center" vertical="center" wrapText="1"/>
    </xf>
    <xf numFmtId="0" fontId="11" fillId="5" borderId="31" xfId="44" applyFont="1" applyFill="1" applyBorder="1" applyAlignment="1">
      <alignment horizontal="center" vertical="center" wrapText="1"/>
    </xf>
    <xf numFmtId="0" fontId="11" fillId="5" borderId="30" xfId="44" applyFont="1" applyFill="1" applyBorder="1" applyAlignment="1">
      <alignment horizontal="center" vertical="center" wrapText="1"/>
    </xf>
    <xf numFmtId="0" fontId="11" fillId="5" borderId="30" xfId="44" applyFont="1" applyFill="1" applyBorder="1" applyAlignment="1" applyProtection="1">
      <alignment horizontal="center" vertical="center" wrapText="1"/>
      <protection locked="0"/>
    </xf>
    <xf numFmtId="0" fontId="11" fillId="5" borderId="30" xfId="44" applyFont="1" applyFill="1" applyBorder="1" applyAlignment="1" applyProtection="1">
      <alignment horizontal="center" vertical="center" wrapText="1"/>
      <protection hidden="1"/>
    </xf>
    <xf numFmtId="0" fontId="11" fillId="10" borderId="30" xfId="44" applyFont="1" applyFill="1" applyBorder="1" applyAlignment="1">
      <alignment horizontal="center" vertical="center" wrapText="1"/>
    </xf>
    <xf numFmtId="0" fontId="11" fillId="10" borderId="40" xfId="44" applyFont="1" applyFill="1" applyBorder="1" applyAlignment="1">
      <alignment horizontal="center" vertical="center" wrapText="1"/>
    </xf>
    <xf numFmtId="0" fontId="49" fillId="0" borderId="23" xfId="44" applyFont="1" applyBorder="1" applyAlignment="1">
      <alignment horizontal="center" vertical="center" wrapText="1"/>
    </xf>
    <xf numFmtId="0" fontId="49" fillId="0" borderId="0" xfId="44" applyFont="1" applyAlignment="1">
      <alignment horizontal="center" vertical="center" wrapText="1"/>
    </xf>
    <xf numFmtId="0" fontId="51" fillId="0" borderId="22" xfId="44" applyFont="1" applyBorder="1"/>
    <xf numFmtId="0" fontId="51" fillId="0" borderId="4" xfId="44" applyFont="1" applyBorder="1" applyAlignment="1">
      <alignment horizontal="center" vertical="center"/>
    </xf>
    <xf numFmtId="3" fontId="49" fillId="5" borderId="4" xfId="44" applyNumberFormat="1" applyFont="1" applyFill="1" applyBorder="1" applyAlignment="1">
      <alignment horizontal="center" vertical="center" wrapText="1"/>
    </xf>
    <xf numFmtId="0" fontId="54" fillId="0" borderId="4" xfId="44" applyFont="1" applyBorder="1" applyAlignment="1">
      <alignment horizontal="center" vertical="center" wrapText="1"/>
    </xf>
    <xf numFmtId="2" fontId="51" fillId="0" borderId="4" xfId="44" applyNumberFormat="1" applyFont="1" applyBorder="1" applyAlignment="1">
      <alignment horizontal="center" vertical="center"/>
    </xf>
    <xf numFmtId="9" fontId="51" fillId="0" borderId="4" xfId="46" applyFont="1" applyBorder="1" applyAlignment="1">
      <alignment horizontal="center" vertical="center"/>
    </xf>
    <xf numFmtId="44" fontId="51" fillId="0" borderId="4" xfId="47" applyFont="1" applyBorder="1" applyAlignment="1">
      <alignment horizontal="center" vertical="center"/>
    </xf>
    <xf numFmtId="0" fontId="53" fillId="0" borderId="4" xfId="44" applyFont="1" applyBorder="1" applyAlignment="1">
      <alignment horizontal="justify" vertical="center" wrapText="1"/>
    </xf>
    <xf numFmtId="0" fontId="51" fillId="0" borderId="23" xfId="44" applyFont="1" applyBorder="1"/>
    <xf numFmtId="0" fontId="51" fillId="0" borderId="0" xfId="44" applyFont="1"/>
    <xf numFmtId="0" fontId="49" fillId="5" borderId="4" xfId="44" applyFont="1" applyFill="1" applyBorder="1" applyAlignment="1">
      <alignment horizontal="center" vertical="center" wrapText="1"/>
    </xf>
    <xf numFmtId="0" fontId="55" fillId="3" borderId="4" xfId="44" applyFont="1" applyFill="1" applyBorder="1" applyAlignment="1">
      <alignment horizontal="justify" vertical="center" wrapText="1"/>
    </xf>
    <xf numFmtId="0" fontId="47" fillId="0" borderId="0" xfId="44" applyFont="1" applyAlignment="1">
      <alignment vertical="center"/>
    </xf>
    <xf numFmtId="0" fontId="55" fillId="0" borderId="4" xfId="44" applyFont="1" applyBorder="1" applyAlignment="1">
      <alignment horizontal="justify" vertical="center" wrapText="1"/>
    </xf>
    <xf numFmtId="0" fontId="49" fillId="3" borderId="22" xfId="44" applyFont="1" applyFill="1" applyBorder="1"/>
    <xf numFmtId="0" fontId="49" fillId="0" borderId="24" xfId="44" applyFont="1" applyBorder="1"/>
    <xf numFmtId="0" fontId="49" fillId="0" borderId="25" xfId="44" applyFont="1" applyBorder="1"/>
    <xf numFmtId="0" fontId="49" fillId="0" borderId="19" xfId="44" applyFont="1" applyBorder="1" applyAlignment="1">
      <alignment vertical="center" wrapText="1"/>
    </xf>
    <xf numFmtId="0" fontId="49" fillId="0" borderId="21" xfId="44" applyFont="1" applyBorder="1" applyAlignment="1">
      <alignment vertical="center" wrapText="1"/>
    </xf>
    <xf numFmtId="0" fontId="49" fillId="0" borderId="15" xfId="44" applyFont="1" applyBorder="1"/>
    <xf numFmtId="9" fontId="51" fillId="0" borderId="4" xfId="46" applyFont="1" applyFill="1" applyBorder="1" applyAlignment="1">
      <alignment horizontal="center" vertical="center"/>
    </xf>
    <xf numFmtId="44" fontId="51" fillId="0" borderId="4" xfId="47" applyFont="1" applyFill="1" applyBorder="1" applyAlignment="1">
      <alignment horizontal="center" vertical="center"/>
    </xf>
    <xf numFmtId="9" fontId="21" fillId="3" borderId="0" xfId="12" applyFont="1" applyFill="1" applyBorder="1" applyAlignment="1" applyProtection="1">
      <alignment horizontal="center" vertical="center" wrapText="1"/>
      <protection locked="0" hidden="1"/>
    </xf>
    <xf numFmtId="176" fontId="21" fillId="3" borderId="0" xfId="2" applyNumberFormat="1" applyFont="1" applyFill="1" applyBorder="1" applyAlignment="1" applyProtection="1">
      <alignment horizontal="center" vertical="center" wrapText="1"/>
      <protection locked="0" hidden="1"/>
    </xf>
    <xf numFmtId="0" fontId="9" fillId="11" borderId="44" xfId="14" applyFill="1" applyBorder="1" applyAlignment="1">
      <alignment horizontal="center" vertical="center"/>
    </xf>
    <xf numFmtId="0" fontId="64" fillId="11" borderId="44" xfId="14" applyFont="1" applyFill="1" applyBorder="1" applyAlignment="1">
      <alignment horizontal="center" vertical="center"/>
    </xf>
    <xf numFmtId="0" fontId="29" fillId="5" borderId="0" xfId="0" applyFont="1" applyFill="1" applyAlignment="1" applyProtection="1">
      <alignment horizontal="center" vertical="center"/>
      <protection hidden="1"/>
    </xf>
    <xf numFmtId="0" fontId="9" fillId="0" borderId="44" xfId="14" applyBorder="1" applyAlignment="1">
      <alignment horizontal="center" vertical="center" wrapText="1"/>
    </xf>
    <xf numFmtId="0" fontId="64" fillId="0" borderId="44" xfId="14" applyFont="1" applyBorder="1" applyAlignment="1">
      <alignment horizontal="center" vertical="center" wrapText="1"/>
    </xf>
    <xf numFmtId="9" fontId="9" fillId="0" borderId="44" xfId="28" applyFont="1" applyBorder="1" applyAlignment="1">
      <alignment horizontal="center" vertical="center" wrapText="1"/>
    </xf>
    <xf numFmtId="9" fontId="64" fillId="0" borderId="44" xfId="28" applyFont="1" applyFill="1" applyBorder="1" applyAlignment="1">
      <alignment horizontal="center" vertical="center" wrapText="1"/>
    </xf>
    <xf numFmtId="0" fontId="14" fillId="11" borderId="44" xfId="14" applyFont="1" applyFill="1" applyBorder="1" applyAlignment="1">
      <alignment horizontal="center" vertical="center"/>
    </xf>
    <xf numFmtId="0" fontId="12" fillId="0" borderId="4" xfId="14" applyFont="1" applyBorder="1" applyAlignment="1">
      <alignment horizontal="center" vertical="center" wrapText="1"/>
    </xf>
    <xf numFmtId="4" fontId="29" fillId="12" borderId="4" xfId="17" applyNumberFormat="1" applyFont="1" applyFill="1" applyBorder="1" applyAlignment="1" applyProtection="1">
      <alignment horizontal="center" vertical="center" wrapText="1"/>
      <protection hidden="1"/>
    </xf>
    <xf numFmtId="9" fontId="60" fillId="0" borderId="4" xfId="16" applyFont="1" applyFill="1" applyBorder="1" applyAlignment="1" applyProtection="1">
      <alignment horizontal="center" vertical="center" wrapText="1"/>
      <protection locked="0" hidden="1"/>
    </xf>
    <xf numFmtId="9" fontId="12" fillId="3" borderId="4" xfId="14" applyNumberFormat="1" applyFont="1" applyFill="1" applyBorder="1" applyAlignment="1">
      <alignment horizontal="center" vertical="center" wrapText="1"/>
    </xf>
    <xf numFmtId="49" fontId="11" fillId="9" borderId="4" xfId="14" applyNumberFormat="1" applyFont="1" applyFill="1" applyBorder="1" applyAlignment="1">
      <alignment horizontal="center" vertical="center" wrapText="1"/>
    </xf>
    <xf numFmtId="49" fontId="12" fillId="9" borderId="4" xfId="14" applyNumberFormat="1" applyFont="1" applyFill="1" applyBorder="1" applyAlignment="1">
      <alignment horizontal="left" vertical="center" wrapText="1"/>
    </xf>
    <xf numFmtId="0" fontId="12" fillId="9" borderId="4" xfId="14" applyFont="1" applyFill="1" applyBorder="1" applyAlignment="1">
      <alignment horizontal="center" vertical="center" wrapText="1"/>
    </xf>
    <xf numFmtId="0" fontId="25" fillId="9" borderId="4" xfId="14" applyFont="1" applyFill="1" applyBorder="1" applyAlignment="1">
      <alignment horizontal="center" vertical="center" wrapText="1"/>
    </xf>
    <xf numFmtId="2" fontId="25" fillId="9" borderId="4" xfId="14" applyNumberFormat="1" applyFont="1" applyFill="1" applyBorder="1" applyAlignment="1">
      <alignment horizontal="center" vertical="center"/>
    </xf>
    <xf numFmtId="49" fontId="9" fillId="3" borderId="4" xfId="14" applyNumberFormat="1" applyFill="1" applyBorder="1" applyAlignment="1">
      <alignment horizontal="center" vertical="center"/>
    </xf>
    <xf numFmtId="174" fontId="36" fillId="3" borderId="4" xfId="39" applyNumberFormat="1" applyFont="1" applyFill="1" applyBorder="1" applyAlignment="1">
      <alignment horizontal="center" vertical="center"/>
    </xf>
    <xf numFmtId="2" fontId="30" fillId="3" borderId="4" xfId="14" applyNumberFormat="1" applyFont="1" applyFill="1" applyBorder="1" applyAlignment="1">
      <alignment horizontal="center" vertical="center"/>
    </xf>
    <xf numFmtId="0" fontId="12" fillId="8" borderId="4" xfId="0" applyFont="1" applyFill="1" applyBorder="1" applyAlignment="1">
      <alignment horizontal="center"/>
    </xf>
    <xf numFmtId="0" fontId="12" fillId="0" borderId="10" xfId="0" applyFont="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49" fontId="21" fillId="5" borderId="5" xfId="0" applyNumberFormat="1" applyFont="1" applyFill="1" applyBorder="1" applyAlignment="1" applyProtection="1">
      <alignment horizontal="center" vertical="center"/>
      <protection locked="0" hidden="1"/>
    </xf>
    <xf numFmtId="49" fontId="21" fillId="5" borderId="8" xfId="0" applyNumberFormat="1" applyFont="1" applyFill="1" applyBorder="1" applyAlignment="1" applyProtection="1">
      <alignment horizontal="center" vertical="center"/>
      <protection locked="0" hidden="1"/>
    </xf>
    <xf numFmtId="0" fontId="22" fillId="5" borderId="5" xfId="14" applyFont="1" applyFill="1" applyBorder="1" applyAlignment="1">
      <alignment horizontal="center" vertical="center" wrapText="1"/>
    </xf>
    <xf numFmtId="0" fontId="22" fillId="5" borderId="6" xfId="14" applyFont="1" applyFill="1" applyBorder="1" applyAlignment="1">
      <alignment horizontal="center" vertical="center" wrapText="1"/>
    </xf>
    <xf numFmtId="0" fontId="40" fillId="0" borderId="5" xfId="14" applyFont="1" applyBorder="1" applyAlignment="1">
      <alignment horizontal="center" vertical="center" wrapText="1"/>
    </xf>
    <xf numFmtId="0" fontId="40" fillId="0" borderId="8" xfId="14" applyFont="1" applyBorder="1" applyAlignment="1">
      <alignment horizontal="center" vertical="center" wrapText="1"/>
    </xf>
    <xf numFmtId="0" fontId="40" fillId="0" borderId="6" xfId="14" applyFont="1" applyBorder="1" applyAlignment="1">
      <alignment horizontal="center" vertical="center" wrapText="1"/>
    </xf>
    <xf numFmtId="0" fontId="22" fillId="5" borderId="8" xfId="14" applyFont="1" applyFill="1" applyBorder="1" applyAlignment="1">
      <alignment horizontal="center" vertical="center" wrapText="1"/>
    </xf>
    <xf numFmtId="49" fontId="22" fillId="5" borderId="4" xfId="0" applyNumberFormat="1" applyFont="1" applyFill="1" applyBorder="1" applyAlignment="1" applyProtection="1">
      <alignment horizontal="center" vertical="center" wrapText="1"/>
      <protection locked="0" hidden="1"/>
    </xf>
    <xf numFmtId="0" fontId="22" fillId="5" borderId="5" xfId="0" applyFont="1" applyFill="1" applyBorder="1" applyAlignment="1" applyProtection="1">
      <alignment horizontal="center" vertical="center" wrapText="1"/>
      <protection hidden="1"/>
    </xf>
    <xf numFmtId="0" fontId="22" fillId="5" borderId="6" xfId="0" applyFont="1" applyFill="1" applyBorder="1" applyAlignment="1" applyProtection="1">
      <alignment horizontal="center" vertical="center" wrapText="1"/>
      <protection hidden="1"/>
    </xf>
    <xf numFmtId="0" fontId="22" fillId="5" borderId="5" xfId="0" applyFont="1" applyFill="1" applyBorder="1" applyAlignment="1">
      <alignment horizontal="center" vertical="center" wrapText="1"/>
    </xf>
    <xf numFmtId="0" fontId="22" fillId="5" borderId="6" xfId="0" applyFont="1" applyFill="1" applyBorder="1" applyAlignment="1">
      <alignment horizontal="center" vertical="center" wrapText="1"/>
    </xf>
    <xf numFmtId="0" fontId="28" fillId="3" borderId="0" xfId="0" applyFont="1" applyFill="1" applyAlignment="1" applyProtection="1">
      <alignment horizontal="center" vertical="center"/>
      <protection hidden="1"/>
    </xf>
    <xf numFmtId="0" fontId="9" fillId="3" borderId="3" xfId="0" applyFont="1" applyFill="1" applyBorder="1" applyAlignment="1">
      <alignment horizontal="center"/>
    </xf>
    <xf numFmtId="0" fontId="9" fillId="3" borderId="1" xfId="0" applyFont="1" applyFill="1" applyBorder="1" applyAlignment="1">
      <alignment horizontal="center"/>
    </xf>
    <xf numFmtId="0" fontId="21" fillId="5" borderId="4" xfId="0" applyFont="1" applyFill="1" applyBorder="1" applyAlignment="1" applyProtection="1">
      <alignment horizontal="center" vertical="center" wrapText="1"/>
      <protection hidden="1"/>
    </xf>
    <xf numFmtId="0" fontId="24" fillId="5" borderId="4" xfId="0" applyFont="1" applyFill="1" applyBorder="1" applyAlignment="1" applyProtection="1">
      <alignment horizontal="center" vertical="center"/>
      <protection hidden="1"/>
    </xf>
    <xf numFmtId="49" fontId="21" fillId="9" borderId="5" xfId="0" applyNumberFormat="1" applyFont="1" applyFill="1" applyBorder="1" applyAlignment="1" applyProtection="1">
      <alignment horizontal="center" vertical="center"/>
      <protection locked="0" hidden="1"/>
    </xf>
    <xf numFmtId="49" fontId="21" fillId="9" borderId="8" xfId="0" applyNumberFormat="1" applyFont="1" applyFill="1" applyBorder="1" applyAlignment="1" applyProtection="1">
      <alignment horizontal="center" vertical="center"/>
      <protection locked="0" hidden="1"/>
    </xf>
    <xf numFmtId="49" fontId="21" fillId="9" borderId="6" xfId="0" applyNumberFormat="1" applyFont="1" applyFill="1" applyBorder="1" applyAlignment="1" applyProtection="1">
      <alignment horizontal="center" vertical="center"/>
      <protection locked="0" hidden="1"/>
    </xf>
    <xf numFmtId="0" fontId="21" fillId="5" borderId="9" xfId="14" applyFont="1" applyFill="1" applyBorder="1" applyAlignment="1">
      <alignment horizontal="center" vertical="center" wrapText="1"/>
    </xf>
    <xf numFmtId="0" fontId="21"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21" fillId="5" borderId="7" xfId="14" applyFont="1" applyFill="1" applyBorder="1" applyAlignment="1">
      <alignment horizontal="center" vertical="center" wrapText="1"/>
    </xf>
    <xf numFmtId="0" fontId="21" fillId="5" borderId="0" xfId="14" applyFont="1" applyFill="1" applyAlignment="1">
      <alignment horizontal="center" vertical="center" wrapText="1"/>
    </xf>
    <xf numFmtId="0" fontId="0" fillId="5" borderId="12" xfId="0" applyFill="1" applyBorder="1" applyAlignment="1">
      <alignment horizontal="center" vertical="center" wrapText="1"/>
    </xf>
    <xf numFmtId="0" fontId="21" fillId="5" borderId="3" xfId="14" applyFont="1" applyFill="1" applyBorder="1" applyAlignment="1">
      <alignment horizontal="center" vertical="center" wrapText="1"/>
    </xf>
    <xf numFmtId="0" fontId="21"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49" fontId="39" fillId="0" borderId="9" xfId="0" applyNumberFormat="1" applyFont="1" applyBorder="1" applyAlignment="1" applyProtection="1">
      <alignment horizontal="center" vertical="center" wrapText="1"/>
      <protection hidden="1"/>
    </xf>
    <xf numFmtId="11" fontId="39" fillId="0" borderId="2" xfId="0" applyNumberFormat="1" applyFont="1" applyBorder="1" applyAlignment="1" applyProtection="1">
      <alignment horizontal="center" vertical="center" wrapText="1"/>
      <protection hidden="1"/>
    </xf>
    <xf numFmtId="11" fontId="39" fillId="0" borderId="10" xfId="0" applyNumberFormat="1" applyFont="1" applyBorder="1" applyAlignment="1" applyProtection="1">
      <alignment horizontal="center" vertical="center" wrapText="1"/>
      <protection hidden="1"/>
    </xf>
    <xf numFmtId="11" fontId="39" fillId="0" borderId="7" xfId="0" applyNumberFormat="1" applyFont="1" applyBorder="1" applyAlignment="1" applyProtection="1">
      <alignment horizontal="center" vertical="center" wrapText="1"/>
      <protection hidden="1"/>
    </xf>
    <xf numFmtId="11" fontId="39" fillId="0" borderId="0" xfId="0" applyNumberFormat="1" applyFont="1" applyAlignment="1" applyProtection="1">
      <alignment horizontal="center" vertical="center" wrapText="1"/>
      <protection hidden="1"/>
    </xf>
    <xf numFmtId="11" fontId="39" fillId="0" borderId="12" xfId="0" applyNumberFormat="1" applyFont="1" applyBorder="1" applyAlignment="1" applyProtection="1">
      <alignment horizontal="center" vertical="center" wrapText="1"/>
      <protection hidden="1"/>
    </xf>
    <xf numFmtId="11" fontId="39" fillId="0" borderId="3" xfId="0" applyNumberFormat="1" applyFont="1" applyBorder="1" applyAlignment="1" applyProtection="1">
      <alignment horizontal="center" vertical="center" wrapText="1"/>
      <protection hidden="1"/>
    </xf>
    <xf numFmtId="11" fontId="39" fillId="0" borderId="1" xfId="0" applyNumberFormat="1" applyFont="1" applyBorder="1" applyAlignment="1" applyProtection="1">
      <alignment horizontal="center" vertical="center" wrapText="1"/>
      <protection hidden="1"/>
    </xf>
    <xf numFmtId="11" fontId="39" fillId="0" borderId="11" xfId="0" applyNumberFormat="1" applyFont="1" applyBorder="1" applyAlignment="1" applyProtection="1">
      <alignment horizontal="center" vertical="center" wrapText="1"/>
      <protection hidden="1"/>
    </xf>
    <xf numFmtId="171" fontId="31" fillId="7" borderId="4" xfId="0" applyNumberFormat="1" applyFont="1" applyFill="1" applyBorder="1" applyAlignment="1">
      <alignment vertical="center" wrapText="1"/>
    </xf>
    <xf numFmtId="0" fontId="0" fillId="5" borderId="6" xfId="0" applyFill="1" applyBorder="1" applyAlignment="1">
      <alignment horizontal="center" vertical="center"/>
    </xf>
    <xf numFmtId="0" fontId="23" fillId="0" borderId="5" xfId="14" applyFont="1" applyBorder="1" applyAlignment="1">
      <alignment horizontal="justify" vertical="center" wrapText="1"/>
    </xf>
    <xf numFmtId="0" fontId="21" fillId="0" borderId="8" xfId="14" applyFont="1" applyBorder="1" applyAlignment="1">
      <alignment horizontal="justify" vertical="center" wrapText="1"/>
    </xf>
    <xf numFmtId="0" fontId="21" fillId="0" borderId="6" xfId="14" applyFont="1" applyBorder="1" applyAlignment="1">
      <alignment horizontal="justify" vertical="center" wrapText="1"/>
    </xf>
    <xf numFmtId="49" fontId="21" fillId="5" borderId="4" xfId="0" applyNumberFormat="1" applyFont="1" applyFill="1" applyBorder="1" applyAlignment="1" applyProtection="1">
      <alignment horizontal="center" vertical="center" wrapText="1"/>
      <protection locked="0" hidden="1"/>
    </xf>
    <xf numFmtId="49" fontId="34" fillId="3" borderId="5" xfId="0" applyNumberFormat="1" applyFont="1" applyFill="1" applyBorder="1" applyAlignment="1" applyProtection="1">
      <alignment horizontal="center" vertical="center"/>
      <protection locked="0" hidden="1"/>
    </xf>
    <xf numFmtId="49" fontId="34" fillId="3" borderId="8" xfId="0" applyNumberFormat="1" applyFont="1" applyFill="1" applyBorder="1" applyAlignment="1" applyProtection="1">
      <alignment horizontal="center" vertical="center"/>
      <protection locked="0" hidden="1"/>
    </xf>
    <xf numFmtId="49" fontId="34" fillId="3" borderId="6" xfId="0" applyNumberFormat="1" applyFont="1" applyFill="1" applyBorder="1" applyAlignment="1" applyProtection="1">
      <alignment horizontal="center" vertical="center"/>
      <protection locked="0" hidden="1"/>
    </xf>
    <xf numFmtId="0" fontId="21" fillId="5" borderId="5" xfId="14" applyFont="1" applyFill="1" applyBorder="1" applyAlignment="1">
      <alignment horizontal="center" vertical="center"/>
    </xf>
    <xf numFmtId="0" fontId="21" fillId="5" borderId="8" xfId="14" applyFont="1" applyFill="1" applyBorder="1" applyAlignment="1">
      <alignment horizontal="center" vertical="center"/>
    </xf>
    <xf numFmtId="0" fontId="38" fillId="0" borderId="4" xfId="14" applyFont="1" applyBorder="1" applyAlignment="1">
      <alignment horizontal="left" vertical="center" wrapText="1"/>
    </xf>
    <xf numFmtId="0" fontId="11" fillId="0" borderId="5" xfId="0" applyFont="1" applyBorder="1" applyAlignment="1" applyProtection="1">
      <alignment horizontal="center" vertical="center"/>
      <protection hidden="1"/>
    </xf>
    <xf numFmtId="0" fontId="11" fillId="0" borderId="8" xfId="0" applyFont="1" applyBorder="1" applyAlignment="1" applyProtection="1">
      <alignment horizontal="center" vertical="center"/>
      <protection hidden="1"/>
    </xf>
    <xf numFmtId="0" fontId="11" fillId="0" borderId="6" xfId="0" applyFont="1" applyBorder="1" applyAlignment="1" applyProtection="1">
      <alignment horizontal="center" vertical="center"/>
      <protection hidden="1"/>
    </xf>
    <xf numFmtId="170" fontId="23" fillId="3" borderId="4" xfId="2" applyNumberFormat="1" applyFont="1" applyFill="1" applyBorder="1" applyAlignment="1" applyProtection="1">
      <alignment horizontal="center" vertical="center" wrapText="1"/>
      <protection locked="0" hidden="1"/>
    </xf>
    <xf numFmtId="0" fontId="41" fillId="0" borderId="0" xfId="14" applyFont="1" applyAlignment="1">
      <alignment horizontal="center" vertical="center"/>
    </xf>
    <xf numFmtId="0" fontId="29" fillId="3" borderId="16" xfId="0" applyFont="1" applyFill="1" applyBorder="1" applyAlignment="1" applyProtection="1">
      <alignment horizontal="left" vertical="center" wrapText="1"/>
      <protection hidden="1"/>
    </xf>
    <xf numFmtId="0" fontId="29" fillId="3" borderId="17" xfId="0" applyFont="1" applyFill="1" applyBorder="1" applyAlignment="1" applyProtection="1">
      <alignment horizontal="left" vertical="center" wrapText="1"/>
      <protection hidden="1"/>
    </xf>
    <xf numFmtId="0" fontId="29" fillId="3" borderId="18" xfId="0" applyFont="1" applyFill="1" applyBorder="1" applyAlignment="1" applyProtection="1">
      <alignment horizontal="left" vertical="center" wrapText="1"/>
      <protection hidden="1"/>
    </xf>
    <xf numFmtId="0" fontId="21" fillId="0" borderId="8" xfId="0" applyFont="1" applyBorder="1" applyAlignment="1" applyProtection="1">
      <alignment horizontal="center" vertical="top" wrapText="1"/>
      <protection hidden="1"/>
    </xf>
    <xf numFmtId="0" fontId="30" fillId="0" borderId="5" xfId="0" applyFont="1" applyBorder="1" applyAlignment="1" applyProtection="1">
      <alignment horizontal="center" vertical="center" wrapText="1"/>
      <protection locked="0" hidden="1"/>
    </xf>
    <xf numFmtId="0" fontId="30" fillId="0" borderId="6" xfId="0" applyFont="1" applyBorder="1" applyAlignment="1" applyProtection="1">
      <alignment horizontal="center" vertical="center" wrapText="1"/>
      <protection locked="0" hidden="1"/>
    </xf>
    <xf numFmtId="2" fontId="30" fillId="0" borderId="5" xfId="17" applyNumberFormat="1" applyFont="1" applyFill="1" applyBorder="1" applyAlignment="1" applyProtection="1">
      <alignment horizontal="center" vertical="center" wrapText="1"/>
      <protection hidden="1"/>
    </xf>
    <xf numFmtId="2" fontId="30" fillId="0" borderId="6" xfId="17" applyNumberFormat="1" applyFont="1" applyFill="1" applyBorder="1" applyAlignment="1" applyProtection="1">
      <alignment horizontal="center" vertical="center" wrapText="1"/>
      <protection hidden="1"/>
    </xf>
    <xf numFmtId="169" fontId="21" fillId="5" borderId="5" xfId="17" applyNumberFormat="1" applyFont="1" applyFill="1" applyBorder="1" applyAlignment="1" applyProtection="1">
      <alignment horizontal="center" vertical="center" wrapText="1"/>
      <protection locked="0" hidden="1"/>
    </xf>
    <xf numFmtId="169" fontId="21" fillId="5" borderId="8" xfId="17" applyNumberFormat="1" applyFont="1" applyFill="1" applyBorder="1" applyAlignment="1" applyProtection="1">
      <alignment horizontal="center" vertical="center" wrapText="1"/>
      <protection locked="0" hidden="1"/>
    </xf>
    <xf numFmtId="169" fontId="21" fillId="5" borderId="6" xfId="17" applyNumberFormat="1" applyFont="1" applyFill="1" applyBorder="1" applyAlignment="1" applyProtection="1">
      <alignment horizontal="center" vertical="center" wrapText="1"/>
      <protection locked="0" hidden="1"/>
    </xf>
    <xf numFmtId="0" fontId="23" fillId="0" borderId="5" xfId="0" applyFont="1" applyBorder="1" applyAlignment="1" applyProtection="1">
      <alignment horizontal="center" vertical="center" wrapText="1"/>
      <protection locked="0" hidden="1"/>
    </xf>
    <xf numFmtId="0" fontId="23" fillId="0" borderId="8" xfId="0" applyFont="1" applyBorder="1" applyAlignment="1" applyProtection="1">
      <alignment horizontal="center" vertical="center" wrapText="1"/>
      <protection locked="0" hidden="1"/>
    </xf>
    <xf numFmtId="0" fontId="23" fillId="0" borderId="6" xfId="0" applyFont="1" applyBorder="1" applyAlignment="1" applyProtection="1">
      <alignment horizontal="center" vertical="center" wrapText="1"/>
      <protection locked="0" hidden="1"/>
    </xf>
    <xf numFmtId="2" fontId="61" fillId="0" borderId="5" xfId="17" applyNumberFormat="1" applyFont="1" applyFill="1" applyBorder="1" applyAlignment="1" applyProtection="1">
      <alignment horizontal="center" vertical="center" wrapText="1"/>
      <protection hidden="1"/>
    </xf>
    <xf numFmtId="2" fontId="61" fillId="0" borderId="6" xfId="17" applyNumberFormat="1" applyFont="1" applyFill="1" applyBorder="1" applyAlignment="1" applyProtection="1">
      <alignment horizontal="center" vertical="center" wrapText="1"/>
      <protection hidden="1"/>
    </xf>
    <xf numFmtId="0" fontId="61" fillId="0" borderId="5" xfId="0" applyFont="1" applyBorder="1" applyAlignment="1" applyProtection="1">
      <alignment horizontal="center" vertical="center" wrapText="1"/>
      <protection locked="0" hidden="1"/>
    </xf>
    <xf numFmtId="0" fontId="61" fillId="0" borderId="8" xfId="0" applyFont="1" applyBorder="1" applyAlignment="1" applyProtection="1">
      <alignment horizontal="center" vertical="center" wrapText="1"/>
      <protection locked="0" hidden="1"/>
    </xf>
    <xf numFmtId="0" fontId="61" fillId="0" borderId="6" xfId="0" applyFont="1" applyBorder="1" applyAlignment="1" applyProtection="1">
      <alignment horizontal="center" vertical="center" wrapText="1"/>
      <protection locked="0" hidden="1"/>
    </xf>
    <xf numFmtId="0" fontId="33" fillId="5" borderId="31" xfId="14" applyFont="1" applyFill="1" applyBorder="1" applyAlignment="1">
      <alignment horizontal="center" vertical="center" wrapText="1"/>
    </xf>
    <xf numFmtId="0" fontId="33" fillId="5" borderId="35" xfId="14" applyFont="1" applyFill="1" applyBorder="1" applyAlignment="1">
      <alignment horizontal="center" vertical="center" wrapText="1"/>
    </xf>
    <xf numFmtId="0" fontId="33" fillId="5" borderId="34" xfId="14" applyFont="1" applyFill="1" applyBorder="1" applyAlignment="1">
      <alignment horizontal="center" vertical="center" wrapText="1"/>
    </xf>
    <xf numFmtId="0" fontId="33" fillId="5" borderId="9" xfId="14" applyFont="1" applyFill="1" applyBorder="1" applyAlignment="1">
      <alignment horizontal="center" vertical="center" wrapText="1"/>
    </xf>
    <xf numFmtId="2" fontId="30" fillId="3" borderId="4" xfId="14" applyNumberFormat="1" applyFont="1" applyFill="1" applyBorder="1" applyAlignment="1">
      <alignment horizontal="center" vertical="center"/>
    </xf>
    <xf numFmtId="2" fontId="30" fillId="3" borderId="4" xfId="14" applyNumberFormat="1" applyFont="1" applyFill="1" applyBorder="1" applyAlignment="1">
      <alignment horizontal="center" vertical="center" wrapText="1"/>
    </xf>
    <xf numFmtId="9" fontId="23" fillId="3" borderId="26" xfId="12" applyFont="1" applyFill="1" applyBorder="1" applyAlignment="1">
      <alignment horizontal="right" vertical="center" wrapText="1"/>
    </xf>
    <xf numFmtId="9" fontId="23" fillId="3" borderId="32" xfId="12" applyFont="1" applyFill="1" applyBorder="1" applyAlignment="1">
      <alignment horizontal="right" vertical="center" wrapText="1"/>
    </xf>
    <xf numFmtId="9" fontId="23" fillId="3" borderId="27" xfId="12" applyFont="1" applyFill="1" applyBorder="1" applyAlignment="1">
      <alignment horizontal="right" vertical="center" wrapText="1"/>
    </xf>
    <xf numFmtId="0" fontId="22" fillId="5" borderId="20" xfId="14" applyFont="1" applyFill="1" applyBorder="1" applyAlignment="1">
      <alignment horizontal="center" vertical="center" wrapText="1"/>
    </xf>
    <xf numFmtId="0" fontId="22" fillId="5" borderId="19" xfId="14" applyFont="1" applyFill="1" applyBorder="1" applyAlignment="1">
      <alignment horizontal="center" vertical="center" wrapText="1"/>
    </xf>
    <xf numFmtId="0" fontId="22" fillId="5" borderId="22" xfId="14" applyFont="1" applyFill="1" applyBorder="1" applyAlignment="1">
      <alignment horizontal="center" vertical="center" wrapText="1"/>
    </xf>
    <xf numFmtId="0" fontId="22" fillId="5" borderId="0" xfId="14" applyFont="1" applyFill="1" applyAlignment="1">
      <alignment horizontal="center" vertical="center" wrapText="1"/>
    </xf>
    <xf numFmtId="0" fontId="22" fillId="5" borderId="37" xfId="14" applyFont="1" applyFill="1" applyBorder="1" applyAlignment="1">
      <alignment horizontal="center" vertical="center" wrapText="1"/>
    </xf>
    <xf numFmtId="0" fontId="22" fillId="5" borderId="21" xfId="14" applyFont="1" applyFill="1" applyBorder="1" applyAlignment="1">
      <alignment horizontal="center" vertical="center" wrapText="1"/>
    </xf>
    <xf numFmtId="0" fontId="22" fillId="5" borderId="7" xfId="14" applyFont="1" applyFill="1" applyBorder="1" applyAlignment="1">
      <alignment horizontal="center" vertical="center" wrapText="1"/>
    </xf>
    <xf numFmtId="0" fontId="22" fillId="5" borderId="23" xfId="14" applyFont="1" applyFill="1" applyBorder="1" applyAlignment="1">
      <alignment horizontal="center" vertical="center" wrapText="1"/>
    </xf>
    <xf numFmtId="0" fontId="22" fillId="5" borderId="28" xfId="14" applyFont="1" applyFill="1" applyBorder="1" applyAlignment="1">
      <alignment horizontal="center" vertical="center" wrapText="1"/>
    </xf>
    <xf numFmtId="0" fontId="22" fillId="5" borderId="38" xfId="14" applyFont="1" applyFill="1" applyBorder="1" applyAlignment="1">
      <alignment horizontal="center" vertical="center" wrapText="1"/>
    </xf>
    <xf numFmtId="0" fontId="29" fillId="3" borderId="22" xfId="14" applyFont="1" applyFill="1" applyBorder="1" applyAlignment="1" applyProtection="1">
      <alignment horizontal="center" vertical="center"/>
      <protection hidden="1"/>
    </xf>
    <xf numFmtId="0" fontId="29" fillId="3" borderId="0" xfId="14" applyFont="1" applyFill="1" applyAlignment="1" applyProtection="1">
      <alignment horizontal="center" vertical="center"/>
      <protection hidden="1"/>
    </xf>
    <xf numFmtId="0" fontId="29" fillId="3" borderId="23" xfId="14" applyFont="1" applyFill="1" applyBorder="1" applyAlignment="1" applyProtection="1">
      <alignment horizontal="center" vertical="center"/>
      <protection hidden="1"/>
    </xf>
    <xf numFmtId="0" fontId="29" fillId="3" borderId="24" xfId="14" applyFont="1" applyFill="1" applyBorder="1" applyAlignment="1" applyProtection="1">
      <alignment horizontal="center" vertical="center"/>
      <protection hidden="1"/>
    </xf>
    <xf numFmtId="0" fontId="29" fillId="3" borderId="15" xfId="14" applyFont="1" applyFill="1" applyBorder="1" applyAlignment="1" applyProtection="1">
      <alignment horizontal="center" vertical="center"/>
      <protection hidden="1"/>
    </xf>
    <xf numFmtId="0" fontId="29" fillId="3" borderId="25" xfId="14" applyFont="1" applyFill="1" applyBorder="1" applyAlignment="1" applyProtection="1">
      <alignment horizontal="center" vertical="center"/>
      <protection hidden="1"/>
    </xf>
    <xf numFmtId="0" fontId="21" fillId="3" borderId="16" xfId="14" applyFont="1" applyFill="1" applyBorder="1" applyAlignment="1" applyProtection="1">
      <alignment horizontal="center" vertical="top" wrapText="1"/>
      <protection hidden="1"/>
    </xf>
    <xf numFmtId="0" fontId="21" fillId="3" borderId="17" xfId="14" applyFont="1" applyFill="1" applyBorder="1" applyAlignment="1" applyProtection="1">
      <alignment horizontal="center" vertical="top" wrapText="1"/>
      <protection hidden="1"/>
    </xf>
    <xf numFmtId="0" fontId="21" fillId="3" borderId="18" xfId="14" applyFont="1" applyFill="1" applyBorder="1" applyAlignment="1" applyProtection="1">
      <alignment horizontal="center" vertical="top" wrapText="1"/>
      <protection hidden="1"/>
    </xf>
    <xf numFmtId="0" fontId="26" fillId="6" borderId="16" xfId="0" applyFont="1" applyFill="1" applyBorder="1" applyAlignment="1">
      <alignment horizontal="center" vertical="center"/>
    </xf>
    <xf numFmtId="0" fontId="26" fillId="6" borderId="17" xfId="0" applyFont="1" applyFill="1" applyBorder="1" applyAlignment="1">
      <alignment horizontal="center" vertical="center"/>
    </xf>
    <xf numFmtId="42" fontId="23" fillId="3" borderId="26" xfId="39" applyFont="1" applyFill="1" applyBorder="1" applyAlignment="1">
      <alignment horizontal="center" vertical="center" wrapText="1"/>
    </xf>
    <xf numFmtId="42" fontId="23" fillId="3" borderId="32" xfId="39" applyFont="1" applyFill="1" applyBorder="1" applyAlignment="1">
      <alignment horizontal="center" vertical="center" wrapText="1"/>
    </xf>
    <xf numFmtId="42" fontId="23" fillId="3" borderId="27" xfId="39" applyFont="1" applyFill="1" applyBorder="1" applyAlignment="1">
      <alignment horizontal="center" vertical="center" wrapText="1"/>
    </xf>
    <xf numFmtId="169" fontId="22" fillId="3" borderId="0" xfId="17" applyNumberFormat="1" applyFont="1" applyFill="1" applyBorder="1" applyAlignment="1" applyProtection="1">
      <alignment horizontal="center" vertical="center"/>
      <protection locked="0" hidden="1"/>
    </xf>
    <xf numFmtId="42" fontId="25" fillId="9" borderId="4" xfId="39" applyFont="1" applyFill="1" applyBorder="1" applyAlignment="1">
      <alignment horizontal="center" vertical="center" wrapText="1"/>
    </xf>
    <xf numFmtId="2" fontId="25" fillId="9" borderId="4" xfId="14" applyNumberFormat="1" applyFont="1" applyFill="1" applyBorder="1" applyAlignment="1">
      <alignment horizontal="center" vertical="center"/>
    </xf>
    <xf numFmtId="42" fontId="36" fillId="3" borderId="4" xfId="39" applyFont="1" applyFill="1" applyBorder="1" applyAlignment="1">
      <alignment horizontal="center" vertical="center" wrapText="1"/>
    </xf>
    <xf numFmtId="174" fontId="36" fillId="3" borderId="4" xfId="39" applyNumberFormat="1" applyFont="1" applyFill="1" applyBorder="1" applyAlignment="1">
      <alignment horizontal="center" vertical="center"/>
    </xf>
    <xf numFmtId="0" fontId="26" fillId="6" borderId="16" xfId="0" applyFont="1" applyFill="1" applyBorder="1" applyAlignment="1">
      <alignment horizontal="center" vertical="center" wrapText="1"/>
    </xf>
    <xf numFmtId="177" fontId="23" fillId="3" borderId="26" xfId="2" applyNumberFormat="1" applyFont="1" applyFill="1" applyBorder="1" applyAlignment="1">
      <alignment horizontal="center" vertical="center" wrapText="1"/>
    </xf>
    <xf numFmtId="177" fontId="23" fillId="3" borderId="32" xfId="2" applyNumberFormat="1" applyFont="1" applyFill="1" applyBorder="1" applyAlignment="1">
      <alignment horizontal="center" vertical="center" wrapText="1"/>
    </xf>
    <xf numFmtId="177" fontId="23" fillId="3" borderId="27" xfId="2" applyNumberFormat="1" applyFont="1" applyFill="1" applyBorder="1" applyAlignment="1">
      <alignment horizontal="center" vertical="center" wrapText="1"/>
    </xf>
    <xf numFmtId="1" fontId="23" fillId="3" borderId="26" xfId="39" applyNumberFormat="1" applyFont="1" applyFill="1" applyBorder="1" applyAlignment="1">
      <alignment horizontal="right" vertical="center" wrapText="1"/>
    </xf>
    <xf numFmtId="1" fontId="23" fillId="3" borderId="32" xfId="39" applyNumberFormat="1" applyFont="1" applyFill="1" applyBorder="1" applyAlignment="1">
      <alignment horizontal="right" vertical="center" wrapText="1"/>
    </xf>
    <xf numFmtId="1" fontId="23" fillId="3" borderId="27" xfId="39" applyNumberFormat="1" applyFont="1" applyFill="1" applyBorder="1" applyAlignment="1">
      <alignment horizontal="right" vertical="center" wrapText="1"/>
    </xf>
    <xf numFmtId="0" fontId="24" fillId="3" borderId="20" xfId="14" applyFont="1" applyFill="1" applyBorder="1" applyAlignment="1">
      <alignment horizontal="center"/>
    </xf>
    <xf numFmtId="0" fontId="24" fillId="3" borderId="19" xfId="14" applyFont="1" applyFill="1" applyBorder="1" applyAlignment="1">
      <alignment horizontal="center"/>
    </xf>
    <xf numFmtId="0" fontId="24" fillId="3" borderId="21" xfId="14" applyFont="1" applyFill="1" applyBorder="1" applyAlignment="1">
      <alignment horizontal="center"/>
    </xf>
    <xf numFmtId="0" fontId="24" fillId="3" borderId="22" xfId="14" applyFont="1" applyFill="1" applyBorder="1" applyAlignment="1">
      <alignment horizontal="center"/>
    </xf>
    <xf numFmtId="0" fontId="24" fillId="3" borderId="0" xfId="14" applyFont="1" applyFill="1" applyAlignment="1">
      <alignment horizontal="center"/>
    </xf>
    <xf numFmtId="0" fontId="24" fillId="3" borderId="23" xfId="14" applyFont="1" applyFill="1" applyBorder="1" applyAlignment="1">
      <alignment horizontal="center"/>
    </xf>
    <xf numFmtId="0" fontId="24" fillId="3" borderId="24" xfId="14" applyFont="1" applyFill="1" applyBorder="1" applyAlignment="1">
      <alignment horizontal="center" vertical="center"/>
    </xf>
    <xf numFmtId="0" fontId="24" fillId="3" borderId="15" xfId="14" applyFont="1" applyFill="1" applyBorder="1" applyAlignment="1">
      <alignment horizontal="center" vertical="center"/>
    </xf>
    <xf numFmtId="0" fontId="24" fillId="3" borderId="25" xfId="14" applyFont="1" applyFill="1" applyBorder="1" applyAlignment="1">
      <alignment horizontal="center" vertical="center"/>
    </xf>
    <xf numFmtId="0" fontId="25" fillId="0" borderId="32" xfId="0" applyFont="1" applyBorder="1" applyAlignment="1">
      <alignment horizontal="justify" vertical="center" wrapText="1"/>
    </xf>
    <xf numFmtId="0" fontId="25" fillId="0" borderId="29" xfId="0" applyFont="1" applyBorder="1" applyAlignment="1">
      <alignment horizontal="justify" vertical="center" wrapText="1"/>
    </xf>
    <xf numFmtId="0" fontId="25" fillId="0" borderId="27" xfId="0" applyFont="1" applyBorder="1" applyAlignment="1">
      <alignment horizontal="justify" vertical="center" wrapText="1"/>
    </xf>
    <xf numFmtId="0" fontId="21" fillId="5" borderId="16" xfId="14" applyFont="1" applyFill="1" applyBorder="1" applyAlignment="1" applyProtection="1">
      <alignment horizontal="center" vertical="center" wrapText="1"/>
      <protection hidden="1"/>
    </xf>
    <xf numFmtId="0" fontId="21" fillId="5" borderId="17" xfId="14" applyFont="1" applyFill="1" applyBorder="1" applyAlignment="1" applyProtection="1">
      <alignment horizontal="center" vertical="center" wrapText="1"/>
      <protection hidden="1"/>
    </xf>
    <xf numFmtId="0" fontId="21" fillId="5" borderId="18" xfId="14" applyFont="1" applyFill="1" applyBorder="1" applyAlignment="1" applyProtection="1">
      <alignment horizontal="center" vertical="center" wrapText="1"/>
      <protection hidden="1"/>
    </xf>
    <xf numFmtId="0" fontId="11" fillId="3" borderId="0" xfId="14" applyFont="1" applyFill="1" applyAlignment="1" applyProtection="1">
      <alignment horizontal="center"/>
      <protection hidden="1"/>
    </xf>
    <xf numFmtId="0" fontId="51" fillId="0" borderId="16" xfId="44" applyFont="1" applyBorder="1" applyAlignment="1">
      <alignment horizontal="center" vertical="center" wrapText="1"/>
    </xf>
    <xf numFmtId="0" fontId="51" fillId="0" borderId="17" xfId="44" applyFont="1" applyBorder="1" applyAlignment="1">
      <alignment horizontal="center" vertical="center" wrapText="1"/>
    </xf>
    <xf numFmtId="0" fontId="51" fillId="0" borderId="18" xfId="44" applyFont="1" applyBorder="1" applyAlignment="1">
      <alignment horizontal="center" vertical="center" wrapText="1"/>
    </xf>
    <xf numFmtId="0" fontId="13" fillId="3" borderId="20" xfId="18" applyFont="1" applyFill="1" applyBorder="1" applyAlignment="1">
      <alignment horizontal="center" vertical="center" wrapText="1"/>
    </xf>
    <xf numFmtId="0" fontId="13" fillId="3" borderId="19" xfId="18" applyFont="1" applyFill="1" applyBorder="1" applyAlignment="1">
      <alignment horizontal="center" vertical="center" wrapText="1"/>
    </xf>
    <xf numFmtId="0" fontId="13" fillId="3" borderId="21" xfId="18" applyFont="1" applyFill="1" applyBorder="1" applyAlignment="1">
      <alignment horizontal="center" vertical="center" wrapText="1"/>
    </xf>
    <xf numFmtId="0" fontId="13" fillId="3" borderId="22" xfId="44" applyFont="1" applyFill="1" applyBorder="1" applyAlignment="1" applyProtection="1">
      <alignment horizontal="center" vertical="center"/>
      <protection hidden="1"/>
    </xf>
    <xf numFmtId="0" fontId="13" fillId="3" borderId="0" xfId="44" applyFont="1" applyFill="1" applyAlignment="1" applyProtection="1">
      <alignment horizontal="center" vertical="center"/>
      <protection hidden="1"/>
    </xf>
    <xf numFmtId="0" fontId="13" fillId="3" borderId="23" xfId="44" applyFont="1" applyFill="1" applyBorder="1" applyAlignment="1" applyProtection="1">
      <alignment horizontal="center" vertical="center"/>
      <protection hidden="1"/>
    </xf>
    <xf numFmtId="0" fontId="13" fillId="3" borderId="24" xfId="44" applyFont="1" applyFill="1" applyBorder="1" applyAlignment="1" applyProtection="1">
      <alignment horizontal="center" vertical="center"/>
      <protection hidden="1"/>
    </xf>
    <xf numFmtId="0" fontId="13" fillId="3" borderId="15" xfId="44" applyFont="1" applyFill="1" applyBorder="1" applyAlignment="1" applyProtection="1">
      <alignment horizontal="center" vertical="center"/>
      <protection hidden="1"/>
    </xf>
    <xf numFmtId="0" fontId="13" fillId="3" borderId="25" xfId="44" applyFont="1" applyFill="1" applyBorder="1" applyAlignment="1" applyProtection="1">
      <alignment horizontal="center" vertical="center"/>
      <protection hidden="1"/>
    </xf>
    <xf numFmtId="0" fontId="13" fillId="5" borderId="16" xfId="14" applyFont="1" applyFill="1" applyBorder="1" applyAlignment="1">
      <alignment horizontal="center" vertical="center" wrapText="1"/>
    </xf>
    <xf numFmtId="0" fontId="13" fillId="5" borderId="17" xfId="14" applyFont="1" applyFill="1" applyBorder="1" applyAlignment="1">
      <alignment horizontal="center" vertical="center" wrapText="1"/>
    </xf>
    <xf numFmtId="0" fontId="13" fillId="5" borderId="18" xfId="14" applyFont="1" applyFill="1" applyBorder="1" applyAlignment="1">
      <alignment horizontal="center" vertical="center" wrapText="1"/>
    </xf>
    <xf numFmtId="0" fontId="48" fillId="0" borderId="16" xfId="14" applyFont="1" applyBorder="1" applyAlignment="1">
      <alignment horizontal="center" vertical="center" wrapText="1"/>
    </xf>
    <xf numFmtId="0" fontId="48" fillId="0" borderId="17" xfId="14" applyFont="1" applyBorder="1" applyAlignment="1">
      <alignment horizontal="center" vertical="center" wrapText="1"/>
    </xf>
    <xf numFmtId="0" fontId="48" fillId="0" borderId="18" xfId="14" applyFont="1" applyBorder="1" applyAlignment="1">
      <alignment horizontal="center" vertical="center" wrapText="1"/>
    </xf>
    <xf numFmtId="0" fontId="50" fillId="5" borderId="20" xfId="44" applyFont="1" applyFill="1" applyBorder="1" applyAlignment="1">
      <alignment horizontal="center" vertical="center"/>
    </xf>
    <xf numFmtId="0" fontId="50" fillId="5" borderId="19" xfId="44" applyFont="1" applyFill="1" applyBorder="1" applyAlignment="1">
      <alignment horizontal="center" vertical="center"/>
    </xf>
    <xf numFmtId="0" fontId="50" fillId="5" borderId="21" xfId="44" applyFont="1" applyFill="1" applyBorder="1" applyAlignment="1">
      <alignment horizontal="center" vertical="center"/>
    </xf>
    <xf numFmtId="0" fontId="50" fillId="5" borderId="22" xfId="44" applyFont="1" applyFill="1" applyBorder="1" applyAlignment="1">
      <alignment horizontal="center" vertical="center"/>
    </xf>
    <xf numFmtId="0" fontId="50" fillId="5" borderId="0" xfId="44" applyFont="1" applyFill="1" applyAlignment="1">
      <alignment horizontal="center" vertical="center"/>
    </xf>
    <xf numFmtId="0" fontId="50" fillId="5" borderId="23" xfId="44" applyFont="1" applyFill="1" applyBorder="1" applyAlignment="1">
      <alignment horizontal="center" vertical="center"/>
    </xf>
    <xf numFmtId="0" fontId="50" fillId="5" borderId="24" xfId="44" applyFont="1" applyFill="1" applyBorder="1" applyAlignment="1">
      <alignment horizontal="center" vertical="center"/>
    </xf>
    <xf numFmtId="0" fontId="50" fillId="5" borderId="15" xfId="44" applyFont="1" applyFill="1" applyBorder="1" applyAlignment="1">
      <alignment horizontal="center" vertical="center"/>
    </xf>
    <xf numFmtId="0" fontId="50" fillId="5" borderId="25" xfId="44" applyFont="1" applyFill="1" applyBorder="1" applyAlignment="1">
      <alignment horizontal="center" vertical="center"/>
    </xf>
    <xf numFmtId="0" fontId="52" fillId="5" borderId="20" xfId="44" applyFont="1" applyFill="1" applyBorder="1" applyAlignment="1">
      <alignment horizontal="center" vertical="center"/>
    </xf>
    <xf numFmtId="0" fontId="52" fillId="5" borderId="19" xfId="44" applyFont="1" applyFill="1" applyBorder="1" applyAlignment="1">
      <alignment horizontal="center" vertical="center"/>
    </xf>
    <xf numFmtId="0" fontId="52" fillId="5" borderId="39" xfId="44" applyFont="1" applyFill="1" applyBorder="1" applyAlignment="1">
      <alignment horizontal="center" vertical="center"/>
    </xf>
    <xf numFmtId="0" fontId="52" fillId="10" borderId="37" xfId="44" applyFont="1" applyFill="1" applyBorder="1" applyAlignment="1">
      <alignment horizontal="center" vertical="center"/>
    </xf>
    <xf numFmtId="0" fontId="52" fillId="10" borderId="21" xfId="44" applyFont="1" applyFill="1" applyBorder="1" applyAlignment="1">
      <alignment horizontal="center" vertical="center"/>
    </xf>
    <xf numFmtId="0" fontId="49" fillId="0" borderId="7" xfId="44" applyFont="1" applyBorder="1" applyAlignment="1">
      <alignment horizontal="center" vertical="center" wrapText="1"/>
    </xf>
    <xf numFmtId="0" fontId="49" fillId="0" borderId="0" xfId="44" applyFont="1" applyAlignment="1">
      <alignment horizontal="center" vertical="center" wrapText="1"/>
    </xf>
    <xf numFmtId="0" fontId="49" fillId="0" borderId="12" xfId="44" applyFont="1" applyBorder="1" applyAlignment="1">
      <alignment horizontal="center" vertical="center" wrapText="1"/>
    </xf>
  </cellXfs>
  <cellStyles count="48">
    <cellStyle name="Hipervínculo 2" xfId="35" xr:uid="{00000000-0005-0000-0000-000000000000}"/>
    <cellStyle name="Millares [0] 2" xfId="8" xr:uid="{00000000-0005-0000-0000-000001000000}"/>
    <cellStyle name="Millares [0] 2 2" xfId="30" xr:uid="{00000000-0005-0000-0000-000002000000}"/>
    <cellStyle name="Millares 2" xfId="1" xr:uid="{00000000-0005-0000-0000-000003000000}"/>
    <cellStyle name="Millares 2 2" xfId="26" xr:uid="{00000000-0005-0000-0000-000004000000}"/>
    <cellStyle name="Millares 3" xfId="11" xr:uid="{00000000-0005-0000-0000-000005000000}"/>
    <cellStyle name="Millares 3 2" xfId="21" xr:uid="{00000000-0005-0000-0000-000006000000}"/>
    <cellStyle name="Moneda" xfId="2" builtinId="4"/>
    <cellStyle name="Moneda [0]" xfId="39" builtinId="7"/>
    <cellStyle name="Moneda [0] 2" xfId="24" xr:uid="{00000000-0005-0000-0000-000009000000}"/>
    <cellStyle name="Moneda [0] 2 3 2" xfId="25" xr:uid="{00000000-0005-0000-0000-00000A000000}"/>
    <cellStyle name="Moneda [0] 3" xfId="34" xr:uid="{00000000-0005-0000-0000-00000B000000}"/>
    <cellStyle name="Moneda [0] 4" xfId="32" xr:uid="{00000000-0005-0000-0000-00000C000000}"/>
    <cellStyle name="Moneda [0] 5" xfId="41" xr:uid="{00000000-0005-0000-0000-00000D000000}"/>
    <cellStyle name="Moneda [0] 6" xfId="45" xr:uid="{00000000-0005-0000-0000-00000E000000}"/>
    <cellStyle name="Moneda 2" xfId="3" xr:uid="{00000000-0005-0000-0000-00000F000000}"/>
    <cellStyle name="Moneda 2 2" xfId="27" xr:uid="{00000000-0005-0000-0000-000010000000}"/>
    <cellStyle name="Moneda 3" xfId="10" xr:uid="{00000000-0005-0000-0000-000011000000}"/>
    <cellStyle name="Moneda 3 2" xfId="17" xr:uid="{00000000-0005-0000-0000-000012000000}"/>
    <cellStyle name="Moneda 4" xfId="36" xr:uid="{00000000-0005-0000-0000-000013000000}"/>
    <cellStyle name="Moneda 5" xfId="43" xr:uid="{00000000-0005-0000-0000-000014000000}"/>
    <cellStyle name="Moneda 6" xfId="47" xr:uid="{00000000-0005-0000-0000-000015000000}"/>
    <cellStyle name="Normal" xfId="0" builtinId="0"/>
    <cellStyle name="Normal 2" xfId="4" xr:uid="{00000000-0005-0000-0000-000017000000}"/>
    <cellStyle name="Normal 2 2" xfId="14" xr:uid="{00000000-0005-0000-0000-000018000000}"/>
    <cellStyle name="Normal 2 2 2" xfId="7" xr:uid="{00000000-0005-0000-0000-000019000000}"/>
    <cellStyle name="Normal 2 3" xfId="18" xr:uid="{00000000-0005-0000-0000-00001A000000}"/>
    <cellStyle name="Normal 2 4" xfId="23" xr:uid="{00000000-0005-0000-0000-00001B000000}"/>
    <cellStyle name="Normal 2 5" xfId="37" xr:uid="{00000000-0005-0000-0000-00001C000000}"/>
    <cellStyle name="Normal 2 5 2" xfId="38" xr:uid="{00000000-0005-0000-0000-00001D000000}"/>
    <cellStyle name="Normal 3" xfId="13" xr:uid="{00000000-0005-0000-0000-00001E000000}"/>
    <cellStyle name="Normal 3 2" xfId="20" xr:uid="{00000000-0005-0000-0000-00001F000000}"/>
    <cellStyle name="Normal 3 3" xfId="31" xr:uid="{00000000-0005-0000-0000-000020000000}"/>
    <cellStyle name="Normal 4" xfId="15" xr:uid="{00000000-0005-0000-0000-000021000000}"/>
    <cellStyle name="Normal 5" xfId="19" xr:uid="{00000000-0005-0000-0000-000022000000}"/>
    <cellStyle name="Normal 6" xfId="33" xr:uid="{00000000-0005-0000-0000-000023000000}"/>
    <cellStyle name="Normal 7" xfId="40" xr:uid="{00000000-0005-0000-0000-000024000000}"/>
    <cellStyle name="Normal 8" xfId="44" xr:uid="{00000000-0005-0000-0000-000025000000}"/>
    <cellStyle name="Porcentaje" xfId="12" builtinId="5"/>
    <cellStyle name="Porcentaje 2" xfId="9" xr:uid="{00000000-0005-0000-0000-000027000000}"/>
    <cellStyle name="Porcentaje 2 2" xfId="16" xr:uid="{00000000-0005-0000-0000-000028000000}"/>
    <cellStyle name="Porcentaje 3" xfId="22" xr:uid="{00000000-0005-0000-0000-000029000000}"/>
    <cellStyle name="Porcentaje 4" xfId="42" xr:uid="{00000000-0005-0000-0000-00002A000000}"/>
    <cellStyle name="Porcentaje 5" xfId="46" xr:uid="{00000000-0005-0000-0000-00002B000000}"/>
    <cellStyle name="Porcentual 2" xfId="5" xr:uid="{00000000-0005-0000-0000-00002C000000}"/>
    <cellStyle name="Porcentual 2 2" xfId="28" xr:uid="{00000000-0005-0000-0000-00002D000000}"/>
    <cellStyle name="Porcentual 3" xfId="6" xr:uid="{00000000-0005-0000-0000-00002E000000}"/>
    <cellStyle name="Porcentual 3 2" xfId="29" xr:uid="{00000000-0005-0000-0000-00002F000000}"/>
  </cellStyles>
  <dxfs count="331">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0347627" y="300593"/>
          <a:ext cx="1144236" cy="1039434"/>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137897" y="219982"/>
          <a:ext cx="3438185" cy="1152097"/>
        </a:xfrm>
        <a:prstGeom prst="rect">
          <a:avLst/>
        </a:prstGeom>
      </xdr:spPr>
    </xdr:pic>
    <xdr:clientData/>
  </xdr:twoCellAnchor>
  <xdr:twoCellAnchor editAs="oneCell">
    <xdr:from>
      <xdr:col>11</xdr:col>
      <xdr:colOff>0</xdr:colOff>
      <xdr:row>42</xdr:row>
      <xdr:rowOff>0</xdr:rowOff>
    </xdr:from>
    <xdr:to>
      <xdr:col>11</xdr:col>
      <xdr:colOff>304800</xdr:colOff>
      <xdr:row>43</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1344275" y="17783175"/>
          <a:ext cx="304800" cy="287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40</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12553950" y="16754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40</xdr:row>
      <xdr:rowOff>0</xdr:rowOff>
    </xdr:from>
    <xdr:ext cx="304800" cy="291553"/>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12553950" y="16754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A2A89FB3-E576-46FF-A19F-45026806BAD6}"/>
            </a:ext>
          </a:extLst>
        </xdr:cNvPr>
        <xdr:cNvPicPr>
          <a:picLocks noChangeAspect="1"/>
        </xdr:cNvPicPr>
      </xdr:nvPicPr>
      <xdr:blipFill>
        <a:blip xmlns:r="http://schemas.openxmlformats.org/officeDocument/2006/relationships" r:embed="rId1"/>
        <a:stretch>
          <a:fillRect/>
        </a:stretch>
      </xdr:blipFill>
      <xdr:spPr>
        <a:xfrm>
          <a:off x="19312866" y="297995"/>
          <a:ext cx="1143000" cy="104463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A2FB4C48-DDA0-4674-9F71-362403D0ABD4}"/>
            </a:ext>
          </a:extLst>
        </xdr:cNvPr>
        <xdr:cNvPicPr>
          <a:picLocks noChangeAspect="1"/>
        </xdr:cNvPicPr>
      </xdr:nvPicPr>
      <xdr:blipFill>
        <a:blip xmlns:r="http://schemas.openxmlformats.org/officeDocument/2006/relationships" r:embed="rId2"/>
        <a:stretch>
          <a:fillRect/>
        </a:stretch>
      </xdr:blipFill>
      <xdr:spPr>
        <a:xfrm>
          <a:off x="1137897" y="219982"/>
          <a:ext cx="3439917" cy="1152097"/>
        </a:xfrm>
        <a:prstGeom prst="rect">
          <a:avLst/>
        </a:prstGeom>
      </xdr:spPr>
    </xdr:pic>
    <xdr:clientData/>
  </xdr:twoCellAnchor>
  <xdr:twoCellAnchor editAs="oneCell">
    <xdr:from>
      <xdr:col>11</xdr:col>
      <xdr:colOff>0</xdr:colOff>
      <xdr:row>45</xdr:row>
      <xdr:rowOff>0</xdr:rowOff>
    </xdr:from>
    <xdr:to>
      <xdr:col>11</xdr:col>
      <xdr:colOff>304800</xdr:colOff>
      <xdr:row>46</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D5A0CBF-079C-461F-801C-F1B48690305F}"/>
            </a:ext>
          </a:extLst>
        </xdr:cNvPr>
        <xdr:cNvSpPr>
          <a:spLocks noChangeAspect="1" noChangeArrowheads="1"/>
        </xdr:cNvSpPr>
      </xdr:nvSpPr>
      <xdr:spPr bwMode="auto">
        <a:xfrm>
          <a:off x="11553825" y="23555325"/>
          <a:ext cx="304800" cy="2874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43</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FD2FFDD-7DBE-4975-AF06-B9DBBDAC1F73}"/>
            </a:ext>
          </a:extLst>
        </xdr:cNvPr>
        <xdr:cNvSpPr>
          <a:spLocks noChangeAspect="1" noChangeArrowheads="1"/>
        </xdr:cNvSpPr>
      </xdr:nvSpPr>
      <xdr:spPr bwMode="auto">
        <a:xfrm>
          <a:off x="12763500" y="225171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43</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DC65B70-A744-47F5-A64B-EE0FA2FC616B}"/>
            </a:ext>
          </a:extLst>
        </xdr:cNvPr>
        <xdr:cNvSpPr>
          <a:spLocks noChangeAspect="1" noChangeArrowheads="1"/>
        </xdr:cNvSpPr>
      </xdr:nvSpPr>
      <xdr:spPr bwMode="auto">
        <a:xfrm>
          <a:off x="12763500" y="225171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9120588C-6476-4F2A-B1BB-D366AD75FF44}"/>
            </a:ext>
          </a:extLst>
        </xdr:cNvPr>
        <xdr:cNvPicPr>
          <a:picLocks noChangeAspect="1"/>
        </xdr:cNvPicPr>
      </xdr:nvPicPr>
      <xdr:blipFill>
        <a:blip xmlns:r="http://schemas.openxmlformats.org/officeDocument/2006/relationships" r:embed="rId1"/>
        <a:stretch>
          <a:fillRect/>
        </a:stretch>
      </xdr:blipFill>
      <xdr:spPr>
        <a:xfrm>
          <a:off x="19312866" y="297995"/>
          <a:ext cx="1143000" cy="104463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0A5DEAD7-DDA3-4947-AAE3-12BF7A5B913E}"/>
            </a:ext>
          </a:extLst>
        </xdr:cNvPr>
        <xdr:cNvPicPr>
          <a:picLocks noChangeAspect="1"/>
        </xdr:cNvPicPr>
      </xdr:nvPicPr>
      <xdr:blipFill>
        <a:blip xmlns:r="http://schemas.openxmlformats.org/officeDocument/2006/relationships" r:embed="rId2"/>
        <a:stretch>
          <a:fillRect/>
        </a:stretch>
      </xdr:blipFill>
      <xdr:spPr>
        <a:xfrm>
          <a:off x="1137897" y="219982"/>
          <a:ext cx="3439917" cy="1152097"/>
        </a:xfrm>
        <a:prstGeom prst="rect">
          <a:avLst/>
        </a:prstGeom>
      </xdr:spPr>
    </xdr:pic>
    <xdr:clientData/>
  </xdr:twoCellAnchor>
  <xdr:twoCellAnchor editAs="oneCell">
    <xdr:from>
      <xdr:col>11</xdr:col>
      <xdr:colOff>0</xdr:colOff>
      <xdr:row>41</xdr:row>
      <xdr:rowOff>0</xdr:rowOff>
    </xdr:from>
    <xdr:to>
      <xdr:col>11</xdr:col>
      <xdr:colOff>304800</xdr:colOff>
      <xdr:row>42</xdr:row>
      <xdr:rowOff>87447</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824B3CA-0B94-4D39-BF89-1981419698F2}"/>
            </a:ext>
          </a:extLst>
        </xdr:cNvPr>
        <xdr:cNvSpPr>
          <a:spLocks noChangeAspect="1" noChangeArrowheads="1"/>
        </xdr:cNvSpPr>
      </xdr:nvSpPr>
      <xdr:spPr bwMode="auto">
        <a:xfrm>
          <a:off x="11553825" y="26336625"/>
          <a:ext cx="304800" cy="2874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39</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F418D97-1B9A-4B6D-AAC2-38BD1DC26BEC}"/>
            </a:ext>
          </a:extLst>
        </xdr:cNvPr>
        <xdr:cNvSpPr>
          <a:spLocks noChangeAspect="1" noChangeArrowheads="1"/>
        </xdr:cNvSpPr>
      </xdr:nvSpPr>
      <xdr:spPr bwMode="auto">
        <a:xfrm>
          <a:off x="12763500" y="252984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39</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FC23F6F-7746-4EB7-8DF1-334C62411F36}"/>
            </a:ext>
          </a:extLst>
        </xdr:cNvPr>
        <xdr:cNvSpPr>
          <a:spLocks noChangeAspect="1" noChangeArrowheads="1"/>
        </xdr:cNvSpPr>
      </xdr:nvSpPr>
      <xdr:spPr bwMode="auto">
        <a:xfrm>
          <a:off x="12763500" y="252984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6730E67D-57FC-4796-89AE-CF8AF2B55743}"/>
            </a:ext>
          </a:extLst>
        </xdr:cNvPr>
        <xdr:cNvPicPr>
          <a:picLocks noChangeAspect="1"/>
        </xdr:cNvPicPr>
      </xdr:nvPicPr>
      <xdr:blipFill>
        <a:blip xmlns:r="http://schemas.openxmlformats.org/officeDocument/2006/relationships" r:embed="rId1"/>
        <a:stretch>
          <a:fillRect/>
        </a:stretch>
      </xdr:blipFill>
      <xdr:spPr>
        <a:xfrm>
          <a:off x="19312866" y="297995"/>
          <a:ext cx="1143000" cy="104463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20D85661-2717-49DF-AF2C-2C45B2708BC4}"/>
            </a:ext>
          </a:extLst>
        </xdr:cNvPr>
        <xdr:cNvPicPr>
          <a:picLocks noChangeAspect="1"/>
        </xdr:cNvPicPr>
      </xdr:nvPicPr>
      <xdr:blipFill>
        <a:blip xmlns:r="http://schemas.openxmlformats.org/officeDocument/2006/relationships" r:embed="rId2"/>
        <a:stretch>
          <a:fillRect/>
        </a:stretch>
      </xdr:blipFill>
      <xdr:spPr>
        <a:xfrm>
          <a:off x="1137897" y="219982"/>
          <a:ext cx="3439917" cy="1152097"/>
        </a:xfrm>
        <a:prstGeom prst="rect">
          <a:avLst/>
        </a:prstGeom>
      </xdr:spPr>
    </xdr:pic>
    <xdr:clientData/>
  </xdr:twoCellAnchor>
  <xdr:twoCellAnchor editAs="oneCell">
    <xdr:from>
      <xdr:col>11</xdr:col>
      <xdr:colOff>0</xdr:colOff>
      <xdr:row>44</xdr:row>
      <xdr:rowOff>0</xdr:rowOff>
    </xdr:from>
    <xdr:to>
      <xdr:col>11</xdr:col>
      <xdr:colOff>304800</xdr:colOff>
      <xdr:row>45</xdr:row>
      <xdr:rowOff>87447</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00DD3B9-77DD-4059-8C5A-854F2D044174}"/>
            </a:ext>
          </a:extLst>
        </xdr:cNvPr>
        <xdr:cNvSpPr>
          <a:spLocks noChangeAspect="1" noChangeArrowheads="1"/>
        </xdr:cNvSpPr>
      </xdr:nvSpPr>
      <xdr:spPr bwMode="auto">
        <a:xfrm>
          <a:off x="11553825" y="26908125"/>
          <a:ext cx="304800" cy="2874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42</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736AD78-6942-4CBF-95CF-560BFE86B12B}"/>
            </a:ext>
          </a:extLst>
        </xdr:cNvPr>
        <xdr:cNvSpPr>
          <a:spLocks noChangeAspect="1" noChangeArrowheads="1"/>
        </xdr:cNvSpPr>
      </xdr:nvSpPr>
      <xdr:spPr bwMode="auto">
        <a:xfrm>
          <a:off x="12763500" y="25869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42</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B8D8C61-7DE7-4A14-86EB-B285FA94CA81}"/>
            </a:ext>
          </a:extLst>
        </xdr:cNvPr>
        <xdr:cNvSpPr>
          <a:spLocks noChangeAspect="1" noChangeArrowheads="1"/>
        </xdr:cNvSpPr>
      </xdr:nvSpPr>
      <xdr:spPr bwMode="auto">
        <a:xfrm>
          <a:off x="12763500" y="25869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E3455002-97E6-446B-8246-E0FFD2EAE9DF}"/>
            </a:ext>
          </a:extLst>
        </xdr:cNvPr>
        <xdr:cNvPicPr>
          <a:picLocks noChangeAspect="1"/>
        </xdr:cNvPicPr>
      </xdr:nvPicPr>
      <xdr:blipFill>
        <a:blip xmlns:r="http://schemas.openxmlformats.org/officeDocument/2006/relationships" r:embed="rId1"/>
        <a:stretch>
          <a:fillRect/>
        </a:stretch>
      </xdr:blipFill>
      <xdr:spPr>
        <a:xfrm>
          <a:off x="19312866" y="297995"/>
          <a:ext cx="1143000" cy="104463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3CBACD3C-8CD9-4A3A-92FB-A5CF10B4FA71}"/>
            </a:ext>
          </a:extLst>
        </xdr:cNvPr>
        <xdr:cNvPicPr>
          <a:picLocks noChangeAspect="1"/>
        </xdr:cNvPicPr>
      </xdr:nvPicPr>
      <xdr:blipFill>
        <a:blip xmlns:r="http://schemas.openxmlformats.org/officeDocument/2006/relationships" r:embed="rId2"/>
        <a:stretch>
          <a:fillRect/>
        </a:stretch>
      </xdr:blipFill>
      <xdr:spPr>
        <a:xfrm>
          <a:off x="1137897" y="219982"/>
          <a:ext cx="3439917" cy="1152097"/>
        </a:xfrm>
        <a:prstGeom prst="rect">
          <a:avLst/>
        </a:prstGeom>
      </xdr:spPr>
    </xdr:pic>
    <xdr:clientData/>
  </xdr:twoCellAnchor>
  <xdr:twoCellAnchor editAs="oneCell">
    <xdr:from>
      <xdr:col>11</xdr:col>
      <xdr:colOff>0</xdr:colOff>
      <xdr:row>46</xdr:row>
      <xdr:rowOff>0</xdr:rowOff>
    </xdr:from>
    <xdr:to>
      <xdr:col>11</xdr:col>
      <xdr:colOff>304800</xdr:colOff>
      <xdr:row>47</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A80B9F3-94C5-401E-844F-530BA9A9AF8F}"/>
            </a:ext>
          </a:extLst>
        </xdr:cNvPr>
        <xdr:cNvSpPr>
          <a:spLocks noChangeAspect="1" noChangeArrowheads="1"/>
        </xdr:cNvSpPr>
      </xdr:nvSpPr>
      <xdr:spPr bwMode="auto">
        <a:xfrm>
          <a:off x="11553825" y="26908125"/>
          <a:ext cx="304800" cy="2874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44</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69D56FF-4086-4E77-9A77-DFB83F2EAD5E}"/>
            </a:ext>
          </a:extLst>
        </xdr:cNvPr>
        <xdr:cNvSpPr>
          <a:spLocks noChangeAspect="1" noChangeArrowheads="1"/>
        </xdr:cNvSpPr>
      </xdr:nvSpPr>
      <xdr:spPr bwMode="auto">
        <a:xfrm>
          <a:off x="12763500" y="25869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44</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3D3491C-DB89-4CF9-B84C-82E6337A672F}"/>
            </a:ext>
          </a:extLst>
        </xdr:cNvPr>
        <xdr:cNvSpPr>
          <a:spLocks noChangeAspect="1" noChangeArrowheads="1"/>
        </xdr:cNvSpPr>
      </xdr:nvSpPr>
      <xdr:spPr bwMode="auto">
        <a:xfrm>
          <a:off x="12763500" y="25869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CD3285C1-F71D-46E6-976F-A87BB26E72BA}"/>
            </a:ext>
          </a:extLst>
        </xdr:cNvPr>
        <xdr:cNvPicPr>
          <a:picLocks noChangeAspect="1"/>
        </xdr:cNvPicPr>
      </xdr:nvPicPr>
      <xdr:blipFill>
        <a:blip xmlns:r="http://schemas.openxmlformats.org/officeDocument/2006/relationships" r:embed="rId1"/>
        <a:stretch>
          <a:fillRect/>
        </a:stretch>
      </xdr:blipFill>
      <xdr:spPr>
        <a:xfrm>
          <a:off x="19312866" y="297995"/>
          <a:ext cx="1143000" cy="104463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E6B259A2-BAE1-4DC5-AB89-303F040A1E3C}"/>
            </a:ext>
          </a:extLst>
        </xdr:cNvPr>
        <xdr:cNvPicPr>
          <a:picLocks noChangeAspect="1"/>
        </xdr:cNvPicPr>
      </xdr:nvPicPr>
      <xdr:blipFill>
        <a:blip xmlns:r="http://schemas.openxmlformats.org/officeDocument/2006/relationships" r:embed="rId2"/>
        <a:stretch>
          <a:fillRect/>
        </a:stretch>
      </xdr:blipFill>
      <xdr:spPr>
        <a:xfrm>
          <a:off x="1137897" y="219982"/>
          <a:ext cx="3439917" cy="1152097"/>
        </a:xfrm>
        <a:prstGeom prst="rect">
          <a:avLst/>
        </a:prstGeom>
      </xdr:spPr>
    </xdr:pic>
    <xdr:clientData/>
  </xdr:twoCellAnchor>
  <xdr:twoCellAnchor editAs="oneCell">
    <xdr:from>
      <xdr:col>11</xdr:col>
      <xdr:colOff>0</xdr:colOff>
      <xdr:row>42</xdr:row>
      <xdr:rowOff>0</xdr:rowOff>
    </xdr:from>
    <xdr:to>
      <xdr:col>11</xdr:col>
      <xdr:colOff>304800</xdr:colOff>
      <xdr:row>43</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D864624-2B87-4B15-A7F8-B03386065E98}"/>
            </a:ext>
          </a:extLst>
        </xdr:cNvPr>
        <xdr:cNvSpPr>
          <a:spLocks noChangeAspect="1" noChangeArrowheads="1"/>
        </xdr:cNvSpPr>
      </xdr:nvSpPr>
      <xdr:spPr bwMode="auto">
        <a:xfrm>
          <a:off x="11553825" y="26908125"/>
          <a:ext cx="304800" cy="2874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40</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2EFC5D9-2C93-4A56-875E-070A6903B9E6}"/>
            </a:ext>
          </a:extLst>
        </xdr:cNvPr>
        <xdr:cNvSpPr>
          <a:spLocks noChangeAspect="1" noChangeArrowheads="1"/>
        </xdr:cNvSpPr>
      </xdr:nvSpPr>
      <xdr:spPr bwMode="auto">
        <a:xfrm>
          <a:off x="12763500" y="25869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40</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BAE8752-68BA-44A5-A1CB-99563C649D85}"/>
            </a:ext>
          </a:extLst>
        </xdr:cNvPr>
        <xdr:cNvSpPr>
          <a:spLocks noChangeAspect="1" noChangeArrowheads="1"/>
        </xdr:cNvSpPr>
      </xdr:nvSpPr>
      <xdr:spPr bwMode="auto">
        <a:xfrm>
          <a:off x="12763500" y="25869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503C34B3-55A4-4F41-99FF-C3FD46D53D47}"/>
            </a:ext>
          </a:extLst>
        </xdr:cNvPr>
        <xdr:cNvPicPr>
          <a:picLocks noChangeAspect="1"/>
        </xdr:cNvPicPr>
      </xdr:nvPicPr>
      <xdr:blipFill>
        <a:blip xmlns:r="http://schemas.openxmlformats.org/officeDocument/2006/relationships" r:embed="rId1"/>
        <a:stretch>
          <a:fillRect/>
        </a:stretch>
      </xdr:blipFill>
      <xdr:spPr>
        <a:xfrm>
          <a:off x="19312866" y="297995"/>
          <a:ext cx="1143000" cy="104463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354E007D-FA4E-4F7A-BE64-6D7EE5AA7B33}"/>
            </a:ext>
          </a:extLst>
        </xdr:cNvPr>
        <xdr:cNvPicPr>
          <a:picLocks noChangeAspect="1"/>
        </xdr:cNvPicPr>
      </xdr:nvPicPr>
      <xdr:blipFill>
        <a:blip xmlns:r="http://schemas.openxmlformats.org/officeDocument/2006/relationships" r:embed="rId2"/>
        <a:stretch>
          <a:fillRect/>
        </a:stretch>
      </xdr:blipFill>
      <xdr:spPr>
        <a:xfrm>
          <a:off x="1137897" y="219982"/>
          <a:ext cx="3439917" cy="1152097"/>
        </a:xfrm>
        <a:prstGeom prst="rect">
          <a:avLst/>
        </a:prstGeom>
      </xdr:spPr>
    </xdr:pic>
    <xdr:clientData/>
  </xdr:twoCellAnchor>
  <xdr:twoCellAnchor editAs="oneCell">
    <xdr:from>
      <xdr:col>11</xdr:col>
      <xdr:colOff>0</xdr:colOff>
      <xdr:row>42</xdr:row>
      <xdr:rowOff>0</xdr:rowOff>
    </xdr:from>
    <xdr:to>
      <xdr:col>11</xdr:col>
      <xdr:colOff>304800</xdr:colOff>
      <xdr:row>43</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E034DCB-9D56-4B08-8165-D9C542D81F0A}"/>
            </a:ext>
          </a:extLst>
        </xdr:cNvPr>
        <xdr:cNvSpPr>
          <a:spLocks noChangeAspect="1" noChangeArrowheads="1"/>
        </xdr:cNvSpPr>
      </xdr:nvSpPr>
      <xdr:spPr bwMode="auto">
        <a:xfrm>
          <a:off x="11553825" y="26908125"/>
          <a:ext cx="304800" cy="2874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40</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29A4B9-4F63-42E3-B5CE-6A4CA3BD97C3}"/>
            </a:ext>
          </a:extLst>
        </xdr:cNvPr>
        <xdr:cNvSpPr>
          <a:spLocks noChangeAspect="1" noChangeArrowheads="1"/>
        </xdr:cNvSpPr>
      </xdr:nvSpPr>
      <xdr:spPr bwMode="auto">
        <a:xfrm>
          <a:off x="12763500" y="25869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40</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31CCA29-D86A-49EA-BF99-09B94E5F102F}"/>
            </a:ext>
          </a:extLst>
        </xdr:cNvPr>
        <xdr:cNvSpPr>
          <a:spLocks noChangeAspect="1" noChangeArrowheads="1"/>
        </xdr:cNvSpPr>
      </xdr:nvSpPr>
      <xdr:spPr bwMode="auto">
        <a:xfrm>
          <a:off x="12763500" y="25869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D5E349CC-5E95-48E7-9D57-2C434CB15158}"/>
            </a:ext>
          </a:extLst>
        </xdr:cNvPr>
        <xdr:cNvPicPr>
          <a:picLocks noChangeAspect="1"/>
        </xdr:cNvPicPr>
      </xdr:nvPicPr>
      <xdr:blipFill>
        <a:blip xmlns:r="http://schemas.openxmlformats.org/officeDocument/2006/relationships" r:embed="rId1"/>
        <a:stretch>
          <a:fillRect/>
        </a:stretch>
      </xdr:blipFill>
      <xdr:spPr>
        <a:xfrm>
          <a:off x="19312866" y="297995"/>
          <a:ext cx="1143000" cy="104463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542A30D3-8516-4136-A1CB-EFB974CDEBE1}"/>
            </a:ext>
          </a:extLst>
        </xdr:cNvPr>
        <xdr:cNvPicPr>
          <a:picLocks noChangeAspect="1"/>
        </xdr:cNvPicPr>
      </xdr:nvPicPr>
      <xdr:blipFill>
        <a:blip xmlns:r="http://schemas.openxmlformats.org/officeDocument/2006/relationships" r:embed="rId2"/>
        <a:stretch>
          <a:fillRect/>
        </a:stretch>
      </xdr:blipFill>
      <xdr:spPr>
        <a:xfrm>
          <a:off x="1137897" y="219982"/>
          <a:ext cx="3439917" cy="1152097"/>
        </a:xfrm>
        <a:prstGeom prst="rect">
          <a:avLst/>
        </a:prstGeom>
      </xdr:spPr>
    </xdr:pic>
    <xdr:clientData/>
  </xdr:twoCellAnchor>
  <xdr:twoCellAnchor editAs="oneCell">
    <xdr:from>
      <xdr:col>11</xdr:col>
      <xdr:colOff>0</xdr:colOff>
      <xdr:row>39</xdr:row>
      <xdr:rowOff>0</xdr:rowOff>
    </xdr:from>
    <xdr:to>
      <xdr:col>11</xdr:col>
      <xdr:colOff>304800</xdr:colOff>
      <xdr:row>40</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43ED3EB-CDEA-4431-8BD9-52035266BE94}"/>
            </a:ext>
          </a:extLst>
        </xdr:cNvPr>
        <xdr:cNvSpPr>
          <a:spLocks noChangeAspect="1" noChangeArrowheads="1"/>
        </xdr:cNvSpPr>
      </xdr:nvSpPr>
      <xdr:spPr bwMode="auto">
        <a:xfrm>
          <a:off x="11553825" y="26908125"/>
          <a:ext cx="304800" cy="2874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37</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6E75FB9-376F-4372-95A8-301F03A85C30}"/>
            </a:ext>
          </a:extLst>
        </xdr:cNvPr>
        <xdr:cNvSpPr>
          <a:spLocks noChangeAspect="1" noChangeArrowheads="1"/>
        </xdr:cNvSpPr>
      </xdr:nvSpPr>
      <xdr:spPr bwMode="auto">
        <a:xfrm>
          <a:off x="12763500" y="258699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37</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DCF6257-686A-4799-8E25-977819602AD9}"/>
            </a:ext>
          </a:extLst>
        </xdr:cNvPr>
        <xdr:cNvSpPr>
          <a:spLocks noChangeAspect="1" noChangeArrowheads="1"/>
        </xdr:cNvSpPr>
      </xdr:nvSpPr>
      <xdr:spPr bwMode="auto">
        <a:xfrm>
          <a:off x="12763500" y="258699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9.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24</xdr:row>
      <xdr:rowOff>263658</xdr:rowOff>
    </xdr:to>
    <xdr:sp macro="" textlink="">
      <xdr:nvSpPr>
        <xdr:cNvPr id="3" name="AutoShape 51" descr="Resultado de imagen para GUANTE DE SEGURIDAD RECUBIERTO EN NITRILO PALMA Talla 9">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4" name="AutoShape 54" descr="Resultado de imagen para GUANTE DE SEGURIDAD RECUBIERTO EN NITRILO PALMA Talla 7">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6" name="AutoShape 54" descr="Resultado de imagen para GUANTE DE SEGURIDAD RECUBIERTO EN NITRILO PALMA Talla 7">
          <a:extLst>
            <a:ext uri="{FF2B5EF4-FFF2-40B4-BE49-F238E27FC236}">
              <a16:creationId xmlns:a16="http://schemas.microsoft.com/office/drawing/2014/main" id="{00000000-0008-0000-0300-00000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7" name="AutoShape 39" descr="Resultado de imagen para MULTICONECTOR HDMI">
          <a:extLst>
            <a:ext uri="{FF2B5EF4-FFF2-40B4-BE49-F238E27FC236}">
              <a16:creationId xmlns:a16="http://schemas.microsoft.com/office/drawing/2014/main" id="{00000000-0008-0000-0300-00000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8" name="AutoShape 51" descr="Resultado de imagen para GUANTE DE SEGURIDAD RECUBIERTO EN NITRILO PALMA Talla 9">
          <a:extLst>
            <a:ext uri="{FF2B5EF4-FFF2-40B4-BE49-F238E27FC236}">
              <a16:creationId xmlns:a16="http://schemas.microsoft.com/office/drawing/2014/main" id="{00000000-0008-0000-0300-00000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9" name="AutoShape 54" descr="Resultado de imagen para GUANTE DE SEGURIDAD RECUBIERTO EN NITRILO PALMA Talla 7">
          <a:extLst>
            <a:ext uri="{FF2B5EF4-FFF2-40B4-BE49-F238E27FC236}">
              <a16:creationId xmlns:a16="http://schemas.microsoft.com/office/drawing/2014/main" id="{00000000-0008-0000-0300-000009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10" name="AutoShape 39" descr="Resultado de imagen para MULTICONECTOR HDMI">
          <a:extLst>
            <a:ext uri="{FF2B5EF4-FFF2-40B4-BE49-F238E27FC236}">
              <a16:creationId xmlns:a16="http://schemas.microsoft.com/office/drawing/2014/main" id="{00000000-0008-0000-0300-00000A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00000000-0008-0000-0300-00000B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12" name="AutoShape 39" descr="Resultado de imagen para MULTICONECTOR HDMI">
          <a:extLst>
            <a:ext uri="{FF2B5EF4-FFF2-40B4-BE49-F238E27FC236}">
              <a16:creationId xmlns:a16="http://schemas.microsoft.com/office/drawing/2014/main" id="{00000000-0008-0000-0300-00000C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13" name="AutoShape 51" descr="Resultado de imagen para GUANTE DE SEGURIDAD RECUBIERTO EN NITRILO PALMA Talla 9">
          <a:extLst>
            <a:ext uri="{FF2B5EF4-FFF2-40B4-BE49-F238E27FC236}">
              <a16:creationId xmlns:a16="http://schemas.microsoft.com/office/drawing/2014/main" id="{00000000-0008-0000-0300-00000D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14" name="AutoShape 54" descr="Resultado de imagen para GUANTE DE SEGURIDAD RECUBIERTO EN NITRILO PALMA Talla 7">
          <a:extLst>
            <a:ext uri="{FF2B5EF4-FFF2-40B4-BE49-F238E27FC236}">
              <a16:creationId xmlns:a16="http://schemas.microsoft.com/office/drawing/2014/main" id="{00000000-0008-0000-0300-00000E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15" name="AutoShape 39" descr="Resultado de imagen para MULTICONECTOR HDMI">
          <a:extLst>
            <a:ext uri="{FF2B5EF4-FFF2-40B4-BE49-F238E27FC236}">
              <a16:creationId xmlns:a16="http://schemas.microsoft.com/office/drawing/2014/main" id="{00000000-0008-0000-0300-00000F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00000000-0008-0000-0300-000010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17" name="AutoShape 39" descr="Resultado de imagen para MULTICONECTOR HDMI">
          <a:extLst>
            <a:ext uri="{FF2B5EF4-FFF2-40B4-BE49-F238E27FC236}">
              <a16:creationId xmlns:a16="http://schemas.microsoft.com/office/drawing/2014/main" id="{00000000-0008-0000-0300-000011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00000000-0008-0000-0300-000012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19" name="AutoShape 39" descr="Resultado de imagen para MULTICONECTOR HDMI">
          <a:extLst>
            <a:ext uri="{FF2B5EF4-FFF2-40B4-BE49-F238E27FC236}">
              <a16:creationId xmlns:a16="http://schemas.microsoft.com/office/drawing/2014/main" id="{00000000-0008-0000-0300-000013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20" name="AutoShape 51" descr="Resultado de imagen para GUANTE DE SEGURIDAD RECUBIERTO EN NITRILO PALMA Talla 9">
          <a:extLst>
            <a:ext uri="{FF2B5EF4-FFF2-40B4-BE49-F238E27FC236}">
              <a16:creationId xmlns:a16="http://schemas.microsoft.com/office/drawing/2014/main" id="{00000000-0008-0000-0300-000014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21" name="AutoShape 54" descr="Resultado de imagen para GUANTE DE SEGURIDAD RECUBIERTO EN NITRILO PALMA Talla 7">
          <a:extLst>
            <a:ext uri="{FF2B5EF4-FFF2-40B4-BE49-F238E27FC236}">
              <a16:creationId xmlns:a16="http://schemas.microsoft.com/office/drawing/2014/main" id="{00000000-0008-0000-0300-00001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22" name="AutoShape 39" descr="Resultado de imagen para MULTICONECTOR HDMI">
          <a:extLst>
            <a:ext uri="{FF2B5EF4-FFF2-40B4-BE49-F238E27FC236}">
              <a16:creationId xmlns:a16="http://schemas.microsoft.com/office/drawing/2014/main" id="{00000000-0008-0000-0300-00001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23" name="AutoShape 51" descr="Resultado de imagen para GUANTE DE SEGURIDAD RECUBIERTO EN NITRILO PALMA Talla 9">
          <a:extLst>
            <a:ext uri="{FF2B5EF4-FFF2-40B4-BE49-F238E27FC236}">
              <a16:creationId xmlns:a16="http://schemas.microsoft.com/office/drawing/2014/main" id="{00000000-0008-0000-0300-00001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24" name="AutoShape 54" descr="Resultado de imagen para GUANTE DE SEGURIDAD RECUBIERTO EN NITRILO PALMA Talla 7">
          <a:extLst>
            <a:ext uri="{FF2B5EF4-FFF2-40B4-BE49-F238E27FC236}">
              <a16:creationId xmlns:a16="http://schemas.microsoft.com/office/drawing/2014/main" id="{00000000-0008-0000-0300-00001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25" name="AutoShape 39" descr="Resultado de imagen para MULTICONECTOR HDMI">
          <a:extLst>
            <a:ext uri="{FF2B5EF4-FFF2-40B4-BE49-F238E27FC236}">
              <a16:creationId xmlns:a16="http://schemas.microsoft.com/office/drawing/2014/main" id="{00000000-0008-0000-0300-000019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26" name="AutoShape 51" descr="Resultado de imagen para GUANTE DE SEGURIDAD RECUBIERTO EN NITRILO PALMA Talla 9">
          <a:extLst>
            <a:ext uri="{FF2B5EF4-FFF2-40B4-BE49-F238E27FC236}">
              <a16:creationId xmlns:a16="http://schemas.microsoft.com/office/drawing/2014/main" id="{00000000-0008-0000-0300-00001A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263658</xdr:rowOff>
    </xdr:to>
    <xdr:sp macro="" textlink="">
      <xdr:nvSpPr>
        <xdr:cNvPr id="27" name="AutoShape 54" descr="Resultado de imagen para GUANTE DE SEGURIDAD RECUBIERTO EN NITRILO PALMA Talla 7">
          <a:extLst>
            <a:ext uri="{FF2B5EF4-FFF2-40B4-BE49-F238E27FC236}">
              <a16:creationId xmlns:a16="http://schemas.microsoft.com/office/drawing/2014/main" id="{00000000-0008-0000-0300-00001B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28" name="AutoShape 39" descr="Resultado de imagen para MULTICONECTOR HDMI">
          <a:extLst>
            <a:ext uri="{FF2B5EF4-FFF2-40B4-BE49-F238E27FC236}">
              <a16:creationId xmlns:a16="http://schemas.microsoft.com/office/drawing/2014/main" id="{00000000-0008-0000-0300-00001C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29" name="AutoShape 51" descr="Resultado de imagen para GUANTE DE SEGURIDAD RECUBIERTO EN NITRILO PALMA Talla 9">
          <a:extLst>
            <a:ext uri="{FF2B5EF4-FFF2-40B4-BE49-F238E27FC236}">
              <a16:creationId xmlns:a16="http://schemas.microsoft.com/office/drawing/2014/main" id="{00000000-0008-0000-0300-00001D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0" name="AutoShape 54" descr="Resultado de imagen para GUANTE DE SEGURIDAD RECUBIERTO EN NITRILO PALMA Talla 7">
          <a:extLst>
            <a:ext uri="{FF2B5EF4-FFF2-40B4-BE49-F238E27FC236}">
              <a16:creationId xmlns:a16="http://schemas.microsoft.com/office/drawing/2014/main" id="{00000000-0008-0000-0300-00001E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1" name="AutoShape 39" descr="Resultado de imagen para MULTICONECTOR HDMI">
          <a:extLst>
            <a:ext uri="{FF2B5EF4-FFF2-40B4-BE49-F238E27FC236}">
              <a16:creationId xmlns:a16="http://schemas.microsoft.com/office/drawing/2014/main" id="{00000000-0008-0000-0300-00001F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2" name="AutoShape 39" descr="Resultado de imagen para MULTICONECTOR HDMI">
          <a:extLst>
            <a:ext uri="{FF2B5EF4-FFF2-40B4-BE49-F238E27FC236}">
              <a16:creationId xmlns:a16="http://schemas.microsoft.com/office/drawing/2014/main" id="{00000000-0008-0000-0300-000020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3" name="AutoShape 51" descr="Resultado de imagen para GUANTE DE SEGURIDAD RECUBIERTO EN NITRILO PALMA Talla 9">
          <a:extLst>
            <a:ext uri="{FF2B5EF4-FFF2-40B4-BE49-F238E27FC236}">
              <a16:creationId xmlns:a16="http://schemas.microsoft.com/office/drawing/2014/main" id="{00000000-0008-0000-0300-000021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4" name="AutoShape 54" descr="Resultado de imagen para GUANTE DE SEGURIDAD RECUBIERTO EN NITRILO PALMA Talla 7">
          <a:extLst>
            <a:ext uri="{FF2B5EF4-FFF2-40B4-BE49-F238E27FC236}">
              <a16:creationId xmlns:a16="http://schemas.microsoft.com/office/drawing/2014/main" id="{00000000-0008-0000-0300-000022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5" name="AutoShape 39" descr="Resultado de imagen para MULTICONECTOR HDMI">
          <a:extLst>
            <a:ext uri="{FF2B5EF4-FFF2-40B4-BE49-F238E27FC236}">
              <a16:creationId xmlns:a16="http://schemas.microsoft.com/office/drawing/2014/main" id="{00000000-0008-0000-0300-000023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6" name="AutoShape 51" descr="Resultado de imagen para GUANTE DE SEGURIDAD RECUBIERTO EN NITRILO PALMA Talla 9">
          <a:extLst>
            <a:ext uri="{FF2B5EF4-FFF2-40B4-BE49-F238E27FC236}">
              <a16:creationId xmlns:a16="http://schemas.microsoft.com/office/drawing/2014/main" id="{00000000-0008-0000-0300-000024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7" name="AutoShape 54" descr="Resultado de imagen para GUANTE DE SEGURIDAD RECUBIERTO EN NITRILO PALMA Talla 7">
          <a:extLst>
            <a:ext uri="{FF2B5EF4-FFF2-40B4-BE49-F238E27FC236}">
              <a16:creationId xmlns:a16="http://schemas.microsoft.com/office/drawing/2014/main" id="{00000000-0008-0000-0300-00002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8" name="AutoShape 39" descr="Resultado de imagen para MULTICONECTOR HDMI">
          <a:extLst>
            <a:ext uri="{FF2B5EF4-FFF2-40B4-BE49-F238E27FC236}">
              <a16:creationId xmlns:a16="http://schemas.microsoft.com/office/drawing/2014/main" id="{00000000-0008-0000-0300-00002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00000000-0008-0000-0300-00002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0000000-0008-0000-0300-00002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41" name="AutoShape 39" descr="Resultado de imagen para MULTICONECTOR HDMI">
          <a:extLst>
            <a:ext uri="{FF2B5EF4-FFF2-40B4-BE49-F238E27FC236}">
              <a16:creationId xmlns:a16="http://schemas.microsoft.com/office/drawing/2014/main" id="{00000000-0008-0000-0300-000029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42" name="AutoShape 51" descr="Resultado de imagen para GUANTE DE SEGURIDAD RECUBIERTO EN NITRILO PALMA Talla 9">
          <a:extLst>
            <a:ext uri="{FF2B5EF4-FFF2-40B4-BE49-F238E27FC236}">
              <a16:creationId xmlns:a16="http://schemas.microsoft.com/office/drawing/2014/main" id="{00000000-0008-0000-0300-00002A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43" name="AutoShape 39" descr="Resultado de imagen para MULTICONECTOR HDMI">
          <a:extLst>
            <a:ext uri="{FF2B5EF4-FFF2-40B4-BE49-F238E27FC236}">
              <a16:creationId xmlns:a16="http://schemas.microsoft.com/office/drawing/2014/main" id="{00000000-0008-0000-0300-00002B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00000000-0008-0000-0300-00002C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198805</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0000000-0008-0000-0300-00002D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00000000-0008-0000-0300-00002E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00000000-0008-0000-0300-00002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00000000-0008-0000-0300-00003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49" name="AutoShape 39" descr="Resultado de imagen para MULTICONECTOR HDMI">
          <a:extLst>
            <a:ext uri="{FF2B5EF4-FFF2-40B4-BE49-F238E27FC236}">
              <a16:creationId xmlns:a16="http://schemas.microsoft.com/office/drawing/2014/main" id="{00000000-0008-0000-0300-00003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00000000-0008-0000-0300-00003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51" name="AutoShape 54" descr="Resultado de imagen para GUANTE DE SEGURIDAD RECUBIERTO EN NITRILO PALMA Talla 7">
          <a:extLst>
            <a:ext uri="{FF2B5EF4-FFF2-40B4-BE49-F238E27FC236}">
              <a16:creationId xmlns:a16="http://schemas.microsoft.com/office/drawing/2014/main" id="{00000000-0008-0000-0300-00003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52" name="AutoShape 39" descr="Resultado de imagen para MULTICONECTOR HDMI">
          <a:extLst>
            <a:ext uri="{FF2B5EF4-FFF2-40B4-BE49-F238E27FC236}">
              <a16:creationId xmlns:a16="http://schemas.microsoft.com/office/drawing/2014/main" id="{00000000-0008-0000-0300-00003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53" name="AutoShape 51" descr="Resultado de imagen para GUANTE DE SEGURIDAD RECUBIERTO EN NITRILO PALMA Talla 9">
          <a:extLst>
            <a:ext uri="{FF2B5EF4-FFF2-40B4-BE49-F238E27FC236}">
              <a16:creationId xmlns:a16="http://schemas.microsoft.com/office/drawing/2014/main" id="{00000000-0008-0000-0300-00003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54" name="AutoShape 39" descr="Resultado de imagen para MULTICONECTOR HDMI">
          <a:extLst>
            <a:ext uri="{FF2B5EF4-FFF2-40B4-BE49-F238E27FC236}">
              <a16:creationId xmlns:a16="http://schemas.microsoft.com/office/drawing/2014/main" id="{00000000-0008-0000-0300-000036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300-000037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300-000038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57" name="AutoShape 39" descr="Resultado de imagen para MULTICONECTOR HDMI">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58" name="AutoShape 51" descr="Resultado de imagen para GUANTE DE SEGURIDAD RECUBIERTO EN NITRILO PALMA Talla 9">
          <a:extLst>
            <a:ext uri="{FF2B5EF4-FFF2-40B4-BE49-F238E27FC236}">
              <a16:creationId xmlns:a16="http://schemas.microsoft.com/office/drawing/2014/main" id="{00000000-0008-0000-0300-00003A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59" name="AutoShape 39" descr="Resultado de imagen para MULTICONECTOR HDMI">
          <a:extLst>
            <a:ext uri="{FF2B5EF4-FFF2-40B4-BE49-F238E27FC236}">
              <a16:creationId xmlns:a16="http://schemas.microsoft.com/office/drawing/2014/main" id="{00000000-0008-0000-0300-00003B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60" name="AutoShape 51" descr="Resultado de imagen para GUANTE DE SEGURIDAD RECUBIERTO EN NITRILO PALMA Talla 9">
          <a:extLst>
            <a:ext uri="{FF2B5EF4-FFF2-40B4-BE49-F238E27FC236}">
              <a16:creationId xmlns:a16="http://schemas.microsoft.com/office/drawing/2014/main" id="{00000000-0008-0000-0300-00003C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61" name="AutoShape 39" descr="Resultado de imagen para MULTICONECTOR HDMI">
          <a:extLst>
            <a:ext uri="{FF2B5EF4-FFF2-40B4-BE49-F238E27FC236}">
              <a16:creationId xmlns:a16="http://schemas.microsoft.com/office/drawing/2014/main" id="{00000000-0008-0000-0300-00003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00000000-0008-0000-0300-00003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00000000-0008-0000-0300-00003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64" name="AutoShape 39" descr="Resultado de imagen para MULTICONECTOR HDMI">
          <a:extLst>
            <a:ext uri="{FF2B5EF4-FFF2-40B4-BE49-F238E27FC236}">
              <a16:creationId xmlns:a16="http://schemas.microsoft.com/office/drawing/2014/main" id="{00000000-0008-0000-0300-00004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300-00004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00000000-0008-0000-0300-00004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67" name="AutoShape 39" descr="Resultado de imagen para MULTICONECTOR HDMI">
          <a:extLst>
            <a:ext uri="{FF2B5EF4-FFF2-40B4-BE49-F238E27FC236}">
              <a16:creationId xmlns:a16="http://schemas.microsoft.com/office/drawing/2014/main" id="{00000000-0008-0000-0300-000043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00000000-0008-0000-0300-000044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00000000-0008-0000-0300-000045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0" name="AutoShape 39" descr="Resultado de imagen para MULTICONECTOR HDMI">
          <a:extLst>
            <a:ext uri="{FF2B5EF4-FFF2-40B4-BE49-F238E27FC236}">
              <a16:creationId xmlns:a16="http://schemas.microsoft.com/office/drawing/2014/main" id="{00000000-0008-0000-0300-00004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1" name="AutoShape 51" descr="Resultado de imagen para GUANTE DE SEGURIDAD RECUBIERTO EN NITRILO PALMA Talla 9">
          <a:extLst>
            <a:ext uri="{FF2B5EF4-FFF2-40B4-BE49-F238E27FC236}">
              <a16:creationId xmlns:a16="http://schemas.microsoft.com/office/drawing/2014/main" id="{00000000-0008-0000-0300-00004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2" name="AutoShape 54" descr="Resultado de imagen para GUANTE DE SEGURIDAD RECUBIERTO EN NITRILO PALMA Talla 7">
          <a:extLst>
            <a:ext uri="{FF2B5EF4-FFF2-40B4-BE49-F238E27FC236}">
              <a16:creationId xmlns:a16="http://schemas.microsoft.com/office/drawing/2014/main" id="{00000000-0008-0000-0300-000048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3" name="AutoShape 39" descr="Resultado de imagen para MULTICONECTOR HDMI">
          <a:extLst>
            <a:ext uri="{FF2B5EF4-FFF2-40B4-BE49-F238E27FC236}">
              <a16:creationId xmlns:a16="http://schemas.microsoft.com/office/drawing/2014/main" id="{00000000-0008-0000-0300-000049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4" name="AutoShape 39" descr="Resultado de imagen para MULTICONECTOR HDMI">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00000000-0008-0000-0300-00004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00000000-0008-0000-0300-00004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7" name="AutoShape 39" descr="Resultado de imagen para MULTICONECTOR HDMI">
          <a:extLst>
            <a:ext uri="{FF2B5EF4-FFF2-40B4-BE49-F238E27FC236}">
              <a16:creationId xmlns:a16="http://schemas.microsoft.com/office/drawing/2014/main" id="{00000000-0008-0000-0300-00004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00000000-0008-0000-0300-00004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00000000-0008-0000-0300-00004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80" name="AutoShape 39" descr="Resultado de imagen para MULTICONECTOR HDMI">
          <a:extLst>
            <a:ext uri="{FF2B5EF4-FFF2-40B4-BE49-F238E27FC236}">
              <a16:creationId xmlns:a16="http://schemas.microsoft.com/office/drawing/2014/main" id="{00000000-0008-0000-0300-00005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00000000-0008-0000-0300-00005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82" name="AutoShape 54" descr="Resultado de imagen para GUANTE DE SEGURIDAD RECUBIERTO EN NITRILO PALMA Talla 7">
          <a:extLst>
            <a:ext uri="{FF2B5EF4-FFF2-40B4-BE49-F238E27FC236}">
              <a16:creationId xmlns:a16="http://schemas.microsoft.com/office/drawing/2014/main" id="{00000000-0008-0000-0300-00005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83" name="AutoShape 39" descr="Resultado de imagen para MULTICONECTOR HDMI">
          <a:extLst>
            <a:ext uri="{FF2B5EF4-FFF2-40B4-BE49-F238E27FC236}">
              <a16:creationId xmlns:a16="http://schemas.microsoft.com/office/drawing/2014/main" id="{00000000-0008-0000-0300-00005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84" name="AutoShape 51" descr="Resultado de imagen para GUANTE DE SEGURIDAD RECUBIERTO EN NITRILO PALMA Talla 9">
          <a:extLst>
            <a:ext uri="{FF2B5EF4-FFF2-40B4-BE49-F238E27FC236}">
              <a16:creationId xmlns:a16="http://schemas.microsoft.com/office/drawing/2014/main" id="{00000000-0008-0000-0300-00005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85" name="AutoShape 39" descr="Resultado de imagen para MULTICONECTOR HDMI">
          <a:extLst>
            <a:ext uri="{FF2B5EF4-FFF2-40B4-BE49-F238E27FC236}">
              <a16:creationId xmlns:a16="http://schemas.microsoft.com/office/drawing/2014/main" id="{00000000-0008-0000-0300-00005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00000000-0008-0000-0300-00005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00000000-0008-0000-0300-00005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00000000-0008-0000-0300-00005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00000000-0008-0000-0300-00005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90" name="AutoShape 39" descr="Resultado de imagen para MULTICONECTOR HDMI">
          <a:extLst>
            <a:ext uri="{FF2B5EF4-FFF2-40B4-BE49-F238E27FC236}">
              <a16:creationId xmlns:a16="http://schemas.microsoft.com/office/drawing/2014/main" id="{00000000-0008-0000-0300-00005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00000000-0008-0000-0300-00005B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279767</xdr:rowOff>
    </xdr:to>
    <xdr:sp macro="" textlink="">
      <xdr:nvSpPr>
        <xdr:cNvPr id="92" name="AutoShape 39" descr="Resultado de imagen para MULTICONECTOR HDMI">
          <a:extLst>
            <a:ext uri="{FF2B5EF4-FFF2-40B4-BE49-F238E27FC236}">
              <a16:creationId xmlns:a16="http://schemas.microsoft.com/office/drawing/2014/main" id="{00000000-0008-0000-0300-00005C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279767</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00000000-0008-0000-0300-00005D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279767</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00000000-0008-0000-0300-00005E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279767</xdr:rowOff>
    </xdr:to>
    <xdr:sp macro="" textlink="">
      <xdr:nvSpPr>
        <xdr:cNvPr id="95" name="AutoShape 39" descr="Resultado de imagen para MULTICONECTOR HDMI">
          <a:extLst>
            <a:ext uri="{FF2B5EF4-FFF2-40B4-BE49-F238E27FC236}">
              <a16:creationId xmlns:a16="http://schemas.microsoft.com/office/drawing/2014/main" id="{00000000-0008-0000-0300-00005F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279767</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00000000-0008-0000-0300-000060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279767</xdr:rowOff>
    </xdr:to>
    <xdr:sp macro="" textlink="">
      <xdr:nvSpPr>
        <xdr:cNvPr id="97" name="AutoShape 39" descr="Resultado de imagen para MULTICONECTOR HDMI">
          <a:extLst>
            <a:ext uri="{FF2B5EF4-FFF2-40B4-BE49-F238E27FC236}">
              <a16:creationId xmlns:a16="http://schemas.microsoft.com/office/drawing/2014/main" id="{00000000-0008-0000-0300-000061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279767</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00000000-0008-0000-0300-000062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99" name="AutoShape 39" descr="Resultado de imagen para MULTICONECTOR HDMI">
          <a:extLst>
            <a:ext uri="{FF2B5EF4-FFF2-40B4-BE49-F238E27FC236}">
              <a16:creationId xmlns:a16="http://schemas.microsoft.com/office/drawing/2014/main" id="{00000000-0008-0000-0300-000063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00000000-0008-0000-0300-000064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00000000-0008-0000-0300-000065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2" name="AutoShape 39" descr="Resultado de imagen para MULTICONECTOR HDMI">
          <a:extLst>
            <a:ext uri="{FF2B5EF4-FFF2-40B4-BE49-F238E27FC236}">
              <a16:creationId xmlns:a16="http://schemas.microsoft.com/office/drawing/2014/main" id="{00000000-0008-0000-0300-000066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0000000-0008-0000-0300-000067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00000000-0008-0000-0300-00006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5" name="AutoShape 39" descr="Resultado de imagen para MULTICONECTOR HDMI">
          <a:extLst>
            <a:ext uri="{FF2B5EF4-FFF2-40B4-BE49-F238E27FC236}">
              <a16:creationId xmlns:a16="http://schemas.microsoft.com/office/drawing/2014/main" id="{00000000-0008-0000-0300-00006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00000000-0008-0000-0300-00006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0000000-0008-0000-0300-00006B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8" name="AutoShape 39" descr="Resultado de imagen para MULTICONECTOR HDMI">
          <a:extLst>
            <a:ext uri="{FF2B5EF4-FFF2-40B4-BE49-F238E27FC236}">
              <a16:creationId xmlns:a16="http://schemas.microsoft.com/office/drawing/2014/main" id="{00000000-0008-0000-0300-00006C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09" name="AutoShape 39" descr="Resultado de imagen para MULTICONECTOR HDMI">
          <a:extLst>
            <a:ext uri="{FF2B5EF4-FFF2-40B4-BE49-F238E27FC236}">
              <a16:creationId xmlns:a16="http://schemas.microsoft.com/office/drawing/2014/main" id="{00000000-0008-0000-0300-00006D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0" name="AutoShape 51" descr="Resultado de imagen para GUANTE DE SEGURIDAD RECUBIERTO EN NITRILO PALMA Talla 9">
          <a:extLst>
            <a:ext uri="{FF2B5EF4-FFF2-40B4-BE49-F238E27FC236}">
              <a16:creationId xmlns:a16="http://schemas.microsoft.com/office/drawing/2014/main" id="{00000000-0008-0000-0300-00006E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1" name="AutoShape 54" descr="Resultado de imagen para GUANTE DE SEGURIDAD RECUBIERTO EN NITRILO PALMA Talla 7">
          <a:extLst>
            <a:ext uri="{FF2B5EF4-FFF2-40B4-BE49-F238E27FC236}">
              <a16:creationId xmlns:a16="http://schemas.microsoft.com/office/drawing/2014/main" id="{00000000-0008-0000-0300-00006F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2" name="AutoShape 39" descr="Resultado de imagen para MULTICONECTOR HDMI">
          <a:extLst>
            <a:ext uri="{FF2B5EF4-FFF2-40B4-BE49-F238E27FC236}">
              <a16:creationId xmlns:a16="http://schemas.microsoft.com/office/drawing/2014/main" id="{00000000-0008-0000-0300-000070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00000000-0008-0000-0300-000071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00000000-0008-0000-0300-000072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5" name="AutoShape 39" descr="Resultado de imagen para MULTICONECTOR HDMI">
          <a:extLst>
            <a:ext uri="{FF2B5EF4-FFF2-40B4-BE49-F238E27FC236}">
              <a16:creationId xmlns:a16="http://schemas.microsoft.com/office/drawing/2014/main" id="{00000000-0008-0000-0300-000073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0000000-0008-0000-0300-000074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00000000-0008-0000-0300-000075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8" name="AutoShape 39" descr="Resultado de imagen para MULTICONECTOR HDMI">
          <a:extLst>
            <a:ext uri="{FF2B5EF4-FFF2-40B4-BE49-F238E27FC236}">
              <a16:creationId xmlns:a16="http://schemas.microsoft.com/office/drawing/2014/main" id="{00000000-0008-0000-0300-000076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00000000-0008-0000-0300-000077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20" name="AutoShape 39" descr="Resultado de imagen para MULTICONECTOR HDMI">
          <a:extLst>
            <a:ext uri="{FF2B5EF4-FFF2-40B4-BE49-F238E27FC236}">
              <a16:creationId xmlns:a16="http://schemas.microsoft.com/office/drawing/2014/main" id="{00000000-0008-0000-0300-00007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21" name="AutoShape 51" descr="Resultado de imagen para GUANTE DE SEGURIDAD RECUBIERTO EN NITRILO PALMA Talla 9">
          <a:extLst>
            <a:ext uri="{FF2B5EF4-FFF2-40B4-BE49-F238E27FC236}">
              <a16:creationId xmlns:a16="http://schemas.microsoft.com/office/drawing/2014/main" id="{00000000-0008-0000-0300-00007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208330</xdr:rowOff>
    </xdr:to>
    <xdr:sp macro="" textlink="">
      <xdr:nvSpPr>
        <xdr:cNvPr id="122" name="AutoShape 54" descr="Resultado de imagen para GUANTE DE SEGURIDAD RECUBIERTO EN NITRILO PALMA Talla 7">
          <a:extLst>
            <a:ext uri="{FF2B5EF4-FFF2-40B4-BE49-F238E27FC236}">
              <a16:creationId xmlns:a16="http://schemas.microsoft.com/office/drawing/2014/main" id="{00000000-0008-0000-0300-00007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23" name="AutoShape 51" descr="Resultado de imagen para GUANTE DE SEGURIDAD RECUBIERTO EN NITRILO PALMA Talla 9">
          <a:extLst>
            <a:ext uri="{FF2B5EF4-FFF2-40B4-BE49-F238E27FC236}">
              <a16:creationId xmlns:a16="http://schemas.microsoft.com/office/drawing/2014/main" id="{00000000-0008-0000-0300-00007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24" name="AutoShape 54" descr="Resultado de imagen para GUANTE DE SEGURIDAD RECUBIERTO EN NITRILO PALMA Talla 7">
          <a:extLst>
            <a:ext uri="{FF2B5EF4-FFF2-40B4-BE49-F238E27FC236}">
              <a16:creationId xmlns:a16="http://schemas.microsoft.com/office/drawing/2014/main" id="{00000000-0008-0000-0300-00007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25" name="AutoShape 39" descr="Resultado de imagen para MULTICONECTOR HDMI">
          <a:extLst>
            <a:ext uri="{FF2B5EF4-FFF2-40B4-BE49-F238E27FC236}">
              <a16:creationId xmlns:a16="http://schemas.microsoft.com/office/drawing/2014/main" id="{00000000-0008-0000-0300-00007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26" name="AutoShape 51" descr="Resultado de imagen para GUANTE DE SEGURIDAD RECUBIERTO EN NITRILO PALMA Talla 9">
          <a:extLst>
            <a:ext uri="{FF2B5EF4-FFF2-40B4-BE49-F238E27FC236}">
              <a16:creationId xmlns:a16="http://schemas.microsoft.com/office/drawing/2014/main" id="{00000000-0008-0000-0300-00007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127" name="AutoShape 39" descr="Resultado de imagen para MULTICONECTOR HDMI">
          <a:extLst>
            <a:ext uri="{FF2B5EF4-FFF2-40B4-BE49-F238E27FC236}">
              <a16:creationId xmlns:a16="http://schemas.microsoft.com/office/drawing/2014/main" id="{00000000-0008-0000-0300-00007F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128" name="AutoShape 51" descr="Resultado de imagen para GUANTE DE SEGURIDAD RECUBIERTO EN NITRILO PALMA Talla 9">
          <a:extLst>
            <a:ext uri="{FF2B5EF4-FFF2-40B4-BE49-F238E27FC236}">
              <a16:creationId xmlns:a16="http://schemas.microsoft.com/office/drawing/2014/main" id="{00000000-0008-0000-0300-000080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129" name="AutoShape 54" descr="Resultado de imagen para GUANTE DE SEGURIDAD RECUBIERTO EN NITRILO PALMA Talla 7">
          <a:extLst>
            <a:ext uri="{FF2B5EF4-FFF2-40B4-BE49-F238E27FC236}">
              <a16:creationId xmlns:a16="http://schemas.microsoft.com/office/drawing/2014/main" id="{00000000-0008-0000-0300-000081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130" name="AutoShape 39" descr="Resultado de imagen para MULTICONECTOR HDMI">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131" name="AutoShape 51" descr="Resultado de imagen para GUANTE DE SEGURIDAD RECUBIERTO EN NITRILO PALMA Talla 9">
          <a:extLst>
            <a:ext uri="{FF2B5EF4-FFF2-40B4-BE49-F238E27FC236}">
              <a16:creationId xmlns:a16="http://schemas.microsoft.com/office/drawing/2014/main" id="{00000000-0008-0000-0300-000083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132" name="AutoShape 39" descr="Resultado de imagen para MULTICONECTOR HDMI">
          <a:extLst>
            <a:ext uri="{FF2B5EF4-FFF2-40B4-BE49-F238E27FC236}">
              <a16:creationId xmlns:a16="http://schemas.microsoft.com/office/drawing/2014/main" id="{00000000-0008-0000-0300-000084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255955</xdr:rowOff>
    </xdr:to>
    <xdr:sp macro="" textlink="">
      <xdr:nvSpPr>
        <xdr:cNvPr id="133" name="AutoShape 51" descr="Resultado de imagen para GUANTE DE SEGURIDAD RECUBIERTO EN NITRILO PALMA Talla 9">
          <a:extLst>
            <a:ext uri="{FF2B5EF4-FFF2-40B4-BE49-F238E27FC236}">
              <a16:creationId xmlns:a16="http://schemas.microsoft.com/office/drawing/2014/main" id="{00000000-0008-0000-0300-000085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34" name="AutoShape 39" descr="Resultado de imagen para MULTICONECTOR HDMI">
          <a:extLst>
            <a:ext uri="{FF2B5EF4-FFF2-40B4-BE49-F238E27FC236}">
              <a16:creationId xmlns:a16="http://schemas.microsoft.com/office/drawing/2014/main" id="{00000000-0008-0000-0300-00008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35" name="AutoShape 51" descr="Resultado de imagen para GUANTE DE SEGURIDAD RECUBIERTO EN NITRILO PALMA Talla 9">
          <a:extLst>
            <a:ext uri="{FF2B5EF4-FFF2-40B4-BE49-F238E27FC236}">
              <a16:creationId xmlns:a16="http://schemas.microsoft.com/office/drawing/2014/main" id="{00000000-0008-0000-0300-00008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36" name="AutoShape 54" descr="Resultado de imagen para GUANTE DE SEGURIDAD RECUBIERTO EN NITRILO PALMA Talla 7">
          <a:extLst>
            <a:ext uri="{FF2B5EF4-FFF2-40B4-BE49-F238E27FC236}">
              <a16:creationId xmlns:a16="http://schemas.microsoft.com/office/drawing/2014/main" id="{00000000-0008-0000-0300-000088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37" name="AutoShape 39" descr="Resultado de imagen para MULTICONECTOR HDMI">
          <a:extLst>
            <a:ext uri="{FF2B5EF4-FFF2-40B4-BE49-F238E27FC236}">
              <a16:creationId xmlns:a16="http://schemas.microsoft.com/office/drawing/2014/main" id="{00000000-0008-0000-0300-000089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00000000-0008-0000-0300-00008A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00000000-0008-0000-0300-00008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0" name="AutoShape 39" descr="Resultado de imagen para MULTICONECTOR HDMI">
          <a:extLst>
            <a:ext uri="{FF2B5EF4-FFF2-40B4-BE49-F238E27FC236}">
              <a16:creationId xmlns:a16="http://schemas.microsoft.com/office/drawing/2014/main" id="{00000000-0008-0000-0300-00008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00000000-0008-0000-0300-00008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00000000-0008-0000-0300-00008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3" name="AutoShape 39" descr="Resultado de imagen para MULTICONECTOR HDMI">
          <a:extLst>
            <a:ext uri="{FF2B5EF4-FFF2-40B4-BE49-F238E27FC236}">
              <a16:creationId xmlns:a16="http://schemas.microsoft.com/office/drawing/2014/main" id="{00000000-0008-0000-0300-00008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4" name="AutoShape 39" descr="Resultado de imagen para MULTICONECTOR HDMI">
          <a:extLst>
            <a:ext uri="{FF2B5EF4-FFF2-40B4-BE49-F238E27FC236}">
              <a16:creationId xmlns:a16="http://schemas.microsoft.com/office/drawing/2014/main" id="{00000000-0008-0000-0300-00009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5" name="AutoShape 51" descr="Resultado de imagen para GUANTE DE SEGURIDAD RECUBIERTO EN NITRILO PALMA Talla 9">
          <a:extLst>
            <a:ext uri="{FF2B5EF4-FFF2-40B4-BE49-F238E27FC236}">
              <a16:creationId xmlns:a16="http://schemas.microsoft.com/office/drawing/2014/main" id="{00000000-0008-0000-0300-00009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6" name="AutoShape 54" descr="Resultado de imagen para GUANTE DE SEGURIDAD RECUBIERTO EN NITRILO PALMA Talla 7">
          <a:extLst>
            <a:ext uri="{FF2B5EF4-FFF2-40B4-BE49-F238E27FC236}">
              <a16:creationId xmlns:a16="http://schemas.microsoft.com/office/drawing/2014/main" id="{00000000-0008-0000-0300-00009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7" name="AutoShape 39" descr="Resultado de imagen para MULTICONECTOR HDMI">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8" name="AutoShape 51" descr="Resultado de imagen para GUANTE DE SEGURIDAD RECUBIERTO EN NITRILO PALMA Talla 9">
          <a:extLst>
            <a:ext uri="{FF2B5EF4-FFF2-40B4-BE49-F238E27FC236}">
              <a16:creationId xmlns:a16="http://schemas.microsoft.com/office/drawing/2014/main" id="{00000000-0008-0000-0300-00009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24</xdr:row>
      <xdr:rowOff>183677</xdr:rowOff>
    </xdr:to>
    <xdr:sp macro="" textlink="">
      <xdr:nvSpPr>
        <xdr:cNvPr id="149" name="AutoShape 54" descr="Resultado de imagen para GUANTE DE SEGURIDAD RECUBIERTO EN NITRILO PALMA Talla 7">
          <a:extLst>
            <a:ext uri="{FF2B5EF4-FFF2-40B4-BE49-F238E27FC236}">
              <a16:creationId xmlns:a16="http://schemas.microsoft.com/office/drawing/2014/main" id="{00000000-0008-0000-0300-00009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50" name="Imagen 149">
          <a:extLst>
            <a:ext uri="{FF2B5EF4-FFF2-40B4-BE49-F238E27FC236}">
              <a16:creationId xmlns:a16="http://schemas.microsoft.com/office/drawing/2014/main" id="{00000000-0008-0000-0300-00009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0" y="142876"/>
          <a:ext cx="3784095" cy="86915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1" name="Imagen 150">
          <a:extLst>
            <a:ext uri="{FF2B5EF4-FFF2-40B4-BE49-F238E27FC236}">
              <a16:creationId xmlns:a16="http://schemas.microsoft.com/office/drawing/2014/main" id="{00000000-0008-0000-0300-000097000000}"/>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6966406" y="214313"/>
          <a:ext cx="1084516" cy="911445"/>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54427</xdr:colOff>
      <xdr:row>0</xdr:row>
      <xdr:rowOff>326571</xdr:rowOff>
    </xdr:from>
    <xdr:to>
      <xdr:col>4</xdr:col>
      <xdr:colOff>1970766</xdr:colOff>
      <xdr:row>3</xdr:row>
      <xdr:rowOff>58964</xdr:rowOff>
    </xdr:to>
    <xdr:pic>
      <xdr:nvPicPr>
        <xdr:cNvPr id="2" name="Imagen 1">
          <a:extLst>
            <a:ext uri="{FF2B5EF4-FFF2-40B4-BE49-F238E27FC236}">
              <a16:creationId xmlns:a16="http://schemas.microsoft.com/office/drawing/2014/main" id="{A1A35DA1-E477-4F1A-AC52-7177AA9B40C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1752" y="326571"/>
          <a:ext cx="2745014" cy="932543"/>
        </a:xfrm>
        <a:prstGeom prst="rect">
          <a:avLst/>
        </a:prstGeom>
        <a:noFill/>
        <a:ln>
          <a:noFill/>
        </a:ln>
      </xdr:spPr>
    </xdr:pic>
    <xdr:clientData/>
  </xdr:twoCellAnchor>
  <xdr:twoCellAnchor editAs="oneCell">
    <xdr:from>
      <xdr:col>12</xdr:col>
      <xdr:colOff>1287118</xdr:colOff>
      <xdr:row>0</xdr:row>
      <xdr:rowOff>158750</xdr:rowOff>
    </xdr:from>
    <xdr:to>
      <xdr:col>13</xdr:col>
      <xdr:colOff>1033327</xdr:colOff>
      <xdr:row>3</xdr:row>
      <xdr:rowOff>142875</xdr:rowOff>
    </xdr:to>
    <xdr:pic>
      <xdr:nvPicPr>
        <xdr:cNvPr id="3" name="Imagen 2">
          <a:extLst>
            <a:ext uri="{FF2B5EF4-FFF2-40B4-BE49-F238E27FC236}">
              <a16:creationId xmlns:a16="http://schemas.microsoft.com/office/drawing/2014/main" id="{2EA591AA-C395-40B9-A852-42AE2243EE07}"/>
            </a:ext>
          </a:extLst>
        </xdr:cNvPr>
        <xdr:cNvPicPr>
          <a:picLocks noChangeAspect="1"/>
        </xdr:cNvPicPr>
      </xdr:nvPicPr>
      <xdr:blipFill>
        <a:blip xmlns:r="http://schemas.openxmlformats.org/officeDocument/2006/relationships" r:embed="rId2"/>
        <a:stretch>
          <a:fillRect/>
        </a:stretch>
      </xdr:blipFill>
      <xdr:spPr>
        <a:xfrm>
          <a:off x="19194118" y="158750"/>
          <a:ext cx="1203534" cy="11842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LICITAC\IDU\ST-1197\ANEXO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hristian\EVALUACIONES%20BERNARDO\AGOSTO-2000\IDU-LP-DTE-058-2000\LICITACIONES\IDU-LP-DTE-108-99\Jco\Evaluaciones\FRANCISCO\IDU-CM-GPL-007-98\Fernando\licitaciones\idu-lp-st-05-97\EXP-LP-05-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s>
    <sheetDataSet>
      <sheetData sheetId="0" refreshError="1">
        <row r="92">
          <cell r="B92" t="str">
            <v>INSTITUTO  DE  DESARROLLO  URBANO</v>
          </cell>
        </row>
        <row r="93">
          <cell r="B93" t="str">
            <v>PROYECTO: AVENIDA CIUDAD DE CALI</v>
          </cell>
          <cell r="I93" t="str">
            <v>SECTOR :</v>
          </cell>
          <cell r="J93" t="str">
            <v>CALLE 13 - AVENIDA  AMERICAS</v>
          </cell>
        </row>
        <row r="95">
          <cell r="B95" t="str">
            <v>CAP.</v>
          </cell>
          <cell r="C95" t="str">
            <v>ITEM</v>
          </cell>
          <cell r="D95" t="str">
            <v>ESP. GEN.</v>
          </cell>
          <cell r="E95" t="str">
            <v>ESP. PART.</v>
          </cell>
          <cell r="F95" t="str">
            <v>G.P.P.</v>
          </cell>
          <cell r="G95" t="str">
            <v>G. AJUSTE</v>
          </cell>
          <cell r="H95" t="str">
            <v>DESCRIPCION</v>
          </cell>
          <cell r="I95" t="str">
            <v>UN.</v>
          </cell>
          <cell r="J95" t="str">
            <v>CANTID.</v>
          </cell>
          <cell r="K95" t="str">
            <v>V/UNITARIO</v>
          </cell>
          <cell r="L95" t="str">
            <v>V/PARCIAL</v>
          </cell>
          <cell r="M95" t="str">
            <v>V/CAPITULO</v>
          </cell>
        </row>
        <row r="96">
          <cell r="C96" t="str">
            <v>13,1,2,19</v>
          </cell>
          <cell r="E96" t="str">
            <v>Norma EEB</v>
          </cell>
          <cell r="F96" t="str">
            <v>IEL</v>
          </cell>
          <cell r="G96">
            <v>6</v>
          </cell>
          <cell r="H96" t="str">
            <v>Cable subterraneo de cobre triplex tipo XLPE clase 15kV No 4/0 AWG</v>
          </cell>
          <cell r="I96" t="str">
            <v>ml</v>
          </cell>
          <cell r="J96">
            <v>3690</v>
          </cell>
          <cell r="K96">
            <v>56097</v>
          </cell>
          <cell r="L96">
            <v>206997930</v>
          </cell>
        </row>
        <row r="97">
          <cell r="C97" t="str">
            <v>13,1,2,20</v>
          </cell>
          <cell r="E97" t="str">
            <v>Norma EEB</v>
          </cell>
          <cell r="F97" t="str">
            <v>IEL</v>
          </cell>
          <cell r="G97">
            <v>6</v>
          </cell>
          <cell r="H97" t="str">
            <v>CS338.  Barraje preformado de media tension.</v>
          </cell>
          <cell r="I97" t="str">
            <v>un</v>
          </cell>
          <cell r="J97">
            <v>69</v>
          </cell>
          <cell r="K97">
            <v>90087</v>
          </cell>
          <cell r="L97">
            <v>6216003</v>
          </cell>
        </row>
        <row r="98">
          <cell r="C98" t="str">
            <v>13,1,2,21</v>
          </cell>
          <cell r="E98" t="str">
            <v>Norma EEB</v>
          </cell>
          <cell r="F98" t="str">
            <v>IEL</v>
          </cell>
          <cell r="G98">
            <v>6</v>
          </cell>
          <cell r="H98" t="str">
            <v>CS336.  Terminal tipo codo de media tension.</v>
          </cell>
          <cell r="I98" t="str">
            <v>un</v>
          </cell>
          <cell r="K98">
            <v>368682</v>
          </cell>
        </row>
        <row r="99">
          <cell r="C99" t="str">
            <v>13,1,3</v>
          </cell>
          <cell r="H99" t="str">
            <v>REUBICACIoN</v>
          </cell>
        </row>
        <row r="100">
          <cell r="C100" t="str">
            <v>13,1,3,1</v>
          </cell>
          <cell r="E100" t="str">
            <v>Norma EEB</v>
          </cell>
          <cell r="F100" t="str">
            <v>IEL</v>
          </cell>
          <cell r="G100">
            <v>6</v>
          </cell>
          <cell r="H100" t="str">
            <v>Poste de concreto</v>
          </cell>
          <cell r="I100" t="str">
            <v>un</v>
          </cell>
          <cell r="J100">
            <v>31</v>
          </cell>
          <cell r="K100">
            <v>93558</v>
          </cell>
          <cell r="L100">
            <v>2900298</v>
          </cell>
        </row>
        <row r="101">
          <cell r="C101" t="str">
            <v>13,1,3,2</v>
          </cell>
          <cell r="E101" t="str">
            <v>Norma EEB</v>
          </cell>
          <cell r="F101" t="str">
            <v>IEL</v>
          </cell>
          <cell r="G101">
            <v>6</v>
          </cell>
          <cell r="H101" t="str">
            <v>Herrajes de baja tension</v>
          </cell>
          <cell r="I101" t="str">
            <v>un</v>
          </cell>
          <cell r="J101">
            <v>14</v>
          </cell>
          <cell r="K101">
            <v>22558</v>
          </cell>
          <cell r="L101">
            <v>315812</v>
          </cell>
        </row>
        <row r="102">
          <cell r="C102" t="str">
            <v>13,1,3,3</v>
          </cell>
          <cell r="E102" t="str">
            <v>Norma EEB</v>
          </cell>
          <cell r="F102" t="str">
            <v>IEL</v>
          </cell>
          <cell r="G102">
            <v>6</v>
          </cell>
          <cell r="H102" t="str">
            <v>Transformador trifasico menor de 100 kVA (incluye accesorios y bajantes nuevas)</v>
          </cell>
          <cell r="I102" t="str">
            <v>un</v>
          </cell>
          <cell r="J102">
            <v>5</v>
          </cell>
          <cell r="K102">
            <v>578005</v>
          </cell>
          <cell r="L102">
            <v>2890025</v>
          </cell>
        </row>
        <row r="103">
          <cell r="C103" t="str">
            <v>13,1,3,4</v>
          </cell>
          <cell r="E103" t="str">
            <v>Norma EEB</v>
          </cell>
          <cell r="F103" t="str">
            <v>IEL</v>
          </cell>
          <cell r="G103">
            <v>6</v>
          </cell>
          <cell r="H103" t="str">
            <v>Transformador trifasico mayor de 100 kVA (incluye accesorios y bajantes nuevas)</v>
          </cell>
          <cell r="I103" t="str">
            <v>un</v>
          </cell>
          <cell r="J103">
            <v>1</v>
          </cell>
          <cell r="K103">
            <v>578005</v>
          </cell>
          <cell r="L103">
            <v>578005</v>
          </cell>
        </row>
        <row r="104">
          <cell r="C104">
            <v>13.2</v>
          </cell>
          <cell r="H104" t="str">
            <v>ILUMINACION</v>
          </cell>
        </row>
        <row r="105">
          <cell r="C105" t="str">
            <v>13,2,1</v>
          </cell>
          <cell r="H105" t="str">
            <v>SUMINISTRO, TRANSPORTE E INSTALACION</v>
          </cell>
        </row>
        <row r="106">
          <cell r="C106" t="str">
            <v>13,2,1,1</v>
          </cell>
          <cell r="E106" t="str">
            <v>Norma EEB</v>
          </cell>
          <cell r="F106" t="str">
            <v>IEL</v>
          </cell>
          <cell r="G106">
            <v>6</v>
          </cell>
          <cell r="H106" t="str">
            <v>AP301.  Luminaria de sodio 250 W (incluye fotocontrol, brazo y bombilla, con alambrada y empalmes)</v>
          </cell>
          <cell r="I106" t="str">
            <v>un</v>
          </cell>
          <cell r="J106">
            <v>166</v>
          </cell>
          <cell r="K106">
            <v>448938</v>
          </cell>
          <cell r="L106">
            <v>74523708</v>
          </cell>
        </row>
        <row r="107">
          <cell r="C107" t="str">
            <v>13,2,1,2</v>
          </cell>
          <cell r="E107" t="str">
            <v>Norma EEB</v>
          </cell>
          <cell r="F107" t="str">
            <v>IEL</v>
          </cell>
          <cell r="G107">
            <v>6</v>
          </cell>
          <cell r="H107" t="str">
            <v>Poste de concreto 14 m 750 Kg</v>
          </cell>
          <cell r="I107" t="str">
            <v>un</v>
          </cell>
          <cell r="J107">
            <v>123</v>
          </cell>
          <cell r="K107">
            <v>529269</v>
          </cell>
          <cell r="L107">
            <v>65100087</v>
          </cell>
        </row>
        <row r="108">
          <cell r="C108" t="str">
            <v>13,2,1,3</v>
          </cell>
          <cell r="D108" t="str">
            <v>Seccion 52</v>
          </cell>
          <cell r="E108" t="str">
            <v>Norma EEB</v>
          </cell>
          <cell r="F108" t="str">
            <v>IEL</v>
          </cell>
          <cell r="G108">
            <v>6</v>
          </cell>
          <cell r="H108" t="str">
            <v>Canalizacion (1 ducto PVC tipo EB, 3") en zona verde</v>
          </cell>
          <cell r="I108" t="str">
            <v>ml</v>
          </cell>
          <cell r="J108">
            <v>1452</v>
          </cell>
          <cell r="K108">
            <v>8812</v>
          </cell>
          <cell r="L108">
            <v>12795024</v>
          </cell>
        </row>
        <row r="109">
          <cell r="C109" t="str">
            <v>13,2,1,4</v>
          </cell>
          <cell r="D109" t="str">
            <v>Seccion 52</v>
          </cell>
          <cell r="E109" t="str">
            <v>Norma EEB</v>
          </cell>
          <cell r="F109" t="str">
            <v>IEL</v>
          </cell>
          <cell r="G109">
            <v>6</v>
          </cell>
          <cell r="H109" t="str">
            <v>Canalizacion (2 ductos PVC tipo EB, 3"c/u) en zona verde</v>
          </cell>
          <cell r="I109" t="str">
            <v>ml</v>
          </cell>
          <cell r="J109">
            <v>2070</v>
          </cell>
          <cell r="K109">
            <v>11892</v>
          </cell>
          <cell r="L109">
            <v>24616440</v>
          </cell>
        </row>
        <row r="110">
          <cell r="C110" t="str">
            <v>13,2,1,5</v>
          </cell>
          <cell r="D110" t="str">
            <v>Seccion 52</v>
          </cell>
          <cell r="E110" t="str">
            <v>Norma EEB</v>
          </cell>
          <cell r="F110" t="str">
            <v>IEL</v>
          </cell>
          <cell r="G110">
            <v>6</v>
          </cell>
          <cell r="H110" t="str">
            <v>Canalizacion (2 ductos PVC tipo DB, 3"c/u) en cruce de calzada</v>
          </cell>
          <cell r="I110" t="str">
            <v>ml</v>
          </cell>
          <cell r="J110">
            <v>2031</v>
          </cell>
          <cell r="K110">
            <v>17619</v>
          </cell>
          <cell r="L110">
            <v>35784189</v>
          </cell>
        </row>
        <row r="111">
          <cell r="C111" t="str">
            <v>13,2,1,6</v>
          </cell>
          <cell r="D111" t="str">
            <v>Seccion 52</v>
          </cell>
          <cell r="E111" t="str">
            <v>Norma EEB</v>
          </cell>
          <cell r="F111" t="str">
            <v>IEL</v>
          </cell>
          <cell r="G111">
            <v>6</v>
          </cell>
          <cell r="H111" t="str">
            <v>Canalizacion (2 ductos PVC tipo EB, 3"c/u) en zona dura</v>
          </cell>
          <cell r="I111" t="str">
            <v>ml</v>
          </cell>
          <cell r="J111">
            <v>1050</v>
          </cell>
          <cell r="K111">
            <v>17619</v>
          </cell>
          <cell r="L111">
            <v>18499950</v>
          </cell>
        </row>
        <row r="112">
          <cell r="C112" t="str">
            <v>13,2,1,7</v>
          </cell>
          <cell r="E112" t="str">
            <v>Norma EEB</v>
          </cell>
          <cell r="F112" t="str">
            <v>IEL</v>
          </cell>
          <cell r="G112">
            <v>6</v>
          </cell>
          <cell r="H112" t="str">
            <v>CS274.  Caja de inspeccion para alumbrado publico y acometidas de baja tension</v>
          </cell>
          <cell r="I112" t="str">
            <v>un</v>
          </cell>
          <cell r="J112">
            <v>45</v>
          </cell>
          <cell r="K112">
            <v>171497</v>
          </cell>
          <cell r="L112">
            <v>7717365</v>
          </cell>
        </row>
        <row r="113">
          <cell r="C113" t="str">
            <v>13,2,1,8</v>
          </cell>
          <cell r="E113" t="str">
            <v>Norma EEB</v>
          </cell>
          <cell r="F113" t="str">
            <v>IEL</v>
          </cell>
          <cell r="G113">
            <v>6</v>
          </cell>
          <cell r="H113" t="str">
            <v>Cable subterraneo de aluminio con doble aislamiento en polietileno clase 600 V No 1/0 AWG</v>
          </cell>
          <cell r="I113" t="str">
            <v>ml</v>
          </cell>
          <cell r="J113">
            <v>18960</v>
          </cell>
          <cell r="K113">
            <v>1976</v>
          </cell>
          <cell r="L113">
            <v>37464960</v>
          </cell>
        </row>
        <row r="114">
          <cell r="C114" t="str">
            <v>13,2,1,9</v>
          </cell>
          <cell r="E114" t="str">
            <v>Norma EEB</v>
          </cell>
          <cell r="F114" t="str">
            <v>IEL</v>
          </cell>
          <cell r="G114">
            <v>6</v>
          </cell>
          <cell r="H114" t="str">
            <v>Cable subterraneo de aluminio con doble aislamiento en polietileno clase 600 V No 4 AWG</v>
          </cell>
          <cell r="I114" t="str">
            <v>ml</v>
          </cell>
          <cell r="J114">
            <v>5490</v>
          </cell>
          <cell r="K114">
            <v>1127</v>
          </cell>
          <cell r="L114">
            <v>6187230</v>
          </cell>
        </row>
        <row r="115">
          <cell r="C115" t="str">
            <v>13,2,1,10</v>
          </cell>
          <cell r="E115" t="str">
            <v>Norma EEB</v>
          </cell>
          <cell r="F115" t="str">
            <v>IEL</v>
          </cell>
          <cell r="G115">
            <v>6</v>
          </cell>
          <cell r="H115" t="str">
            <v>Subestacion de pedestal tipo PAD MOUNTED 30 kVA,exclusivo AP</v>
          </cell>
          <cell r="I115" t="str">
            <v>un</v>
          </cell>
          <cell r="J115">
            <v>2</v>
          </cell>
          <cell r="K115">
            <v>7505811</v>
          </cell>
          <cell r="L115">
            <v>15011622</v>
          </cell>
        </row>
        <row r="116">
          <cell r="C116" t="str">
            <v>13,2,1,11</v>
          </cell>
          <cell r="E116" t="str">
            <v>Norma EEB</v>
          </cell>
          <cell r="F116" t="str">
            <v>IEL</v>
          </cell>
          <cell r="G116">
            <v>6</v>
          </cell>
          <cell r="H116" t="str">
            <v>Accesorios para puesta a tierra. Instalacion en poste de concreto.</v>
          </cell>
          <cell r="I116" t="str">
            <v>un</v>
          </cell>
          <cell r="J116">
            <v>41.333333333333336</v>
          </cell>
          <cell r="K116">
            <v>50388</v>
          </cell>
          <cell r="L116">
            <v>2082704.0000000002</v>
          </cell>
        </row>
        <row r="118">
          <cell r="B118">
            <v>14</v>
          </cell>
          <cell r="C118" t="str">
            <v/>
          </cell>
          <cell r="H118" t="str">
            <v xml:space="preserve">CANALIZACION PARA REDES DE TELEFONOS </v>
          </cell>
          <cell r="M118">
            <v>378667410</v>
          </cell>
        </row>
        <row r="119">
          <cell r="C119" t="str">
            <v>14-a</v>
          </cell>
          <cell r="D119" t="str">
            <v>Seccion 53</v>
          </cell>
          <cell r="E119" t="str">
            <v>Norma ETB</v>
          </cell>
          <cell r="F119" t="str">
            <v>ITE</v>
          </cell>
          <cell r="G119">
            <v>6</v>
          </cell>
          <cell r="H119" t="str">
            <v>De 16 ductos de PVC-TDP de diametro 4".</v>
          </cell>
          <cell r="I119" t="str">
            <v>ml</v>
          </cell>
          <cell r="J119">
            <v>20</v>
          </cell>
          <cell r="K119">
            <v>92598</v>
          </cell>
          <cell r="L119">
            <v>1851960</v>
          </cell>
        </row>
        <row r="120">
          <cell r="C120" t="str">
            <v>14-b</v>
          </cell>
          <cell r="D120" t="str">
            <v>Seccion 53</v>
          </cell>
          <cell r="E120" t="str">
            <v>Norma ETB</v>
          </cell>
          <cell r="F120" t="str">
            <v>ITE</v>
          </cell>
          <cell r="G120">
            <v>6</v>
          </cell>
          <cell r="H120" t="str">
            <v>De 8 ductos de PVC-TDP de diametro 4".</v>
          </cell>
          <cell r="I120" t="str">
            <v>ml</v>
          </cell>
          <cell r="J120">
            <v>5555</v>
          </cell>
          <cell r="K120">
            <v>51813</v>
          </cell>
          <cell r="L120">
            <v>287821215</v>
          </cell>
        </row>
        <row r="121">
          <cell r="C121" t="str">
            <v>14-c</v>
          </cell>
          <cell r="D121" t="str">
            <v>Seccion 53</v>
          </cell>
          <cell r="E121" t="str">
            <v>Norma ETB</v>
          </cell>
          <cell r="H121" t="str">
            <v>Construccion de camaras de inspeccion ; incluye marco y tapas</v>
          </cell>
        </row>
        <row r="122">
          <cell r="F122" t="str">
            <v>ITE</v>
          </cell>
          <cell r="G122">
            <v>6</v>
          </cell>
          <cell r="H122" t="str">
            <v>a- Camara T-13</v>
          </cell>
          <cell r="I122" t="str">
            <v>un</v>
          </cell>
          <cell r="J122">
            <v>79</v>
          </cell>
          <cell r="K122">
            <v>801631</v>
          </cell>
          <cell r="L122">
            <v>63328849</v>
          </cell>
        </row>
        <row r="123">
          <cell r="F123" t="str">
            <v>ITE</v>
          </cell>
          <cell r="G123">
            <v>6</v>
          </cell>
          <cell r="H123" t="str">
            <v>b- Camara T-14</v>
          </cell>
          <cell r="I123" t="str">
            <v>un</v>
          </cell>
          <cell r="J123">
            <v>3</v>
          </cell>
          <cell r="K123">
            <v>927119</v>
          </cell>
          <cell r="L123">
            <v>2781357</v>
          </cell>
        </row>
        <row r="124">
          <cell r="F124" t="str">
            <v>ITE</v>
          </cell>
          <cell r="G124">
            <v>6</v>
          </cell>
          <cell r="H124" t="str">
            <v>c- Camara T-16</v>
          </cell>
          <cell r="I124" t="str">
            <v>un</v>
          </cell>
          <cell r="J124">
            <v>2</v>
          </cell>
          <cell r="K124">
            <v>1074591</v>
          </cell>
          <cell r="L124">
            <v>2149182</v>
          </cell>
        </row>
        <row r="125">
          <cell r="F125" t="str">
            <v>ITE</v>
          </cell>
          <cell r="G125">
            <v>6</v>
          </cell>
          <cell r="H125" t="str">
            <v>d- Camara T-18</v>
          </cell>
          <cell r="I125" t="str">
            <v>un</v>
          </cell>
          <cell r="J125">
            <v>3</v>
          </cell>
          <cell r="K125">
            <v>989099</v>
          </cell>
          <cell r="L125">
            <v>2967297</v>
          </cell>
        </row>
        <row r="126">
          <cell r="C126" t="str">
            <v>14-d</v>
          </cell>
          <cell r="D126" t="str">
            <v>Seccion 53</v>
          </cell>
          <cell r="E126" t="str">
            <v>Norma ETB</v>
          </cell>
          <cell r="F126" t="str">
            <v>ITE</v>
          </cell>
          <cell r="G126">
            <v>6</v>
          </cell>
          <cell r="H126" t="str">
            <v>Concreto simple f'c=175 K/cm¦, para proteccionde redes de telefonos en cruce de calzada.</v>
          </cell>
          <cell r="I126" t="str">
            <v>m3</v>
          </cell>
          <cell r="J126">
            <v>85</v>
          </cell>
          <cell r="K126">
            <v>209030</v>
          </cell>
          <cell r="L126">
            <v>17767550</v>
          </cell>
        </row>
        <row r="127">
          <cell r="B127">
            <v>15</v>
          </cell>
          <cell r="C127" t="str">
            <v/>
          </cell>
          <cell r="H127" t="str">
            <v xml:space="preserve">SIEMBRA DE GRAMA </v>
          </cell>
          <cell r="M127">
            <v>40186300</v>
          </cell>
        </row>
        <row r="128">
          <cell r="C128" t="str">
            <v>15-a</v>
          </cell>
          <cell r="D128" t="str">
            <v>Seccion 60</v>
          </cell>
          <cell r="F128" t="str">
            <v>OUR</v>
          </cell>
          <cell r="G128">
            <v>6</v>
          </cell>
          <cell r="H128" t="str">
            <v>Suministro y colocacion de grama</v>
          </cell>
          <cell r="I128" t="str">
            <v>m2</v>
          </cell>
          <cell r="J128">
            <v>26180</v>
          </cell>
          <cell r="K128">
            <v>1535</v>
          </cell>
          <cell r="L128">
            <v>40186300</v>
          </cell>
        </row>
        <row r="129">
          <cell r="B129">
            <v>16</v>
          </cell>
          <cell r="H129" t="str">
            <v xml:space="preserve">SENALES DE TRANSITO </v>
          </cell>
          <cell r="M129">
            <v>3058962</v>
          </cell>
        </row>
        <row r="130">
          <cell r="C130" t="str">
            <v>16-a</v>
          </cell>
          <cell r="D130" t="str">
            <v>Seccion 62</v>
          </cell>
          <cell r="H130" t="str">
            <v>Se±ales; incluye soportes completos y base.</v>
          </cell>
        </row>
        <row r="131">
          <cell r="F131" t="str">
            <v>OUR</v>
          </cell>
          <cell r="G131">
            <v>9</v>
          </cell>
          <cell r="H131" t="str">
            <v>a- Reglamentarias</v>
          </cell>
          <cell r="I131" t="str">
            <v>un</v>
          </cell>
          <cell r="J131">
            <v>14</v>
          </cell>
          <cell r="K131">
            <v>80499</v>
          </cell>
          <cell r="L131">
            <v>1126986</v>
          </cell>
        </row>
        <row r="132">
          <cell r="F132" t="str">
            <v>OUR</v>
          </cell>
          <cell r="G132">
            <v>9</v>
          </cell>
          <cell r="H132" t="str">
            <v>b- Informativas</v>
          </cell>
          <cell r="I132" t="str">
            <v>un</v>
          </cell>
          <cell r="J132">
            <v>24</v>
          </cell>
          <cell r="K132">
            <v>80499</v>
          </cell>
          <cell r="L132">
            <v>1931976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row r="2">
          <cell r="A2">
            <v>92</v>
          </cell>
          <cell r="B2">
            <v>65190</v>
          </cell>
        </row>
        <row r="3">
          <cell r="A3">
            <v>93</v>
          </cell>
          <cell r="B3">
            <v>81510</v>
          </cell>
        </row>
        <row r="4">
          <cell r="A4">
            <v>94</v>
          </cell>
          <cell r="B4">
            <v>98700</v>
          </cell>
        </row>
        <row r="5">
          <cell r="A5">
            <v>95</v>
          </cell>
          <cell r="B5">
            <v>118933</v>
          </cell>
        </row>
        <row r="6">
          <cell r="A6">
            <v>96</v>
          </cell>
          <cell r="B6">
            <v>142125</v>
          </cell>
        </row>
        <row r="7">
          <cell r="A7">
            <v>97</v>
          </cell>
          <cell r="B7">
            <v>172005</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E19"/>
  <sheetViews>
    <sheetView zoomScale="115" zoomScaleNormal="115" workbookViewId="0">
      <selection activeCell="D6" sqref="D6"/>
    </sheetView>
  </sheetViews>
  <sheetFormatPr baseColWidth="10" defaultColWidth="11.42578125" defaultRowHeight="12.75" x14ac:dyDescent="0.2"/>
  <cols>
    <col min="1" max="1" width="34.140625" style="81" customWidth="1"/>
    <col min="2" max="2" width="47.28515625" customWidth="1"/>
    <col min="3" max="5" width="17.5703125" bestFit="1" customWidth="1"/>
  </cols>
  <sheetData>
    <row r="1" spans="1:5" s="81" customFormat="1" x14ac:dyDescent="0.2">
      <c r="A1" s="223" t="s">
        <v>0</v>
      </c>
      <c r="B1" s="223"/>
    </row>
    <row r="2" spans="1:5" ht="78.75" customHeight="1" x14ac:dyDescent="0.2">
      <c r="A2" s="82" t="s">
        <v>1</v>
      </c>
      <c r="B2" s="108" t="s">
        <v>2</v>
      </c>
    </row>
    <row r="3" spans="1:5" x14ac:dyDescent="0.2">
      <c r="A3" s="82" t="s">
        <v>3</v>
      </c>
      <c r="B3" s="83" t="s">
        <v>4</v>
      </c>
    </row>
    <row r="4" spans="1:5" x14ac:dyDescent="0.2">
      <c r="A4" s="82" t="s">
        <v>5</v>
      </c>
      <c r="B4" s="84">
        <v>3108643000</v>
      </c>
      <c r="C4" s="118"/>
      <c r="D4" s="118"/>
    </row>
    <row r="5" spans="1:5" x14ac:dyDescent="0.2">
      <c r="A5" s="82" t="s">
        <v>6</v>
      </c>
      <c r="B5" s="85"/>
      <c r="D5" s="118"/>
      <c r="E5" s="118"/>
    </row>
    <row r="6" spans="1:5" x14ac:dyDescent="0.2">
      <c r="A6" s="82" t="s">
        <v>7</v>
      </c>
      <c r="B6" s="89">
        <v>45590</v>
      </c>
    </row>
    <row r="7" spans="1:5" x14ac:dyDescent="0.2">
      <c r="A7" s="224" t="s">
        <v>8</v>
      </c>
      <c r="B7" s="83" t="s">
        <v>9</v>
      </c>
    </row>
    <row r="8" spans="1:5" x14ac:dyDescent="0.2">
      <c r="A8" s="225"/>
      <c r="B8" s="83" t="s">
        <v>10</v>
      </c>
    </row>
    <row r="9" spans="1:5" x14ac:dyDescent="0.2">
      <c r="A9" s="225"/>
      <c r="B9" s="83" t="s">
        <v>11</v>
      </c>
    </row>
    <row r="10" spans="1:5" x14ac:dyDescent="0.2">
      <c r="A10" s="225"/>
      <c r="B10" s="83" t="s">
        <v>12</v>
      </c>
    </row>
    <row r="11" spans="1:5" x14ac:dyDescent="0.2">
      <c r="A11" s="225"/>
      <c r="B11" s="83" t="s">
        <v>13</v>
      </c>
    </row>
    <row r="12" spans="1:5" x14ac:dyDescent="0.2">
      <c r="A12" s="226"/>
      <c r="B12" s="92" t="s">
        <v>14</v>
      </c>
    </row>
    <row r="13" spans="1:5" x14ac:dyDescent="0.2">
      <c r="A13" s="227" t="s">
        <v>15</v>
      </c>
      <c r="B13" s="83"/>
    </row>
    <row r="14" spans="1:5" x14ac:dyDescent="0.2">
      <c r="A14" s="228"/>
      <c r="B14" s="92"/>
    </row>
    <row r="15" spans="1:5" x14ac:dyDescent="0.2">
      <c r="A15" s="224" t="s">
        <v>16</v>
      </c>
      <c r="B15" s="92"/>
    </row>
    <row r="16" spans="1:5" x14ac:dyDescent="0.2">
      <c r="A16" s="226"/>
      <c r="B16" s="92"/>
    </row>
    <row r="17" spans="1:2" x14ac:dyDescent="0.2">
      <c r="A17" s="224" t="s">
        <v>17</v>
      </c>
      <c r="B17" s="83"/>
    </row>
    <row r="18" spans="1:2" x14ac:dyDescent="0.2">
      <c r="A18" s="225"/>
      <c r="B18" s="92"/>
    </row>
    <row r="19" spans="1:2" x14ac:dyDescent="0.2">
      <c r="A19" s="226"/>
      <c r="B19" s="92"/>
    </row>
  </sheetData>
  <mergeCells count="5">
    <mergeCell ref="A1:B1"/>
    <mergeCell ref="A17:A19"/>
    <mergeCell ref="A15:A16"/>
    <mergeCell ref="A13:A14"/>
    <mergeCell ref="A7:A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F102"/>
  <sheetViews>
    <sheetView workbookViewId="0">
      <selection activeCell="J21" sqref="J21"/>
    </sheetView>
  </sheetViews>
  <sheetFormatPr baseColWidth="10" defaultColWidth="11.42578125" defaultRowHeight="12.75" x14ac:dyDescent="0.2"/>
  <cols>
    <col min="1" max="1" width="18" customWidth="1"/>
    <col min="2" max="2" width="18.5703125" customWidth="1"/>
    <col min="3" max="3" width="36.28515625" bestFit="1" customWidth="1"/>
    <col min="4" max="4" width="19.5703125" customWidth="1"/>
    <col min="5" max="5" width="16.7109375" bestFit="1" customWidth="1"/>
  </cols>
  <sheetData>
    <row r="2" spans="1:6" x14ac:dyDescent="0.2">
      <c r="A2" s="86" t="s">
        <v>18</v>
      </c>
      <c r="B2" s="86" t="s">
        <v>19</v>
      </c>
      <c r="C2" s="93" t="s">
        <v>20</v>
      </c>
      <c r="D2" s="93" t="s">
        <v>21</v>
      </c>
      <c r="E2" s="93" t="s">
        <v>21</v>
      </c>
      <c r="F2" s="93" t="s">
        <v>20</v>
      </c>
    </row>
    <row r="3" spans="1:6" x14ac:dyDescent="0.2">
      <c r="A3" s="87" t="s">
        <v>22</v>
      </c>
      <c r="B3" s="88">
        <v>1160000</v>
      </c>
      <c r="C3" t="s">
        <v>23</v>
      </c>
      <c r="D3" s="87" t="s">
        <v>24</v>
      </c>
      <c r="E3" s="88">
        <v>0</v>
      </c>
      <c r="F3" t="s">
        <v>23</v>
      </c>
    </row>
    <row r="4" spans="1:6" x14ac:dyDescent="0.2">
      <c r="A4" s="87" t="s">
        <v>25</v>
      </c>
      <c r="C4" t="s">
        <v>26</v>
      </c>
      <c r="D4" s="87" t="s">
        <v>27</v>
      </c>
      <c r="E4" s="88">
        <v>0.01</v>
      </c>
      <c r="F4" t="s">
        <v>23</v>
      </c>
    </row>
    <row r="5" spans="1:6" x14ac:dyDescent="0.2">
      <c r="A5" s="87" t="s">
        <v>28</v>
      </c>
      <c r="C5" t="s">
        <v>29</v>
      </c>
      <c r="D5" s="87" t="s">
        <v>30</v>
      </c>
      <c r="E5" s="88">
        <v>0.02</v>
      </c>
      <c r="F5" t="s">
        <v>23</v>
      </c>
    </row>
    <row r="6" spans="1:6" x14ac:dyDescent="0.2">
      <c r="A6" s="87" t="s">
        <v>31</v>
      </c>
      <c r="E6" s="88">
        <v>0.03</v>
      </c>
      <c r="F6" t="s">
        <v>23</v>
      </c>
    </row>
    <row r="7" spans="1:6" x14ac:dyDescent="0.2">
      <c r="E7" s="88">
        <v>0.04</v>
      </c>
      <c r="F7" t="s">
        <v>23</v>
      </c>
    </row>
    <row r="8" spans="1:6" x14ac:dyDescent="0.2">
      <c r="E8" s="88">
        <v>0.05</v>
      </c>
      <c r="F8" t="s">
        <v>23</v>
      </c>
    </row>
    <row r="9" spans="1:6" x14ac:dyDescent="0.2">
      <c r="E9" s="88">
        <v>0.06</v>
      </c>
      <c r="F9" t="s">
        <v>23</v>
      </c>
    </row>
    <row r="10" spans="1:6" x14ac:dyDescent="0.2">
      <c r="E10" s="88">
        <v>7.0000000000000007E-2</v>
      </c>
      <c r="F10" t="s">
        <v>23</v>
      </c>
    </row>
    <row r="11" spans="1:6" x14ac:dyDescent="0.2">
      <c r="E11" s="88">
        <v>0.08</v>
      </c>
      <c r="F11" t="s">
        <v>23</v>
      </c>
    </row>
    <row r="12" spans="1:6" x14ac:dyDescent="0.2">
      <c r="E12" s="88">
        <v>0.09</v>
      </c>
      <c r="F12" t="s">
        <v>23</v>
      </c>
    </row>
    <row r="13" spans="1:6" x14ac:dyDescent="0.2">
      <c r="E13" s="88">
        <v>0.1</v>
      </c>
      <c r="F13" t="s">
        <v>23</v>
      </c>
    </row>
    <row r="14" spans="1:6" x14ac:dyDescent="0.2">
      <c r="E14" s="88">
        <v>0.11</v>
      </c>
      <c r="F14" t="s">
        <v>23</v>
      </c>
    </row>
    <row r="15" spans="1:6" x14ac:dyDescent="0.2">
      <c r="E15" s="88">
        <v>0.12</v>
      </c>
      <c r="F15" t="s">
        <v>23</v>
      </c>
    </row>
    <row r="16" spans="1:6" x14ac:dyDescent="0.2">
      <c r="E16" s="88">
        <v>0.13</v>
      </c>
      <c r="F16" t="s">
        <v>23</v>
      </c>
    </row>
    <row r="17" spans="5:6" x14ac:dyDescent="0.2">
      <c r="E17" s="88">
        <v>0.14000000000000001</v>
      </c>
      <c r="F17" t="s">
        <v>23</v>
      </c>
    </row>
    <row r="18" spans="5:6" x14ac:dyDescent="0.2">
      <c r="E18" s="88">
        <v>0.15</v>
      </c>
      <c r="F18" t="s">
        <v>23</v>
      </c>
    </row>
    <row r="19" spans="5:6" x14ac:dyDescent="0.2">
      <c r="E19" s="88">
        <v>0.16</v>
      </c>
      <c r="F19" t="s">
        <v>23</v>
      </c>
    </row>
    <row r="20" spans="5:6" x14ac:dyDescent="0.2">
      <c r="E20" s="88">
        <v>0.17</v>
      </c>
      <c r="F20" t="s">
        <v>23</v>
      </c>
    </row>
    <row r="21" spans="5:6" x14ac:dyDescent="0.2">
      <c r="E21" s="88">
        <v>0.18</v>
      </c>
      <c r="F21" t="s">
        <v>23</v>
      </c>
    </row>
    <row r="22" spans="5:6" x14ac:dyDescent="0.2">
      <c r="E22" s="88">
        <v>0.19</v>
      </c>
      <c r="F22" t="s">
        <v>23</v>
      </c>
    </row>
    <row r="23" spans="5:6" x14ac:dyDescent="0.2">
      <c r="E23" s="88">
        <v>0.2</v>
      </c>
      <c r="F23" t="s">
        <v>23</v>
      </c>
    </row>
    <row r="24" spans="5:6" x14ac:dyDescent="0.2">
      <c r="E24" s="88">
        <v>0.21</v>
      </c>
      <c r="F24" t="s">
        <v>23</v>
      </c>
    </row>
    <row r="25" spans="5:6" x14ac:dyDescent="0.2">
      <c r="E25" s="88">
        <v>0.22</v>
      </c>
      <c r="F25" t="s">
        <v>23</v>
      </c>
    </row>
    <row r="26" spans="5:6" x14ac:dyDescent="0.2">
      <c r="E26" s="88">
        <v>0.23</v>
      </c>
      <c r="F26" t="s">
        <v>23</v>
      </c>
    </row>
    <row r="27" spans="5:6" x14ac:dyDescent="0.2">
      <c r="E27" s="88">
        <v>0.24</v>
      </c>
      <c r="F27" t="s">
        <v>23</v>
      </c>
    </row>
    <row r="28" spans="5:6" x14ac:dyDescent="0.2">
      <c r="E28" s="88">
        <v>0.25</v>
      </c>
      <c r="F28" t="s">
        <v>23</v>
      </c>
    </row>
    <row r="29" spans="5:6" x14ac:dyDescent="0.2">
      <c r="E29" s="88">
        <v>0.26</v>
      </c>
      <c r="F29" t="s">
        <v>23</v>
      </c>
    </row>
    <row r="30" spans="5:6" x14ac:dyDescent="0.2">
      <c r="E30" s="88">
        <v>0.27</v>
      </c>
      <c r="F30" t="s">
        <v>23</v>
      </c>
    </row>
    <row r="31" spans="5:6" x14ac:dyDescent="0.2">
      <c r="E31" s="88">
        <v>0.28000000000000003</v>
      </c>
      <c r="F31" t="s">
        <v>23</v>
      </c>
    </row>
    <row r="32" spans="5:6" x14ac:dyDescent="0.2">
      <c r="E32" s="88">
        <v>0.28999999999999998</v>
      </c>
      <c r="F32" t="s">
        <v>23</v>
      </c>
    </row>
    <row r="33" spans="5:6" x14ac:dyDescent="0.2">
      <c r="E33" s="88">
        <v>0.3</v>
      </c>
      <c r="F33" t="s">
        <v>23</v>
      </c>
    </row>
    <row r="34" spans="5:6" x14ac:dyDescent="0.2">
      <c r="E34" s="88">
        <v>0.31</v>
      </c>
      <c r="F34" t="s">
        <v>23</v>
      </c>
    </row>
    <row r="35" spans="5:6" x14ac:dyDescent="0.2">
      <c r="E35" s="88">
        <v>0.32</v>
      </c>
      <c r="F35" t="s">
        <v>23</v>
      </c>
    </row>
    <row r="36" spans="5:6" x14ac:dyDescent="0.2">
      <c r="E36" s="88">
        <v>0.33</v>
      </c>
      <c r="F36" t="s">
        <v>23</v>
      </c>
    </row>
    <row r="37" spans="5:6" x14ac:dyDescent="0.2">
      <c r="E37" s="88">
        <v>0.34</v>
      </c>
      <c r="F37" t="s">
        <v>26</v>
      </c>
    </row>
    <row r="38" spans="5:6" x14ac:dyDescent="0.2">
      <c r="E38" s="88">
        <v>0.35</v>
      </c>
      <c r="F38" t="s">
        <v>26</v>
      </c>
    </row>
    <row r="39" spans="5:6" x14ac:dyDescent="0.2">
      <c r="E39" s="88">
        <v>0.36</v>
      </c>
      <c r="F39" t="s">
        <v>26</v>
      </c>
    </row>
    <row r="40" spans="5:6" x14ac:dyDescent="0.2">
      <c r="E40" s="88">
        <v>0.37</v>
      </c>
      <c r="F40" t="s">
        <v>26</v>
      </c>
    </row>
    <row r="41" spans="5:6" x14ac:dyDescent="0.2">
      <c r="E41" s="88">
        <v>0.38</v>
      </c>
      <c r="F41" t="s">
        <v>26</v>
      </c>
    </row>
    <row r="42" spans="5:6" x14ac:dyDescent="0.2">
      <c r="E42" s="88">
        <v>0.39</v>
      </c>
      <c r="F42" t="s">
        <v>26</v>
      </c>
    </row>
    <row r="43" spans="5:6" x14ac:dyDescent="0.2">
      <c r="E43" s="88">
        <v>0.4</v>
      </c>
      <c r="F43" t="s">
        <v>26</v>
      </c>
    </row>
    <row r="44" spans="5:6" x14ac:dyDescent="0.2">
      <c r="E44" s="88">
        <v>0.41</v>
      </c>
      <c r="F44" t="s">
        <v>26</v>
      </c>
    </row>
    <row r="45" spans="5:6" x14ac:dyDescent="0.2">
      <c r="E45" s="88">
        <v>0.42</v>
      </c>
      <c r="F45" t="s">
        <v>26</v>
      </c>
    </row>
    <row r="46" spans="5:6" x14ac:dyDescent="0.2">
      <c r="E46" s="88">
        <v>0.43</v>
      </c>
      <c r="F46" t="s">
        <v>26</v>
      </c>
    </row>
    <row r="47" spans="5:6" x14ac:dyDescent="0.2">
      <c r="E47" s="88">
        <v>0.44</v>
      </c>
      <c r="F47" t="s">
        <v>26</v>
      </c>
    </row>
    <row r="48" spans="5:6" x14ac:dyDescent="0.2">
      <c r="E48" s="88">
        <v>0.45</v>
      </c>
      <c r="F48" t="s">
        <v>26</v>
      </c>
    </row>
    <row r="49" spans="5:6" x14ac:dyDescent="0.2">
      <c r="E49" s="88">
        <v>0.46</v>
      </c>
      <c r="F49" t="s">
        <v>26</v>
      </c>
    </row>
    <row r="50" spans="5:6" x14ac:dyDescent="0.2">
      <c r="E50" s="88">
        <v>0.47</v>
      </c>
      <c r="F50" t="s">
        <v>26</v>
      </c>
    </row>
    <row r="51" spans="5:6" x14ac:dyDescent="0.2">
      <c r="E51" s="88">
        <v>0.48</v>
      </c>
      <c r="F51" t="s">
        <v>26</v>
      </c>
    </row>
    <row r="52" spans="5:6" x14ac:dyDescent="0.2">
      <c r="E52" s="88">
        <v>0.49</v>
      </c>
      <c r="F52" t="s">
        <v>26</v>
      </c>
    </row>
    <row r="53" spans="5:6" x14ac:dyDescent="0.2">
      <c r="E53" s="88">
        <v>0.5</v>
      </c>
      <c r="F53" t="s">
        <v>26</v>
      </c>
    </row>
    <row r="54" spans="5:6" x14ac:dyDescent="0.2">
      <c r="E54" s="88">
        <v>0.51</v>
      </c>
      <c r="F54" t="s">
        <v>26</v>
      </c>
    </row>
    <row r="55" spans="5:6" x14ac:dyDescent="0.2">
      <c r="E55" s="88">
        <v>0.52</v>
      </c>
      <c r="F55" t="s">
        <v>26</v>
      </c>
    </row>
    <row r="56" spans="5:6" x14ac:dyDescent="0.2">
      <c r="E56" s="88">
        <v>0.53</v>
      </c>
      <c r="F56" t="s">
        <v>26</v>
      </c>
    </row>
    <row r="57" spans="5:6" x14ac:dyDescent="0.2">
      <c r="E57" s="88">
        <v>0.54</v>
      </c>
      <c r="F57" t="s">
        <v>26</v>
      </c>
    </row>
    <row r="58" spans="5:6" x14ac:dyDescent="0.2">
      <c r="E58" s="88">
        <v>0.55000000000000004</v>
      </c>
      <c r="F58" t="s">
        <v>26</v>
      </c>
    </row>
    <row r="59" spans="5:6" x14ac:dyDescent="0.2">
      <c r="E59" s="88">
        <v>0.56000000000000005</v>
      </c>
      <c r="F59" t="s">
        <v>26</v>
      </c>
    </row>
    <row r="60" spans="5:6" x14ac:dyDescent="0.2">
      <c r="E60" s="88">
        <v>0.56999999999999995</v>
      </c>
      <c r="F60" t="s">
        <v>26</v>
      </c>
    </row>
    <row r="61" spans="5:6" x14ac:dyDescent="0.2">
      <c r="E61" s="88">
        <v>0.57999999999999996</v>
      </c>
      <c r="F61" t="s">
        <v>26</v>
      </c>
    </row>
    <row r="62" spans="5:6" x14ac:dyDescent="0.2">
      <c r="E62" s="88">
        <v>0.59</v>
      </c>
      <c r="F62" t="s">
        <v>26</v>
      </c>
    </row>
    <row r="63" spans="5:6" x14ac:dyDescent="0.2">
      <c r="E63" s="88">
        <v>0.6</v>
      </c>
      <c r="F63" t="s">
        <v>26</v>
      </c>
    </row>
    <row r="64" spans="5:6" x14ac:dyDescent="0.2">
      <c r="E64" s="88">
        <v>0.61</v>
      </c>
      <c r="F64" t="s">
        <v>26</v>
      </c>
    </row>
    <row r="65" spans="5:6" x14ac:dyDescent="0.2">
      <c r="E65" s="88">
        <v>0.62</v>
      </c>
      <c r="F65" t="s">
        <v>26</v>
      </c>
    </row>
    <row r="66" spans="5:6" x14ac:dyDescent="0.2">
      <c r="E66" s="88">
        <v>0.63</v>
      </c>
      <c r="F66" t="s">
        <v>26</v>
      </c>
    </row>
    <row r="67" spans="5:6" x14ac:dyDescent="0.2">
      <c r="E67" s="88">
        <v>0.64</v>
      </c>
      <c r="F67" t="s">
        <v>26</v>
      </c>
    </row>
    <row r="68" spans="5:6" x14ac:dyDescent="0.2">
      <c r="E68" s="88">
        <v>0.65</v>
      </c>
      <c r="F68" t="s">
        <v>26</v>
      </c>
    </row>
    <row r="69" spans="5:6" x14ac:dyDescent="0.2">
      <c r="E69" s="88">
        <v>0.66</v>
      </c>
      <c r="F69" t="s">
        <v>26</v>
      </c>
    </row>
    <row r="70" spans="5:6" x14ac:dyDescent="0.2">
      <c r="E70" s="88">
        <v>0.67</v>
      </c>
      <c r="F70" t="s">
        <v>26</v>
      </c>
    </row>
    <row r="71" spans="5:6" x14ac:dyDescent="0.2">
      <c r="E71" s="88">
        <v>0.68</v>
      </c>
      <c r="F71" t="s">
        <v>29</v>
      </c>
    </row>
    <row r="72" spans="5:6" x14ac:dyDescent="0.2">
      <c r="E72" s="88">
        <v>0.69</v>
      </c>
      <c r="F72" t="s">
        <v>29</v>
      </c>
    </row>
    <row r="73" spans="5:6" x14ac:dyDescent="0.2">
      <c r="E73" s="88">
        <v>0.7</v>
      </c>
      <c r="F73" t="s">
        <v>29</v>
      </c>
    </row>
    <row r="74" spans="5:6" x14ac:dyDescent="0.2">
      <c r="E74" s="88">
        <v>0.71</v>
      </c>
      <c r="F74" t="s">
        <v>29</v>
      </c>
    </row>
    <row r="75" spans="5:6" x14ac:dyDescent="0.2">
      <c r="E75" s="88">
        <v>0.72</v>
      </c>
      <c r="F75" t="s">
        <v>29</v>
      </c>
    </row>
    <row r="76" spans="5:6" x14ac:dyDescent="0.2">
      <c r="E76" s="88">
        <v>0.73</v>
      </c>
      <c r="F76" t="s">
        <v>29</v>
      </c>
    </row>
    <row r="77" spans="5:6" x14ac:dyDescent="0.2">
      <c r="E77" s="88">
        <v>0.74</v>
      </c>
      <c r="F77" t="s">
        <v>29</v>
      </c>
    </row>
    <row r="78" spans="5:6" x14ac:dyDescent="0.2">
      <c r="E78" s="88">
        <v>0.75</v>
      </c>
      <c r="F78" t="s">
        <v>29</v>
      </c>
    </row>
    <row r="79" spans="5:6" x14ac:dyDescent="0.2">
      <c r="E79" s="88">
        <v>0.76</v>
      </c>
      <c r="F79" t="s">
        <v>29</v>
      </c>
    </row>
    <row r="80" spans="5:6" x14ac:dyDescent="0.2">
      <c r="E80" s="88">
        <v>0.77</v>
      </c>
      <c r="F80" t="s">
        <v>29</v>
      </c>
    </row>
    <row r="81" spans="5:6" x14ac:dyDescent="0.2">
      <c r="E81" s="88">
        <v>0.78</v>
      </c>
      <c r="F81" t="s">
        <v>29</v>
      </c>
    </row>
    <row r="82" spans="5:6" x14ac:dyDescent="0.2">
      <c r="E82" s="88">
        <v>0.79</v>
      </c>
      <c r="F82" t="s">
        <v>29</v>
      </c>
    </row>
    <row r="83" spans="5:6" x14ac:dyDescent="0.2">
      <c r="E83" s="88">
        <v>0.8</v>
      </c>
      <c r="F83" t="s">
        <v>29</v>
      </c>
    </row>
    <row r="84" spans="5:6" x14ac:dyDescent="0.2">
      <c r="E84" s="88">
        <v>0.81</v>
      </c>
      <c r="F84" t="s">
        <v>29</v>
      </c>
    </row>
    <row r="85" spans="5:6" x14ac:dyDescent="0.2">
      <c r="E85" s="88">
        <v>0.82</v>
      </c>
      <c r="F85" t="s">
        <v>29</v>
      </c>
    </row>
    <row r="86" spans="5:6" x14ac:dyDescent="0.2">
      <c r="E86" s="88">
        <v>0.83</v>
      </c>
      <c r="F86" t="s">
        <v>29</v>
      </c>
    </row>
    <row r="87" spans="5:6" x14ac:dyDescent="0.2">
      <c r="E87" s="88">
        <v>0.84</v>
      </c>
      <c r="F87" t="s">
        <v>29</v>
      </c>
    </row>
    <row r="88" spans="5:6" x14ac:dyDescent="0.2">
      <c r="E88" s="88">
        <v>0.85</v>
      </c>
      <c r="F88" t="s">
        <v>29</v>
      </c>
    </row>
    <row r="89" spans="5:6" x14ac:dyDescent="0.2">
      <c r="E89" s="88">
        <v>0.86</v>
      </c>
      <c r="F89" t="s">
        <v>29</v>
      </c>
    </row>
    <row r="90" spans="5:6" x14ac:dyDescent="0.2">
      <c r="E90" s="88">
        <v>0.87</v>
      </c>
      <c r="F90" t="s">
        <v>29</v>
      </c>
    </row>
    <row r="91" spans="5:6" x14ac:dyDescent="0.2">
      <c r="E91" s="88">
        <v>0.88</v>
      </c>
      <c r="F91" t="s">
        <v>29</v>
      </c>
    </row>
    <row r="92" spans="5:6" x14ac:dyDescent="0.2">
      <c r="E92" s="88">
        <v>0.89</v>
      </c>
      <c r="F92" t="s">
        <v>29</v>
      </c>
    </row>
    <row r="93" spans="5:6" x14ac:dyDescent="0.2">
      <c r="E93" s="88">
        <v>0.9</v>
      </c>
      <c r="F93" t="s">
        <v>29</v>
      </c>
    </row>
    <row r="94" spans="5:6" x14ac:dyDescent="0.2">
      <c r="E94" s="88">
        <v>0.91</v>
      </c>
      <c r="F94" t="s">
        <v>29</v>
      </c>
    </row>
    <row r="95" spans="5:6" x14ac:dyDescent="0.2">
      <c r="E95" s="88">
        <v>0.92</v>
      </c>
      <c r="F95" t="s">
        <v>29</v>
      </c>
    </row>
    <row r="96" spans="5:6" x14ac:dyDescent="0.2">
      <c r="E96" s="88">
        <v>0.93</v>
      </c>
      <c r="F96" t="s">
        <v>29</v>
      </c>
    </row>
    <row r="97" spans="5:6" x14ac:dyDescent="0.2">
      <c r="E97" s="88">
        <v>0.94</v>
      </c>
      <c r="F97" t="s">
        <v>29</v>
      </c>
    </row>
    <row r="98" spans="5:6" x14ac:dyDescent="0.2">
      <c r="E98" s="88">
        <v>0.95</v>
      </c>
      <c r="F98" t="s">
        <v>29</v>
      </c>
    </row>
    <row r="99" spans="5:6" x14ac:dyDescent="0.2">
      <c r="E99" s="88">
        <v>0.96</v>
      </c>
      <c r="F99" t="s">
        <v>29</v>
      </c>
    </row>
    <row r="100" spans="5:6" x14ac:dyDescent="0.2">
      <c r="E100" s="88">
        <v>0.97</v>
      </c>
      <c r="F100" t="s">
        <v>29</v>
      </c>
    </row>
    <row r="101" spans="5:6" x14ac:dyDescent="0.2">
      <c r="E101" s="88">
        <v>0.98</v>
      </c>
      <c r="F101" t="s">
        <v>29</v>
      </c>
    </row>
    <row r="102" spans="5:6" x14ac:dyDescent="0.2">
      <c r="E102" s="88">
        <v>0.99</v>
      </c>
      <c r="F102" t="s">
        <v>29</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T44"/>
  <sheetViews>
    <sheetView tabSelected="1" view="pageBreakPreview" zoomScale="80" zoomScaleNormal="80" zoomScaleSheetLayoutView="80" workbookViewId="0">
      <selection activeCell="B20" sqref="B20:C20"/>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0"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2" t="s">
        <v>32</v>
      </c>
      <c r="C2" s="242"/>
      <c r="D2" s="242"/>
      <c r="E2" s="242"/>
      <c r="F2" s="242"/>
      <c r="G2" s="242"/>
      <c r="H2" s="242"/>
      <c r="I2" s="242"/>
      <c r="J2" s="242"/>
      <c r="K2" s="242"/>
      <c r="L2" s="242"/>
      <c r="M2" s="242"/>
      <c r="N2" s="242"/>
      <c r="O2" s="242"/>
      <c r="P2" s="242"/>
      <c r="Q2" s="242"/>
      <c r="R2" s="242"/>
      <c r="S2" s="242"/>
      <c r="T2" s="242"/>
    </row>
    <row r="3" spans="1:20" ht="36" customHeight="1" x14ac:dyDescent="0.2">
      <c r="A3" s="10"/>
      <c r="B3" s="242" t="s">
        <v>33</v>
      </c>
      <c r="C3" s="242"/>
      <c r="D3" s="242"/>
      <c r="E3" s="242"/>
      <c r="F3" s="242"/>
      <c r="G3" s="242"/>
      <c r="H3" s="242"/>
      <c r="I3" s="242"/>
      <c r="J3" s="242"/>
      <c r="K3" s="242"/>
      <c r="L3" s="242"/>
      <c r="M3" s="242"/>
      <c r="N3" s="242"/>
      <c r="O3" s="242"/>
      <c r="P3" s="242"/>
      <c r="Q3" s="242"/>
      <c r="R3" s="242"/>
      <c r="S3" s="242"/>
      <c r="T3" s="242"/>
    </row>
    <row r="4" spans="1:20" ht="36" customHeight="1" x14ac:dyDescent="0.2">
      <c r="A4" s="10"/>
      <c r="B4" s="242" t="s">
        <v>34</v>
      </c>
      <c r="C4" s="242"/>
      <c r="D4" s="242"/>
      <c r="E4" s="242"/>
      <c r="F4" s="242"/>
      <c r="G4" s="242"/>
      <c r="H4" s="242"/>
      <c r="I4" s="242"/>
      <c r="J4" s="242"/>
      <c r="K4" s="242"/>
      <c r="L4" s="242"/>
      <c r="M4" s="242"/>
      <c r="N4" s="242"/>
      <c r="O4" s="242"/>
      <c r="P4" s="242"/>
      <c r="Q4" s="242"/>
      <c r="R4" s="242"/>
      <c r="S4" s="242"/>
      <c r="T4" s="242"/>
    </row>
    <row r="5" spans="1:20" ht="36" customHeight="1" x14ac:dyDescent="0.2">
      <c r="A5" s="10"/>
      <c r="B5" s="242" t="str">
        <f>Datos!B3</f>
        <v>FDLU-LP-010-2024 (117411)</v>
      </c>
      <c r="C5" s="242"/>
      <c r="D5" s="242"/>
      <c r="E5" s="242"/>
      <c r="F5" s="242"/>
      <c r="G5" s="242"/>
      <c r="H5" s="242"/>
      <c r="I5" s="242"/>
      <c r="J5" s="242"/>
      <c r="K5" s="242"/>
      <c r="L5" s="242"/>
      <c r="M5" s="242"/>
      <c r="N5" s="242"/>
      <c r="O5" s="242"/>
      <c r="P5" s="242"/>
      <c r="Q5" s="242"/>
      <c r="R5" s="242"/>
      <c r="S5" s="242"/>
      <c r="T5" s="24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7" t="s">
        <v>35</v>
      </c>
      <c r="C7" s="278"/>
      <c r="D7" s="269"/>
      <c r="E7" s="279" t="s">
        <v>2</v>
      </c>
      <c r="F7" s="279"/>
      <c r="G7" s="279"/>
      <c r="H7" s="279"/>
      <c r="I7" s="279"/>
      <c r="J7" s="279"/>
      <c r="K7" s="279"/>
      <c r="L7" s="279"/>
      <c r="M7" s="279"/>
      <c r="N7" s="279"/>
      <c r="O7" s="279"/>
      <c r="P7" s="279"/>
      <c r="Q7" s="279"/>
      <c r="R7" s="279"/>
      <c r="S7" s="279"/>
      <c r="T7" s="279"/>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12" t="s">
        <v>36</v>
      </c>
      <c r="C9" s="274" t="s">
        <v>39</v>
      </c>
      <c r="D9" s="275"/>
      <c r="E9" s="275"/>
      <c r="F9" s="275"/>
      <c r="G9" s="275"/>
      <c r="H9" s="275"/>
      <c r="I9" s="275"/>
      <c r="J9" s="276"/>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80" t="s">
        <v>37</v>
      </c>
      <c r="H11" s="281"/>
      <c r="I11" s="281"/>
      <c r="J11" s="282"/>
      <c r="K11" s="35"/>
      <c r="L11" s="9"/>
      <c r="M11" s="9"/>
      <c r="N11" s="9"/>
      <c r="O11" s="9"/>
      <c r="P11" s="9"/>
      <c r="Q11" s="9"/>
      <c r="R11" s="9"/>
      <c r="S11" s="9"/>
      <c r="T11" s="9"/>
    </row>
    <row r="12" spans="1:20" s="1" customFormat="1" ht="38.25" customHeight="1" x14ac:dyDescent="0.2">
      <c r="A12" s="47"/>
      <c r="B12" s="35"/>
      <c r="C12" s="4"/>
      <c r="E12" s="23"/>
      <c r="F12" s="23"/>
      <c r="G12" s="283"/>
      <c r="H12" s="283"/>
      <c r="I12" s="283"/>
      <c r="J12" s="283"/>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0" t="s">
        <v>38</v>
      </c>
      <c r="C14" s="251"/>
      <c r="D14" s="252"/>
      <c r="E14" s="259" t="s">
        <v>39</v>
      </c>
      <c r="F14" s="260"/>
      <c r="G14" s="260"/>
      <c r="H14" s="261"/>
      <c r="I14" s="231" t="s">
        <v>40</v>
      </c>
      <c r="J14" s="232"/>
      <c r="K14" s="233" t="s">
        <v>41</v>
      </c>
      <c r="L14" s="234"/>
      <c r="M14" s="234"/>
      <c r="N14" s="235"/>
      <c r="O14" s="231" t="s">
        <v>42</v>
      </c>
      <c r="P14" s="236"/>
      <c r="Q14" s="232"/>
      <c r="R14" s="113">
        <v>0.9</v>
      </c>
      <c r="S14" s="49"/>
      <c r="T14" s="49"/>
    </row>
    <row r="15" spans="1:20" s="7" customFormat="1" ht="35.25" customHeight="1" x14ac:dyDescent="0.2">
      <c r="A15" s="8"/>
      <c r="B15" s="253"/>
      <c r="C15" s="254"/>
      <c r="D15" s="255"/>
      <c r="E15" s="262"/>
      <c r="F15" s="263"/>
      <c r="G15" s="263"/>
      <c r="H15" s="264"/>
      <c r="I15" s="231" t="s">
        <v>43</v>
      </c>
      <c r="J15" s="232"/>
      <c r="K15" s="233" t="s">
        <v>44</v>
      </c>
      <c r="L15" s="234"/>
      <c r="M15" s="234"/>
      <c r="N15" s="235"/>
      <c r="O15" s="231" t="s">
        <v>42</v>
      </c>
      <c r="P15" s="236"/>
      <c r="Q15" s="232"/>
      <c r="R15" s="113">
        <v>0.1</v>
      </c>
      <c r="S15" s="49"/>
      <c r="T15" s="49"/>
    </row>
    <row r="16" spans="1:20" s="1" customFormat="1" ht="25.5" customHeight="1" x14ac:dyDescent="0.2">
      <c r="A16" s="47"/>
      <c r="B16" s="256"/>
      <c r="C16" s="257"/>
      <c r="D16" s="258"/>
      <c r="E16" s="265"/>
      <c r="F16" s="266"/>
      <c r="G16" s="266"/>
      <c r="H16" s="267"/>
      <c r="I16" s="231" t="s">
        <v>45</v>
      </c>
      <c r="J16" s="232"/>
      <c r="K16" s="233"/>
      <c r="L16" s="234"/>
      <c r="M16" s="234"/>
      <c r="N16" s="235"/>
      <c r="O16" s="231" t="s">
        <v>42</v>
      </c>
      <c r="P16" s="236"/>
      <c r="Q16" s="232"/>
      <c r="R16" s="113"/>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37" t="s">
        <v>46</v>
      </c>
      <c r="C18" s="237"/>
      <c r="D18" s="237"/>
      <c r="E18" s="268">
        <f>Datos!B4</f>
        <v>3108643000</v>
      </c>
      <c r="F18" s="268"/>
      <c r="G18" s="237" t="s">
        <v>47</v>
      </c>
      <c r="H18" s="237"/>
      <c r="I18" s="237"/>
      <c r="J18" s="51">
        <v>0.75</v>
      </c>
      <c r="K18" s="52">
        <f>((E18/1300000)*J18)</f>
        <v>1793.4478846153847</v>
      </c>
      <c r="L18" s="9"/>
      <c r="M18" s="9"/>
      <c r="N18" s="9"/>
      <c r="O18" s="9"/>
      <c r="P18" s="9"/>
      <c r="Q18" s="9"/>
      <c r="R18" s="9"/>
      <c r="S18" s="9"/>
      <c r="T18" s="9"/>
    </row>
    <row r="19" spans="1:20" s="1" customFormat="1" ht="174.75" customHeight="1" x14ac:dyDescent="0.2">
      <c r="A19" s="47"/>
      <c r="B19" s="229" t="s">
        <v>48</v>
      </c>
      <c r="C19" s="230"/>
      <c r="D19" s="269"/>
      <c r="E19" s="270" t="s">
        <v>49</v>
      </c>
      <c r="F19" s="271"/>
      <c r="G19" s="271"/>
      <c r="H19" s="271"/>
      <c r="I19" s="271"/>
      <c r="J19" s="271"/>
      <c r="K19" s="271"/>
      <c r="L19" s="271"/>
      <c r="M19" s="271"/>
      <c r="N19" s="271"/>
      <c r="O19" s="271"/>
      <c r="P19" s="271"/>
      <c r="Q19" s="271"/>
      <c r="R19" s="272"/>
      <c r="S19" s="243"/>
      <c r="T19" s="244"/>
    </row>
    <row r="20" spans="1:20" s="1" customFormat="1" ht="48.75" customHeight="1" x14ac:dyDescent="0.2">
      <c r="A20" s="47"/>
      <c r="B20" s="273" t="s">
        <v>50</v>
      </c>
      <c r="C20" s="273"/>
      <c r="D20" s="104" t="s">
        <v>51</v>
      </c>
      <c r="E20" s="53">
        <v>72101500</v>
      </c>
      <c r="F20" s="53">
        <v>72141300</v>
      </c>
      <c r="G20" s="53">
        <v>72153100</v>
      </c>
      <c r="H20" s="53"/>
      <c r="I20" s="53"/>
      <c r="J20" s="53"/>
      <c r="K20" s="53"/>
      <c r="L20" s="53"/>
      <c r="M20" s="53"/>
      <c r="N20" s="53"/>
      <c r="O20" s="53"/>
      <c r="P20" s="53"/>
      <c r="Q20" s="54"/>
      <c r="R20" s="55"/>
      <c r="S20" s="103" t="s">
        <v>52</v>
      </c>
      <c r="T20" s="103" t="s">
        <v>53</v>
      </c>
    </row>
    <row r="21" spans="1:20" s="1" customFormat="1" ht="22.5" customHeight="1" x14ac:dyDescent="0.2">
      <c r="A21" s="47"/>
      <c r="B21" s="229" t="s">
        <v>54</v>
      </c>
      <c r="C21" s="230"/>
      <c r="D21" s="56" t="s">
        <v>55</v>
      </c>
      <c r="E21" s="57"/>
      <c r="F21" s="57" t="s">
        <v>56</v>
      </c>
      <c r="G21" s="57" t="s">
        <v>56</v>
      </c>
      <c r="H21" s="57"/>
      <c r="I21" s="57"/>
      <c r="J21" s="57"/>
      <c r="K21" s="57"/>
      <c r="L21" s="57"/>
      <c r="M21" s="57"/>
      <c r="N21" s="57"/>
      <c r="O21" s="57"/>
      <c r="P21" s="57"/>
      <c r="Q21" s="57"/>
      <c r="R21" s="57"/>
      <c r="S21" s="55">
        <f>COUNTA(E21:R21)</f>
        <v>2</v>
      </c>
      <c r="T21" s="91" t="str">
        <f>IF(S21&gt;=1,"CUMPLE","NO CUMPLE")</f>
        <v>CUMPLE</v>
      </c>
    </row>
    <row r="22" spans="1:20" s="1" customFormat="1" ht="22.5" customHeight="1" x14ac:dyDescent="0.2">
      <c r="A22" s="47"/>
      <c r="B22" s="229" t="s">
        <v>54</v>
      </c>
      <c r="C22" s="230"/>
      <c r="D22" s="56" t="s">
        <v>57</v>
      </c>
      <c r="E22" s="57" t="s">
        <v>56</v>
      </c>
      <c r="F22" s="57" t="s">
        <v>56</v>
      </c>
      <c r="G22" s="57" t="s">
        <v>56</v>
      </c>
      <c r="H22" s="57"/>
      <c r="I22" s="57"/>
      <c r="J22" s="57"/>
      <c r="K22" s="57"/>
      <c r="L22" s="57"/>
      <c r="M22" s="57"/>
      <c r="N22" s="57"/>
      <c r="O22" s="57"/>
      <c r="P22" s="57"/>
      <c r="Q22" s="58"/>
      <c r="R22" s="59"/>
      <c r="S22" s="55">
        <f>COUNTA(E22:R22)</f>
        <v>3</v>
      </c>
      <c r="T22" s="91" t="str">
        <f>IF(S22&gt;=1,"CUMPLE","NO CUMPLE")</f>
        <v>CUMPLE</v>
      </c>
    </row>
    <row r="23" spans="1:20" s="1" customFormat="1" ht="22.5" hidden="1" customHeight="1" x14ac:dyDescent="0.2">
      <c r="A23" s="47"/>
      <c r="B23" s="94"/>
      <c r="C23" s="95"/>
      <c r="D23" s="56"/>
      <c r="E23" s="57">
        <f t="shared" ref="E23:R23" si="0">COUNTA(E21:E22)</f>
        <v>1</v>
      </c>
      <c r="F23" s="57">
        <f t="shared" si="0"/>
        <v>2</v>
      </c>
      <c r="G23" s="57">
        <f t="shared" si="0"/>
        <v>2</v>
      </c>
      <c r="H23" s="57">
        <f t="shared" si="0"/>
        <v>0</v>
      </c>
      <c r="I23" s="57">
        <f t="shared" si="0"/>
        <v>0</v>
      </c>
      <c r="J23" s="57">
        <f t="shared" si="0"/>
        <v>0</v>
      </c>
      <c r="K23" s="57">
        <f t="shared" si="0"/>
        <v>0</v>
      </c>
      <c r="L23" s="57">
        <f t="shared" si="0"/>
        <v>0</v>
      </c>
      <c r="M23" s="57">
        <f t="shared" si="0"/>
        <v>0</v>
      </c>
      <c r="N23" s="57">
        <f t="shared" si="0"/>
        <v>0</v>
      </c>
      <c r="O23" s="57">
        <f t="shared" si="0"/>
        <v>0</v>
      </c>
      <c r="P23" s="57">
        <f t="shared" si="0"/>
        <v>0</v>
      </c>
      <c r="Q23" s="57">
        <f t="shared" si="0"/>
        <v>0</v>
      </c>
      <c r="R23" s="57">
        <f t="shared" si="0"/>
        <v>0</v>
      </c>
      <c r="S23" s="55"/>
      <c r="T23" s="91"/>
    </row>
    <row r="24" spans="1:20" s="1" customFormat="1" ht="22.5" customHeight="1" x14ac:dyDescent="0.2">
      <c r="A24" s="47"/>
      <c r="B24" s="247" t="s">
        <v>58</v>
      </c>
      <c r="C24" s="248"/>
      <c r="D24" s="249"/>
      <c r="E24" s="53">
        <f>IF(E23&gt;0,1,0)</f>
        <v>1</v>
      </c>
      <c r="F24" s="53">
        <f t="shared" ref="F24:R24" si="1">IF(F23&gt;0,1,0)</f>
        <v>1</v>
      </c>
      <c r="G24" s="53">
        <f t="shared" si="1"/>
        <v>1</v>
      </c>
      <c r="H24" s="53">
        <f t="shared" si="1"/>
        <v>0</v>
      </c>
      <c r="I24" s="53">
        <f t="shared" si="1"/>
        <v>0</v>
      </c>
      <c r="J24" s="53">
        <f t="shared" si="1"/>
        <v>0</v>
      </c>
      <c r="K24" s="53">
        <f t="shared" si="1"/>
        <v>0</v>
      </c>
      <c r="L24" s="53">
        <f t="shared" si="1"/>
        <v>0</v>
      </c>
      <c r="M24" s="53">
        <f t="shared" si="1"/>
        <v>0</v>
      </c>
      <c r="N24" s="53">
        <f t="shared" si="1"/>
        <v>0</v>
      </c>
      <c r="O24" s="53">
        <f t="shared" si="1"/>
        <v>0</v>
      </c>
      <c r="P24" s="53">
        <f t="shared" si="1"/>
        <v>0</v>
      </c>
      <c r="Q24" s="53">
        <f t="shared" si="1"/>
        <v>0</v>
      </c>
      <c r="R24" s="53">
        <f t="shared" si="1"/>
        <v>0</v>
      </c>
      <c r="S24" s="55">
        <f>SUM(E24:R24)</f>
        <v>3</v>
      </c>
      <c r="T24" s="91" t="str">
        <f>IF(S24&gt;=1,"CUMPLE","NO CUMPLE")</f>
        <v>CUMPLE</v>
      </c>
    </row>
    <row r="25" spans="1:20" s="13" customFormat="1" ht="10.5" customHeight="1" x14ac:dyDescent="0.2">
      <c r="A25" s="60"/>
      <c r="B25" s="36"/>
      <c r="C25" s="36"/>
      <c r="D25" s="36"/>
      <c r="E25" s="36"/>
      <c r="F25" s="36"/>
      <c r="G25" s="37"/>
      <c r="H25" s="37"/>
      <c r="I25" s="37"/>
      <c r="J25" s="37"/>
      <c r="K25" s="38"/>
      <c r="L25" s="38"/>
      <c r="M25" s="38"/>
      <c r="N25" s="38"/>
      <c r="O25" s="38"/>
      <c r="P25" s="38"/>
      <c r="Q25" s="61"/>
      <c r="R25" s="38"/>
      <c r="S25" s="38"/>
      <c r="T25" s="60"/>
    </row>
    <row r="26" spans="1:20" s="13" customFormat="1" ht="24" customHeight="1" x14ac:dyDescent="0.2">
      <c r="A26" s="60"/>
      <c r="B26" s="246" t="s">
        <v>59</v>
      </c>
      <c r="C26" s="246"/>
      <c r="D26" s="246"/>
      <c r="E26" s="246"/>
      <c r="F26" s="246"/>
      <c r="G26" s="246"/>
      <c r="H26" s="246"/>
      <c r="I26" s="246"/>
      <c r="J26" s="246"/>
      <c r="K26" s="246"/>
      <c r="L26" s="246"/>
      <c r="M26" s="246"/>
      <c r="N26" s="246"/>
      <c r="O26" s="246"/>
      <c r="P26" s="246"/>
      <c r="Q26" s="246"/>
      <c r="R26" s="246"/>
      <c r="S26" s="246"/>
      <c r="T26" s="246"/>
    </row>
    <row r="27" spans="1:20" s="2" customFormat="1" ht="190.5" customHeight="1" x14ac:dyDescent="0.2">
      <c r="A27" s="62"/>
      <c r="B27" s="63" t="s">
        <v>60</v>
      </c>
      <c r="C27" s="63" t="s">
        <v>61</v>
      </c>
      <c r="D27" s="63" t="s">
        <v>62</v>
      </c>
      <c r="E27" s="63" t="s">
        <v>63</v>
      </c>
      <c r="F27" s="245" t="s">
        <v>64</v>
      </c>
      <c r="G27" s="245"/>
      <c r="H27" s="245"/>
      <c r="I27" s="109" t="s">
        <v>65</v>
      </c>
      <c r="J27" s="109" t="s">
        <v>66</v>
      </c>
      <c r="K27" s="109" t="s">
        <v>67</v>
      </c>
      <c r="L27" s="238" t="s">
        <v>68</v>
      </c>
      <c r="M27" s="239"/>
      <c r="N27" s="63" t="s">
        <v>69</v>
      </c>
      <c r="O27" s="63" t="s">
        <v>70</v>
      </c>
      <c r="P27" s="63" t="s">
        <v>71</v>
      </c>
      <c r="Q27" s="64" t="s">
        <v>72</v>
      </c>
      <c r="R27" s="63" t="s">
        <v>73</v>
      </c>
      <c r="S27" s="240" t="s">
        <v>74</v>
      </c>
      <c r="T27" s="241"/>
    </row>
    <row r="28" spans="1:20" ht="10.5" customHeight="1" x14ac:dyDescent="0.2">
      <c r="A28" s="10"/>
      <c r="B28" s="65"/>
      <c r="C28" s="66"/>
      <c r="D28" s="66"/>
      <c r="E28" s="67"/>
      <c r="F28" s="288"/>
      <c r="G28" s="288"/>
      <c r="H28" s="288"/>
      <c r="I28" s="67"/>
      <c r="J28" s="67"/>
      <c r="K28" s="67"/>
      <c r="L28" s="6"/>
      <c r="M28" s="6"/>
      <c r="N28" s="67"/>
      <c r="O28" s="67"/>
      <c r="P28" s="67"/>
      <c r="Q28" s="68"/>
      <c r="R28" s="67"/>
      <c r="S28" s="67"/>
    </row>
    <row r="29" spans="1:20" ht="85.5" customHeight="1" x14ac:dyDescent="0.2">
      <c r="A29" s="10"/>
      <c r="B29" s="69">
        <v>1</v>
      </c>
      <c r="C29" s="24">
        <v>34</v>
      </c>
      <c r="D29" s="24">
        <v>39</v>
      </c>
      <c r="E29" s="25" t="s">
        <v>75</v>
      </c>
      <c r="F29" s="296" t="s">
        <v>76</v>
      </c>
      <c r="G29" s="297"/>
      <c r="H29" s="297"/>
      <c r="I29" s="107" t="s">
        <v>37</v>
      </c>
      <c r="J29" s="107" t="s">
        <v>37</v>
      </c>
      <c r="K29" s="107" t="s">
        <v>37</v>
      </c>
      <c r="L29" s="289" t="s">
        <v>77</v>
      </c>
      <c r="M29" s="290"/>
      <c r="N29" s="107" t="s">
        <v>37</v>
      </c>
      <c r="O29" s="70" t="str">
        <f>K15</f>
        <v>EDILBERTO MATEUS
ALVAREZ</v>
      </c>
      <c r="P29" s="135">
        <f>R15</f>
        <v>0.1</v>
      </c>
      <c r="Q29" s="212">
        <v>2279.98</v>
      </c>
      <c r="R29" s="72">
        <f>Q29*P29</f>
        <v>227.99800000000002</v>
      </c>
      <c r="S29" s="291"/>
      <c r="T29" s="292"/>
    </row>
    <row r="30" spans="1:20" ht="109.5" customHeight="1" x14ac:dyDescent="0.2">
      <c r="A30" s="10"/>
      <c r="B30" s="69">
        <v>2</v>
      </c>
      <c r="C30" s="25">
        <v>19</v>
      </c>
      <c r="D30" s="136">
        <v>121</v>
      </c>
      <c r="E30" s="25" t="s">
        <v>78</v>
      </c>
      <c r="F30" s="296" t="s">
        <v>79</v>
      </c>
      <c r="G30" s="297"/>
      <c r="H30" s="297"/>
      <c r="I30" s="107" t="s">
        <v>37</v>
      </c>
      <c r="J30" s="107" t="s">
        <v>37</v>
      </c>
      <c r="K30" s="107" t="s">
        <v>37</v>
      </c>
      <c r="L30" s="289" t="s">
        <v>80</v>
      </c>
      <c r="M30" s="290"/>
      <c r="N30" s="107" t="s">
        <v>37</v>
      </c>
      <c r="O30" s="70" t="str">
        <f>K14</f>
        <v>GRUPO MABRIL SAS</v>
      </c>
      <c r="P30" s="71">
        <f>R14</f>
        <v>0.9</v>
      </c>
      <c r="Q30" s="212">
        <v>4477.7700000000004</v>
      </c>
      <c r="R30" s="72">
        <f>Q30*P30</f>
        <v>4029.9930000000004</v>
      </c>
      <c r="S30" s="291"/>
      <c r="T30" s="292"/>
    </row>
    <row r="31" spans="1:20" ht="10.5" customHeight="1" x14ac:dyDescent="0.2">
      <c r="A31" s="10"/>
      <c r="B31" s="73"/>
      <c r="C31" s="74"/>
      <c r="D31" s="74"/>
      <c r="E31" s="75"/>
      <c r="F31" s="76"/>
      <c r="G31" s="76"/>
      <c r="H31" s="76"/>
      <c r="I31" s="76"/>
      <c r="J31" s="76"/>
      <c r="K31" s="18"/>
      <c r="L31" s="19"/>
      <c r="M31" s="20"/>
      <c r="N31" s="20"/>
      <c r="O31" s="21"/>
      <c r="P31" s="21"/>
      <c r="Q31" s="77"/>
      <c r="R31" s="20"/>
      <c r="S31" s="20"/>
    </row>
    <row r="32" spans="1:20" ht="18" customHeight="1" x14ac:dyDescent="0.2">
      <c r="A32" s="10"/>
      <c r="B32" s="293" t="s">
        <v>81</v>
      </c>
      <c r="C32" s="294"/>
      <c r="D32" s="294"/>
      <c r="E32" s="294"/>
      <c r="F32" s="294"/>
      <c r="G32" s="294"/>
      <c r="H32" s="294"/>
      <c r="I32" s="294"/>
      <c r="J32" s="294"/>
      <c r="K32" s="294"/>
      <c r="L32" s="294"/>
      <c r="M32" s="294"/>
      <c r="N32" s="294"/>
      <c r="O32" s="294"/>
      <c r="P32" s="294"/>
      <c r="Q32" s="295"/>
      <c r="R32" s="78">
        <f>SUM(R29:R30)</f>
        <v>4257.991</v>
      </c>
      <c r="S32" s="110" t="str">
        <f>IF(R32&gt;K18,"CUMPLE","NO CUMPLE")</f>
        <v>CUMPLE</v>
      </c>
      <c r="T32" s="10"/>
    </row>
    <row r="33" spans="1:20" ht="18" customHeight="1" x14ac:dyDescent="0.2">
      <c r="A33" s="10"/>
      <c r="B33" s="5"/>
      <c r="C33" s="5"/>
      <c r="D33" s="5"/>
      <c r="E33" s="5"/>
      <c r="F33" s="5"/>
      <c r="G33" s="5"/>
      <c r="H33" s="5"/>
      <c r="I33" s="5"/>
      <c r="J33" s="5"/>
      <c r="K33" s="5"/>
      <c r="L33" s="5"/>
      <c r="M33" s="5"/>
      <c r="N33" s="5"/>
      <c r="O33" s="5"/>
      <c r="P33" s="5"/>
      <c r="Q33" s="5"/>
      <c r="R33" s="111"/>
      <c r="S33" s="5"/>
      <c r="T33" s="10"/>
    </row>
    <row r="34" spans="1:20" ht="18" customHeight="1" x14ac:dyDescent="0.2">
      <c r="A34" s="10"/>
      <c r="B34" s="5"/>
      <c r="C34" s="5"/>
      <c r="D34" s="5"/>
      <c r="E34" s="5"/>
      <c r="F34" s="5"/>
      <c r="G34" s="5"/>
      <c r="H34" s="5"/>
      <c r="I34" s="5"/>
      <c r="J34" s="5"/>
      <c r="K34" s="5"/>
      <c r="L34" s="5"/>
      <c r="M34" s="5"/>
      <c r="N34" s="5"/>
      <c r="O34" s="5"/>
      <c r="P34" s="5"/>
      <c r="Q34" s="201">
        <v>0.7</v>
      </c>
      <c r="R34" s="202">
        <f>(E18*Q34)/R35</f>
        <v>1673.8846923076924</v>
      </c>
      <c r="S34" s="5"/>
      <c r="T34" s="10"/>
    </row>
    <row r="35" spans="1:20" ht="18" customHeight="1" x14ac:dyDescent="0.2">
      <c r="A35" s="10"/>
      <c r="B35" s="5"/>
      <c r="C35" s="5"/>
      <c r="D35" s="5"/>
      <c r="E35" s="5"/>
      <c r="F35" s="5"/>
      <c r="G35" s="5"/>
      <c r="H35" s="5"/>
      <c r="I35" s="5"/>
      <c r="J35" s="5"/>
      <c r="K35" s="5"/>
      <c r="L35" s="5"/>
      <c r="M35" s="5"/>
      <c r="N35" s="5"/>
      <c r="O35" s="5"/>
      <c r="P35" s="5"/>
      <c r="Q35" s="5"/>
      <c r="R35" s="111">
        <v>1300000</v>
      </c>
      <c r="S35" s="5"/>
      <c r="T35" s="10"/>
    </row>
    <row r="36" spans="1:20" ht="18" customHeight="1" thickBot="1" x14ac:dyDescent="0.25">
      <c r="A36" s="10"/>
      <c r="B36" s="5"/>
      <c r="C36" s="5"/>
      <c r="D36" s="5"/>
      <c r="E36" s="5"/>
      <c r="F36" s="5"/>
      <c r="G36" s="5"/>
      <c r="H36" s="5"/>
      <c r="I36" s="5"/>
      <c r="J36" s="5"/>
      <c r="K36" s="5"/>
      <c r="L36" s="5"/>
      <c r="M36" s="5"/>
      <c r="N36" s="5"/>
      <c r="O36" s="5"/>
      <c r="P36" s="5"/>
      <c r="Q36" s="5"/>
      <c r="R36" s="111"/>
      <c r="S36" s="5"/>
      <c r="T36" s="10"/>
    </row>
    <row r="37" spans="1:20" ht="10.5" customHeight="1" thickBot="1" x14ac:dyDescent="0.25">
      <c r="A37" s="10"/>
      <c r="B37" s="73"/>
      <c r="C37" s="74"/>
      <c r="D37" s="74"/>
      <c r="E37" s="75"/>
      <c r="F37" s="76"/>
      <c r="G37" s="76"/>
      <c r="H37" s="76"/>
      <c r="I37" s="76"/>
      <c r="J37" s="76"/>
      <c r="K37" s="18"/>
      <c r="L37" s="19"/>
      <c r="M37" s="20"/>
      <c r="N37" s="20"/>
      <c r="O37" s="21"/>
      <c r="P37" s="21"/>
      <c r="Q37" s="77"/>
      <c r="R37" s="20"/>
      <c r="S37" s="20"/>
    </row>
    <row r="38" spans="1:20" ht="103.5" customHeight="1" thickBot="1" x14ac:dyDescent="0.25">
      <c r="A38" s="10"/>
      <c r="B38" s="285" t="s">
        <v>82</v>
      </c>
      <c r="C38" s="286"/>
      <c r="D38" s="286"/>
      <c r="E38" s="286"/>
      <c r="F38" s="286"/>
      <c r="G38" s="286"/>
      <c r="H38" s="286"/>
      <c r="I38" s="286"/>
      <c r="J38" s="286"/>
      <c r="K38" s="286"/>
      <c r="L38" s="286"/>
      <c r="M38" s="286"/>
      <c r="N38" s="286"/>
      <c r="O38" s="286"/>
      <c r="P38" s="286"/>
      <c r="Q38" s="286"/>
      <c r="R38" s="286"/>
      <c r="S38" s="286"/>
      <c r="T38" s="287"/>
    </row>
    <row r="39" spans="1:20" ht="10.5" customHeight="1" x14ac:dyDescent="0.2">
      <c r="A39" s="10"/>
      <c r="B39" s="73"/>
      <c r="C39" s="74"/>
      <c r="D39" s="74"/>
      <c r="E39" s="75"/>
      <c r="F39" s="76"/>
      <c r="G39" s="76"/>
      <c r="H39" s="76"/>
      <c r="I39" s="76"/>
      <c r="J39" s="76"/>
      <c r="K39" s="18"/>
      <c r="L39" s="19"/>
      <c r="M39" s="20"/>
      <c r="N39" s="20"/>
      <c r="O39" s="21"/>
      <c r="P39" s="21"/>
      <c r="Q39" s="77"/>
      <c r="R39" s="20"/>
      <c r="S39" s="20"/>
    </row>
    <row r="40" spans="1:20" ht="16.5" hidden="1" x14ac:dyDescent="0.2">
      <c r="B40" s="73"/>
      <c r="C40" s="74"/>
      <c r="D40" s="74"/>
      <c r="E40" s="75"/>
      <c r="F40" s="76"/>
      <c r="G40" s="76"/>
      <c r="H40" s="76"/>
      <c r="I40" s="76"/>
      <c r="J40" s="76"/>
      <c r="K40" s="18"/>
      <c r="L40" s="19"/>
      <c r="M40" s="20"/>
      <c r="N40" s="20"/>
      <c r="O40" s="21"/>
      <c r="P40" s="21"/>
      <c r="Q40" s="77"/>
      <c r="R40" s="20"/>
      <c r="S40" s="20"/>
    </row>
    <row r="41" spans="1:20" ht="16.5" x14ac:dyDescent="0.2">
      <c r="B41" s="73"/>
      <c r="C41" s="74"/>
      <c r="D41" s="74"/>
      <c r="E41" s="75"/>
      <c r="F41" s="76"/>
      <c r="G41" s="76"/>
      <c r="H41" s="76"/>
      <c r="I41" s="76"/>
      <c r="J41" s="76"/>
      <c r="K41" s="79"/>
      <c r="L41" s="79"/>
      <c r="M41" s="79"/>
      <c r="N41" s="20"/>
      <c r="O41" s="21"/>
      <c r="P41" s="21"/>
      <c r="Q41" s="77"/>
      <c r="R41" s="20"/>
      <c r="S41" s="20"/>
    </row>
    <row r="42" spans="1:20" ht="16.5" x14ac:dyDescent="0.2">
      <c r="B42" s="73"/>
      <c r="C42" s="74"/>
      <c r="D42" s="74"/>
      <c r="E42" s="75"/>
      <c r="F42" s="76"/>
      <c r="G42" s="76"/>
      <c r="H42" s="76"/>
      <c r="I42" s="76"/>
      <c r="J42" s="76"/>
      <c r="K42" s="79"/>
      <c r="L42" s="79"/>
      <c r="M42" s="79"/>
      <c r="N42" s="20"/>
      <c r="O42" s="21"/>
      <c r="P42" s="21"/>
      <c r="Q42" s="77"/>
      <c r="R42" s="20"/>
      <c r="S42" s="20"/>
    </row>
    <row r="43" spans="1:20" ht="15.75" x14ac:dyDescent="0.2">
      <c r="B43" s="29"/>
      <c r="C43" s="29"/>
      <c r="D43" s="29"/>
      <c r="E43" s="29"/>
      <c r="F43" s="30"/>
      <c r="G43" s="29"/>
      <c r="H43" s="29"/>
      <c r="I43" s="29"/>
      <c r="J43" s="29"/>
      <c r="K43" s="284"/>
      <c r="L43" s="284"/>
      <c r="M43" s="284"/>
      <c r="N43" s="29"/>
      <c r="O43" s="29"/>
      <c r="P43" s="29"/>
      <c r="Q43" s="46"/>
      <c r="R43" s="29"/>
      <c r="S43" s="29"/>
      <c r="T43" s="3"/>
    </row>
    <row r="44" spans="1:20" x14ac:dyDescent="0.2">
      <c r="K44" s="284"/>
      <c r="L44" s="284"/>
      <c r="M44" s="284"/>
    </row>
  </sheetData>
  <sheetProtection algorithmName="SHA-512" hashValue="xzKZDzYj2jEIiIUpQVRChUoGH0xNq2STcOtlWnq72scyxY/bwaBn1Wkspppnju6ThugUN0345AHCDyEOrRxsKw==" saltValue="xxN4BGVHtvjGzkPwlZDgEg==" spinCount="100000" sheet="1" selectLockedCells="1"/>
  <mergeCells count="45">
    <mergeCell ref="K44:M44"/>
    <mergeCell ref="K43:M43"/>
    <mergeCell ref="B38:T38"/>
    <mergeCell ref="F28:H28"/>
    <mergeCell ref="L29:M29"/>
    <mergeCell ref="S29:T29"/>
    <mergeCell ref="B32:Q32"/>
    <mergeCell ref="L30:M30"/>
    <mergeCell ref="S30:T30"/>
    <mergeCell ref="F29:H29"/>
    <mergeCell ref="F30:H30"/>
    <mergeCell ref="C9:J9"/>
    <mergeCell ref="B7:D7"/>
    <mergeCell ref="E7:T7"/>
    <mergeCell ref="K14:N14"/>
    <mergeCell ref="O14:Q14"/>
    <mergeCell ref="G11:J11"/>
    <mergeCell ref="G12:J12"/>
    <mergeCell ref="L27:M27"/>
    <mergeCell ref="S27:T27"/>
    <mergeCell ref="B2:T2"/>
    <mergeCell ref="S19:T19"/>
    <mergeCell ref="F27:H27"/>
    <mergeCell ref="B5:T5"/>
    <mergeCell ref="B4:T4"/>
    <mergeCell ref="B26:T26"/>
    <mergeCell ref="B24:D24"/>
    <mergeCell ref="B3:T3"/>
    <mergeCell ref="B14:D16"/>
    <mergeCell ref="E14:H16"/>
    <mergeCell ref="I14:J14"/>
    <mergeCell ref="I15:J15"/>
    <mergeCell ref="K15:N15"/>
    <mergeCell ref="O15:Q15"/>
    <mergeCell ref="B22:C22"/>
    <mergeCell ref="I16:J16"/>
    <mergeCell ref="K16:N16"/>
    <mergeCell ref="O16:Q16"/>
    <mergeCell ref="B18:D18"/>
    <mergeCell ref="B21:C21"/>
    <mergeCell ref="E18:F18"/>
    <mergeCell ref="G18:I18"/>
    <mergeCell ref="B19:D19"/>
    <mergeCell ref="E19:R19"/>
    <mergeCell ref="B20:C20"/>
  </mergeCells>
  <conditionalFormatting sqref="C30:E30">
    <cfRule type="cellIs" dxfId="330" priority="4283" operator="equal">
      <formula>#REF!</formula>
    </cfRule>
    <cfRule type="cellIs" dxfId="329" priority="4284" operator="equal">
      <formula>#REF!</formula>
    </cfRule>
  </conditionalFormatting>
  <conditionalFormatting sqref="C27:F27 C41:J42">
    <cfRule type="cellIs" dxfId="328" priority="4310" operator="equal">
      <formula>#REF!</formula>
    </cfRule>
    <cfRule type="cellIs" dxfId="327" priority="4311" operator="equal">
      <formula>#REF!</formula>
    </cfRule>
  </conditionalFormatting>
  <conditionalFormatting sqref="C29:F29">
    <cfRule type="cellIs" dxfId="326" priority="4338" operator="equal">
      <formula>#REF!</formula>
    </cfRule>
    <cfRule type="cellIs" dxfId="325" priority="4339" operator="equal">
      <formula>#REF!</formula>
    </cfRule>
  </conditionalFormatting>
  <conditionalFormatting sqref="C25:L25">
    <cfRule type="cellIs" dxfId="324" priority="4346" operator="equal">
      <formula>#REF!</formula>
    </cfRule>
    <cfRule type="cellIs" dxfId="323" priority="4347" operator="equal">
      <formula>#REF!</formula>
    </cfRule>
  </conditionalFormatting>
  <conditionalFormatting sqref="C37:L37">
    <cfRule type="cellIs" dxfId="322" priority="303" operator="equal">
      <formula>#REF!</formula>
    </cfRule>
    <cfRule type="cellIs" dxfId="321" priority="304" operator="equal">
      <formula>#REF!</formula>
    </cfRule>
  </conditionalFormatting>
  <conditionalFormatting sqref="C39:L40">
    <cfRule type="cellIs" dxfId="320" priority="4328" operator="equal">
      <formula>#REF!</formula>
    </cfRule>
    <cfRule type="cellIs" dxfId="319" priority="4329" operator="equal">
      <formula>#REF!</formula>
    </cfRule>
  </conditionalFormatting>
  <conditionalFormatting sqref="F11">
    <cfRule type="containsText" dxfId="318" priority="4348" operator="containsText" text="NO HABILITADO">
      <formula>NOT(ISERROR(SEARCH("NO HABILITADO",F11)))</formula>
    </cfRule>
    <cfRule type="containsText" dxfId="317" priority="4349" operator="containsText" text="HABILITADO">
      <formula>NOT(ISERROR(SEARCH("HABILITADO",F11)))</formula>
    </cfRule>
  </conditionalFormatting>
  <conditionalFormatting sqref="F27">
    <cfRule type="cellIs" dxfId="316" priority="4308" operator="equal">
      <formula>#REF!</formula>
    </cfRule>
    <cfRule type="cellIs" dxfId="315" priority="4309" operator="equal">
      <formula>#REF!</formula>
    </cfRule>
  </conditionalFormatting>
  <conditionalFormatting sqref="F30">
    <cfRule type="cellIs" dxfId="314" priority="4277" operator="equal">
      <formula>#REF!</formula>
    </cfRule>
    <cfRule type="cellIs" dxfId="313" priority="4278" operator="equal">
      <formula>#REF!</formula>
    </cfRule>
  </conditionalFormatting>
  <conditionalFormatting sqref="G11">
    <cfRule type="containsText" dxfId="312" priority="4291" operator="containsText" text="NO CUMPLE">
      <formula>NOT(ISERROR(SEARCH("NO CUMPLE",G11)))</formula>
    </cfRule>
    <cfRule type="containsText" dxfId="311" priority="4292" operator="containsText" text="CUMPLE">
      <formula>NOT(ISERROR(SEARCH("CUMPLE",G11)))</formula>
    </cfRule>
  </conditionalFormatting>
  <conditionalFormatting sqref="I29:K30">
    <cfRule type="containsText" dxfId="310" priority="179" operator="containsText" text="NO">
      <formula>NOT(ISERROR(SEARCH("NO",I29)))</formula>
    </cfRule>
    <cfRule type="containsText" dxfId="309" priority="180" operator="containsText" text="CUMPLE">
      <formula>NOT(ISERROR(SEARCH("CUMPLE",I29)))</formula>
    </cfRule>
  </conditionalFormatting>
  <conditionalFormatting sqref="K41:K42">
    <cfRule type="cellIs" dxfId="308" priority="4340" operator="equal">
      <formula>#REF!</formula>
    </cfRule>
    <cfRule type="cellIs" dxfId="307" priority="4341" operator="equal">
      <formula>#REF!</formula>
    </cfRule>
  </conditionalFormatting>
  <conditionalFormatting sqref="L27 L41:M42">
    <cfRule type="cellIs" dxfId="306" priority="4306" operator="equal">
      <formula>#REF!</formula>
    </cfRule>
    <cfRule type="cellIs" dxfId="305" priority="4307" operator="equal">
      <formula>#REF!</formula>
    </cfRule>
  </conditionalFormatting>
  <conditionalFormatting sqref="N27">
    <cfRule type="cellIs" dxfId="304" priority="4318" operator="equal">
      <formula>#REF!</formula>
    </cfRule>
    <cfRule type="cellIs" dxfId="303" priority="4319" operator="equal">
      <formula>#REF!</formula>
    </cfRule>
  </conditionalFormatting>
  <conditionalFormatting sqref="N29:N30">
    <cfRule type="containsText" dxfId="302" priority="4271" operator="containsText" text="NO">
      <formula>NOT(ISERROR(SEARCH("NO",N29)))</formula>
    </cfRule>
    <cfRule type="containsText" dxfId="301" priority="4272" operator="containsText" text="CUMPLE">
      <formula>NOT(ISERROR(SEARCH("CUMPLE",N29)))</formula>
    </cfRule>
  </conditionalFormatting>
  <conditionalFormatting sqref="O27 C28:F28 I28:K28 N28:P28 C31:L31">
    <cfRule type="cellIs" dxfId="300" priority="4362" operator="equal">
      <formula>#REF!</formula>
    </cfRule>
    <cfRule type="cellIs" dxfId="299" priority="4363" operator="equal">
      <formula>#REF!</formula>
    </cfRule>
  </conditionalFormatting>
  <conditionalFormatting sqref="O30">
    <cfRule type="cellIs" dxfId="298" priority="4285" operator="equal">
      <formula>#REF!</formula>
    </cfRule>
    <cfRule type="cellIs" dxfId="297" priority="4286" operator="equal">
      <formula>#REF!</formula>
    </cfRule>
  </conditionalFormatting>
  <conditionalFormatting sqref="O29:P29">
    <cfRule type="cellIs" dxfId="296" priority="4322" operator="equal">
      <formula>#REF!</formula>
    </cfRule>
    <cfRule type="cellIs" dxfId="295" priority="4323" operator="equal">
      <formula>#REF!</formula>
    </cfRule>
  </conditionalFormatting>
  <conditionalFormatting sqref="P30">
    <cfRule type="cellIs" dxfId="294" priority="4281" operator="equal">
      <formula>#REF!</formula>
    </cfRule>
    <cfRule type="cellIs" dxfId="293" priority="4282" operator="equal">
      <formula>#REF!</formula>
    </cfRule>
  </conditionalFormatting>
  <conditionalFormatting sqref="P27:R27">
    <cfRule type="cellIs" dxfId="292" priority="4352" operator="equal">
      <formula>#REF!</formula>
    </cfRule>
    <cfRule type="cellIs" dxfId="291" priority="4353" operator="equal">
      <formula>#REF!</formula>
    </cfRule>
  </conditionalFormatting>
  <conditionalFormatting sqref="S32">
    <cfRule type="cellIs" dxfId="290" priority="1329" operator="equal">
      <formula>"CUMPLE"</formula>
    </cfRule>
    <cfRule type="cellIs" dxfId="289" priority="1330" operator="equal">
      <formula>"NO CUMPLE"</formula>
    </cfRule>
  </conditionalFormatting>
  <conditionalFormatting sqref="T21:T24">
    <cfRule type="containsText" dxfId="288" priority="1331" operator="containsText" text="NO">
      <formula>NOT(ISERROR(SEARCH("NO",T21)))</formula>
    </cfRule>
    <cfRule type="containsText" dxfId="287" priority="1332" operator="containsText" text="CUMPLE">
      <formula>NOT(ISERROR(SEARCH("CUMPLE",T21)))</formula>
    </cfRule>
  </conditionalFormatting>
  <dataValidations disablePrompts="1" count="1">
    <dataValidation type="list" allowBlank="1" showInputMessage="1" showErrorMessage="1" sqref="E25:L25" xr:uid="{00000000-0002-0000-02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47"/>
  <sheetViews>
    <sheetView view="pageBreakPreview" zoomScale="70" zoomScaleNormal="80" zoomScaleSheetLayoutView="70" workbookViewId="0">
      <selection activeCell="E19" sqref="E19:R1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0"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2" t="s">
        <v>32</v>
      </c>
      <c r="C2" s="242"/>
      <c r="D2" s="242"/>
      <c r="E2" s="242"/>
      <c r="F2" s="242"/>
      <c r="G2" s="242"/>
      <c r="H2" s="242"/>
      <c r="I2" s="242"/>
      <c r="J2" s="242"/>
      <c r="K2" s="242"/>
      <c r="L2" s="242"/>
      <c r="M2" s="242"/>
      <c r="N2" s="242"/>
      <c r="O2" s="242"/>
      <c r="P2" s="242"/>
      <c r="Q2" s="242"/>
      <c r="R2" s="242"/>
      <c r="S2" s="242"/>
      <c r="T2" s="242"/>
    </row>
    <row r="3" spans="1:20" ht="36" customHeight="1" x14ac:dyDescent="0.2">
      <c r="A3" s="10"/>
      <c r="B3" s="242" t="s">
        <v>33</v>
      </c>
      <c r="C3" s="242"/>
      <c r="D3" s="242"/>
      <c r="E3" s="242"/>
      <c r="F3" s="242"/>
      <c r="G3" s="242"/>
      <c r="H3" s="242"/>
      <c r="I3" s="242"/>
      <c r="J3" s="242"/>
      <c r="K3" s="242"/>
      <c r="L3" s="242"/>
      <c r="M3" s="242"/>
      <c r="N3" s="242"/>
      <c r="O3" s="242"/>
      <c r="P3" s="242"/>
      <c r="Q3" s="242"/>
      <c r="R3" s="242"/>
      <c r="S3" s="242"/>
      <c r="T3" s="242"/>
    </row>
    <row r="4" spans="1:20" ht="36" customHeight="1" x14ac:dyDescent="0.2">
      <c r="A4" s="10"/>
      <c r="B4" s="242" t="s">
        <v>34</v>
      </c>
      <c r="C4" s="242"/>
      <c r="D4" s="242"/>
      <c r="E4" s="242"/>
      <c r="F4" s="242"/>
      <c r="G4" s="242"/>
      <c r="H4" s="242"/>
      <c r="I4" s="242"/>
      <c r="J4" s="242"/>
      <c r="K4" s="242"/>
      <c r="L4" s="242"/>
      <c r="M4" s="242"/>
      <c r="N4" s="242"/>
      <c r="O4" s="242"/>
      <c r="P4" s="242"/>
      <c r="Q4" s="242"/>
      <c r="R4" s="242"/>
      <c r="S4" s="242"/>
      <c r="T4" s="242"/>
    </row>
    <row r="5" spans="1:20" ht="36" customHeight="1" x14ac:dyDescent="0.2">
      <c r="A5" s="10"/>
      <c r="B5" s="242" t="str">
        <f>Datos!B3</f>
        <v>FDLU-LP-010-2024 (117411)</v>
      </c>
      <c r="C5" s="242"/>
      <c r="D5" s="242"/>
      <c r="E5" s="242"/>
      <c r="F5" s="242"/>
      <c r="G5" s="242"/>
      <c r="H5" s="242"/>
      <c r="I5" s="242"/>
      <c r="J5" s="242"/>
      <c r="K5" s="242"/>
      <c r="L5" s="242"/>
      <c r="M5" s="242"/>
      <c r="N5" s="242"/>
      <c r="O5" s="242"/>
      <c r="P5" s="242"/>
      <c r="Q5" s="242"/>
      <c r="R5" s="242"/>
      <c r="S5" s="242"/>
      <c r="T5" s="24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7" t="s">
        <v>35</v>
      </c>
      <c r="C7" s="278"/>
      <c r="D7" s="269"/>
      <c r="E7" s="279" t="s">
        <v>2</v>
      </c>
      <c r="F7" s="279"/>
      <c r="G7" s="279"/>
      <c r="H7" s="279"/>
      <c r="I7" s="279"/>
      <c r="J7" s="279"/>
      <c r="K7" s="279"/>
      <c r="L7" s="279"/>
      <c r="M7" s="279"/>
      <c r="N7" s="279"/>
      <c r="O7" s="279"/>
      <c r="P7" s="279"/>
      <c r="Q7" s="279"/>
      <c r="R7" s="279"/>
      <c r="S7" s="279"/>
      <c r="T7" s="279"/>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12" t="s">
        <v>36</v>
      </c>
      <c r="C9" s="274" t="s">
        <v>84</v>
      </c>
      <c r="D9" s="275"/>
      <c r="E9" s="275"/>
      <c r="F9" s="275"/>
      <c r="G9" s="275"/>
      <c r="H9" s="275"/>
      <c r="I9" s="275"/>
      <c r="J9" s="276"/>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80" t="s">
        <v>37</v>
      </c>
      <c r="H11" s="281"/>
      <c r="I11" s="281"/>
      <c r="J11" s="282"/>
      <c r="K11" s="35"/>
      <c r="L11" s="9"/>
      <c r="M11" s="9"/>
      <c r="N11" s="9"/>
      <c r="O11" s="9"/>
      <c r="P11" s="9"/>
      <c r="Q11" s="9"/>
      <c r="R11" s="9"/>
      <c r="S11" s="9"/>
      <c r="T11" s="9"/>
    </row>
    <row r="12" spans="1:20" s="1" customFormat="1" ht="38.25" customHeight="1" x14ac:dyDescent="0.2">
      <c r="A12" s="47"/>
      <c r="B12" s="35"/>
      <c r="C12" s="4"/>
      <c r="E12" s="23"/>
      <c r="F12" s="23"/>
      <c r="G12" s="283"/>
      <c r="H12" s="283"/>
      <c r="I12" s="283"/>
      <c r="J12" s="283"/>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0" t="s">
        <v>38</v>
      </c>
      <c r="C14" s="251"/>
      <c r="D14" s="252"/>
      <c r="E14" s="259" t="s">
        <v>84</v>
      </c>
      <c r="F14" s="260"/>
      <c r="G14" s="260"/>
      <c r="H14" s="261"/>
      <c r="I14" s="231" t="s">
        <v>40</v>
      </c>
      <c r="J14" s="232"/>
      <c r="K14" s="233" t="s">
        <v>85</v>
      </c>
      <c r="L14" s="234"/>
      <c r="M14" s="234"/>
      <c r="N14" s="235"/>
      <c r="O14" s="231" t="s">
        <v>42</v>
      </c>
      <c r="P14" s="236"/>
      <c r="Q14" s="232"/>
      <c r="R14" s="113">
        <v>0.9</v>
      </c>
      <c r="S14" s="49"/>
      <c r="T14" s="49"/>
    </row>
    <row r="15" spans="1:20" s="7" customFormat="1" ht="35.25" customHeight="1" x14ac:dyDescent="0.2">
      <c r="A15" s="8"/>
      <c r="B15" s="253"/>
      <c r="C15" s="254"/>
      <c r="D15" s="255"/>
      <c r="E15" s="262"/>
      <c r="F15" s="263"/>
      <c r="G15" s="263"/>
      <c r="H15" s="264"/>
      <c r="I15" s="231" t="s">
        <v>43</v>
      </c>
      <c r="J15" s="232"/>
      <c r="K15" s="233" t="s">
        <v>86</v>
      </c>
      <c r="L15" s="234"/>
      <c r="M15" s="234"/>
      <c r="N15" s="235"/>
      <c r="O15" s="231" t="s">
        <v>42</v>
      </c>
      <c r="P15" s="236"/>
      <c r="Q15" s="232"/>
      <c r="R15" s="113">
        <v>0.1</v>
      </c>
      <c r="S15" s="49"/>
      <c r="T15" s="49"/>
    </row>
    <row r="16" spans="1:20" s="1" customFormat="1" ht="25.5" customHeight="1" x14ac:dyDescent="0.2">
      <c r="A16" s="47"/>
      <c r="B16" s="256"/>
      <c r="C16" s="257"/>
      <c r="D16" s="258"/>
      <c r="E16" s="265"/>
      <c r="F16" s="266"/>
      <c r="G16" s="266"/>
      <c r="H16" s="267"/>
      <c r="I16" s="231" t="s">
        <v>45</v>
      </c>
      <c r="J16" s="232"/>
      <c r="K16" s="233"/>
      <c r="L16" s="234"/>
      <c r="M16" s="234"/>
      <c r="N16" s="235"/>
      <c r="O16" s="231" t="s">
        <v>42</v>
      </c>
      <c r="P16" s="236"/>
      <c r="Q16" s="232"/>
      <c r="R16" s="113"/>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37" t="s">
        <v>46</v>
      </c>
      <c r="C18" s="237"/>
      <c r="D18" s="237"/>
      <c r="E18" s="268">
        <f>Datos!B4</f>
        <v>3108643000</v>
      </c>
      <c r="F18" s="268"/>
      <c r="G18" s="237" t="s">
        <v>47</v>
      </c>
      <c r="H18" s="237"/>
      <c r="I18" s="237"/>
      <c r="J18" s="51">
        <v>1.2</v>
      </c>
      <c r="K18" s="52">
        <f>((E18/1300000)*J18)</f>
        <v>2869.5166153846153</v>
      </c>
      <c r="L18" s="9"/>
      <c r="M18" s="9"/>
      <c r="N18" s="9"/>
      <c r="O18" s="9"/>
      <c r="P18" s="9"/>
      <c r="Q18" s="9"/>
      <c r="R18" s="9"/>
      <c r="S18" s="9"/>
      <c r="T18" s="9"/>
    </row>
    <row r="19" spans="1:20" s="1" customFormat="1" ht="174.75" customHeight="1" x14ac:dyDescent="0.2">
      <c r="A19" s="47"/>
      <c r="B19" s="229" t="s">
        <v>48</v>
      </c>
      <c r="C19" s="230"/>
      <c r="D19" s="269"/>
      <c r="E19" s="270" t="s">
        <v>49</v>
      </c>
      <c r="F19" s="271"/>
      <c r="G19" s="271"/>
      <c r="H19" s="271"/>
      <c r="I19" s="271"/>
      <c r="J19" s="271"/>
      <c r="K19" s="271"/>
      <c r="L19" s="271"/>
      <c r="M19" s="271"/>
      <c r="N19" s="271"/>
      <c r="O19" s="271"/>
      <c r="P19" s="271"/>
      <c r="Q19" s="271"/>
      <c r="R19" s="272"/>
      <c r="S19" s="243"/>
      <c r="T19" s="244"/>
    </row>
    <row r="20" spans="1:20" s="1" customFormat="1" ht="48.75" customHeight="1" x14ac:dyDescent="0.2">
      <c r="A20" s="47"/>
      <c r="B20" s="273" t="s">
        <v>50</v>
      </c>
      <c r="C20" s="273"/>
      <c r="D20" s="104" t="s">
        <v>51</v>
      </c>
      <c r="E20" s="53">
        <v>72101500</v>
      </c>
      <c r="F20" s="53">
        <v>72141300</v>
      </c>
      <c r="G20" s="53">
        <v>72153100</v>
      </c>
      <c r="H20" s="53"/>
      <c r="I20" s="53"/>
      <c r="J20" s="53"/>
      <c r="K20" s="53"/>
      <c r="L20" s="53"/>
      <c r="M20" s="53"/>
      <c r="N20" s="53"/>
      <c r="O20" s="53"/>
      <c r="P20" s="53"/>
      <c r="Q20" s="54"/>
      <c r="R20" s="55"/>
      <c r="S20" s="103" t="s">
        <v>52</v>
      </c>
      <c r="T20" s="103" t="s">
        <v>53</v>
      </c>
    </row>
    <row r="21" spans="1:20" s="1" customFormat="1" ht="22.5" customHeight="1" x14ac:dyDescent="0.2">
      <c r="A21" s="47"/>
      <c r="B21" s="229" t="s">
        <v>54</v>
      </c>
      <c r="C21" s="230"/>
      <c r="D21" s="56" t="s">
        <v>55</v>
      </c>
      <c r="E21" s="57"/>
      <c r="F21" s="57"/>
      <c r="G21" s="57" t="s">
        <v>56</v>
      </c>
      <c r="H21" s="57"/>
      <c r="I21" s="57"/>
      <c r="J21" s="57"/>
      <c r="K21" s="57"/>
      <c r="L21" s="57"/>
      <c r="M21" s="57"/>
      <c r="N21" s="57"/>
      <c r="O21" s="57"/>
      <c r="P21" s="57"/>
      <c r="Q21" s="57"/>
      <c r="R21" s="57"/>
      <c r="S21" s="55">
        <f>COUNTA(E21:R21)</f>
        <v>1</v>
      </c>
      <c r="T21" s="91" t="str">
        <f>IF(S21&gt;=1,"CUMPLE","NO CUMPLE")</f>
        <v>CUMPLE</v>
      </c>
    </row>
    <row r="22" spans="1:20" s="1" customFormat="1" ht="22.5" customHeight="1" x14ac:dyDescent="0.2">
      <c r="A22" s="47"/>
      <c r="B22" s="229" t="s">
        <v>54</v>
      </c>
      <c r="C22" s="230"/>
      <c r="D22" s="56" t="s">
        <v>57</v>
      </c>
      <c r="E22" s="57"/>
      <c r="F22" s="57"/>
      <c r="G22" s="57" t="s">
        <v>56</v>
      </c>
      <c r="H22" s="57"/>
      <c r="I22" s="57"/>
      <c r="J22" s="57"/>
      <c r="K22" s="57"/>
      <c r="L22" s="57"/>
      <c r="M22" s="57"/>
      <c r="N22" s="57"/>
      <c r="O22" s="57"/>
      <c r="P22" s="57"/>
      <c r="Q22" s="57"/>
      <c r="R22" s="57"/>
      <c r="S22" s="55">
        <f>COUNTA(E22:R22)</f>
        <v>1</v>
      </c>
      <c r="T22" s="91" t="str">
        <f>IF(S22&gt;=1,"CUMPLE","NO CUMPLE")</f>
        <v>CUMPLE</v>
      </c>
    </row>
    <row r="23" spans="1:20" s="1" customFormat="1" ht="22.5" customHeight="1" x14ac:dyDescent="0.2">
      <c r="A23" s="47"/>
      <c r="B23" s="229" t="s">
        <v>54</v>
      </c>
      <c r="C23" s="230"/>
      <c r="D23" s="56" t="s">
        <v>87</v>
      </c>
      <c r="E23" s="57"/>
      <c r="F23" s="57"/>
      <c r="G23" s="57" t="s">
        <v>56</v>
      </c>
      <c r="H23" s="57"/>
      <c r="I23" s="57"/>
      <c r="J23" s="57"/>
      <c r="K23" s="57"/>
      <c r="L23" s="57"/>
      <c r="M23" s="57"/>
      <c r="N23" s="57"/>
      <c r="O23" s="57"/>
      <c r="P23" s="57"/>
      <c r="Q23" s="57"/>
      <c r="R23" s="57"/>
      <c r="S23" s="55">
        <f>COUNTA(E23:R23)</f>
        <v>1</v>
      </c>
      <c r="T23" s="91" t="str">
        <f>IF(S23&gt;=1,"CUMPLE","NO CUMPLE")</f>
        <v>CUMPLE</v>
      </c>
    </row>
    <row r="24" spans="1:20" s="1" customFormat="1" ht="22.5" customHeight="1" x14ac:dyDescent="0.2">
      <c r="A24" s="47"/>
      <c r="B24" s="229" t="s">
        <v>54</v>
      </c>
      <c r="C24" s="230"/>
      <c r="D24" s="56" t="s">
        <v>88</v>
      </c>
      <c r="E24" s="57"/>
      <c r="F24" s="57"/>
      <c r="G24" s="57" t="s">
        <v>56</v>
      </c>
      <c r="H24" s="57"/>
      <c r="I24" s="57"/>
      <c r="J24" s="57"/>
      <c r="K24" s="57"/>
      <c r="L24" s="57"/>
      <c r="M24" s="57"/>
      <c r="N24" s="57"/>
      <c r="O24" s="57"/>
      <c r="P24" s="57"/>
      <c r="Q24" s="58"/>
      <c r="R24" s="59"/>
      <c r="S24" s="55">
        <f>COUNTA(E24:R24)</f>
        <v>1</v>
      </c>
      <c r="T24" s="91" t="str">
        <f>IF(S24&gt;=1,"CUMPLE","NO CUMPLE")</f>
        <v>CUMPLE</v>
      </c>
    </row>
    <row r="25" spans="1:20" s="1" customFormat="1" ht="22.5" hidden="1" customHeight="1" x14ac:dyDescent="0.2">
      <c r="A25" s="47"/>
      <c r="B25" s="94"/>
      <c r="C25" s="95"/>
      <c r="D25" s="56"/>
      <c r="E25" s="57">
        <f t="shared" ref="E25:R25" si="0">COUNTA(E21:E24)</f>
        <v>0</v>
      </c>
      <c r="F25" s="57">
        <f t="shared" si="0"/>
        <v>0</v>
      </c>
      <c r="G25" s="57">
        <f t="shared" si="0"/>
        <v>4</v>
      </c>
      <c r="H25" s="57">
        <f t="shared" si="0"/>
        <v>0</v>
      </c>
      <c r="I25" s="57">
        <f t="shared" si="0"/>
        <v>0</v>
      </c>
      <c r="J25" s="57">
        <f t="shared" si="0"/>
        <v>0</v>
      </c>
      <c r="K25" s="57">
        <f t="shared" si="0"/>
        <v>0</v>
      </c>
      <c r="L25" s="57">
        <f t="shared" si="0"/>
        <v>0</v>
      </c>
      <c r="M25" s="57">
        <f t="shared" si="0"/>
        <v>0</v>
      </c>
      <c r="N25" s="57">
        <f t="shared" si="0"/>
        <v>0</v>
      </c>
      <c r="O25" s="57">
        <f t="shared" si="0"/>
        <v>0</v>
      </c>
      <c r="P25" s="57">
        <f t="shared" si="0"/>
        <v>0</v>
      </c>
      <c r="Q25" s="57">
        <f t="shared" si="0"/>
        <v>0</v>
      </c>
      <c r="R25" s="57">
        <f t="shared" si="0"/>
        <v>0</v>
      </c>
      <c r="S25" s="55"/>
      <c r="T25" s="91"/>
    </row>
    <row r="26" spans="1:20" s="1" customFormat="1" ht="22.5" customHeight="1" x14ac:dyDescent="0.2">
      <c r="A26" s="47"/>
      <c r="B26" s="247" t="s">
        <v>58</v>
      </c>
      <c r="C26" s="248"/>
      <c r="D26" s="249"/>
      <c r="E26" s="53">
        <f>IF(E25&gt;0,1,0)</f>
        <v>0</v>
      </c>
      <c r="F26" s="53">
        <f t="shared" ref="F26:R26" si="1">IF(F25&gt;0,1,0)</f>
        <v>0</v>
      </c>
      <c r="G26" s="53">
        <f t="shared" si="1"/>
        <v>1</v>
      </c>
      <c r="H26" s="53">
        <f t="shared" si="1"/>
        <v>0</v>
      </c>
      <c r="I26" s="53">
        <f t="shared" si="1"/>
        <v>0</v>
      </c>
      <c r="J26" s="53">
        <f t="shared" si="1"/>
        <v>0</v>
      </c>
      <c r="K26" s="53">
        <f t="shared" si="1"/>
        <v>0</v>
      </c>
      <c r="L26" s="53">
        <f t="shared" si="1"/>
        <v>0</v>
      </c>
      <c r="M26" s="53">
        <f t="shared" si="1"/>
        <v>0</v>
      </c>
      <c r="N26" s="53">
        <f t="shared" si="1"/>
        <v>0</v>
      </c>
      <c r="O26" s="53">
        <f t="shared" si="1"/>
        <v>0</v>
      </c>
      <c r="P26" s="53">
        <f t="shared" si="1"/>
        <v>0</v>
      </c>
      <c r="Q26" s="53">
        <f t="shared" si="1"/>
        <v>0</v>
      </c>
      <c r="R26" s="53">
        <f t="shared" si="1"/>
        <v>0</v>
      </c>
      <c r="S26" s="55">
        <f>SUM(E26:R26)</f>
        <v>1</v>
      </c>
      <c r="T26" s="91" t="str">
        <f>IF(S26&gt;=1,"CUMPLE","NO CUMPLE")</f>
        <v>CUMPLE</v>
      </c>
    </row>
    <row r="27" spans="1:20" s="13" customFormat="1" ht="10.5" customHeight="1" x14ac:dyDescent="0.2">
      <c r="A27" s="60"/>
      <c r="B27" s="36"/>
      <c r="C27" s="36"/>
      <c r="D27" s="36"/>
      <c r="E27" s="36"/>
      <c r="F27" s="36"/>
      <c r="G27" s="37"/>
      <c r="H27" s="37"/>
      <c r="I27" s="37"/>
      <c r="J27" s="37"/>
      <c r="K27" s="38"/>
      <c r="L27" s="38"/>
      <c r="M27" s="38"/>
      <c r="N27" s="38"/>
      <c r="O27" s="38"/>
      <c r="P27" s="38"/>
      <c r="Q27" s="61"/>
      <c r="R27" s="38"/>
      <c r="S27" s="38"/>
      <c r="T27" s="60"/>
    </row>
    <row r="28" spans="1:20" s="13" customFormat="1" ht="24" customHeight="1" x14ac:dyDescent="0.2">
      <c r="A28" s="60"/>
      <c r="B28" s="246" t="s">
        <v>59</v>
      </c>
      <c r="C28" s="246"/>
      <c r="D28" s="246"/>
      <c r="E28" s="246"/>
      <c r="F28" s="246"/>
      <c r="G28" s="246"/>
      <c r="H28" s="246"/>
      <c r="I28" s="246"/>
      <c r="J28" s="246"/>
      <c r="K28" s="246"/>
      <c r="L28" s="246"/>
      <c r="M28" s="246"/>
      <c r="N28" s="246"/>
      <c r="O28" s="246"/>
      <c r="P28" s="246"/>
      <c r="Q28" s="246"/>
      <c r="R28" s="246"/>
      <c r="S28" s="246"/>
      <c r="T28" s="246"/>
    </row>
    <row r="29" spans="1:20" s="2" customFormat="1" ht="190.5" customHeight="1" x14ac:dyDescent="0.2">
      <c r="A29" s="62"/>
      <c r="B29" s="63" t="s">
        <v>60</v>
      </c>
      <c r="C29" s="63" t="s">
        <v>61</v>
      </c>
      <c r="D29" s="63" t="s">
        <v>62</v>
      </c>
      <c r="E29" s="63" t="s">
        <v>63</v>
      </c>
      <c r="F29" s="245" t="s">
        <v>64</v>
      </c>
      <c r="G29" s="245"/>
      <c r="H29" s="245"/>
      <c r="I29" s="109" t="s">
        <v>65</v>
      </c>
      <c r="J29" s="109" t="s">
        <v>66</v>
      </c>
      <c r="K29" s="109" t="s">
        <v>67</v>
      </c>
      <c r="L29" s="238" t="s">
        <v>68</v>
      </c>
      <c r="M29" s="239"/>
      <c r="N29" s="63" t="s">
        <v>69</v>
      </c>
      <c r="O29" s="63" t="s">
        <v>70</v>
      </c>
      <c r="P29" s="63" t="s">
        <v>71</v>
      </c>
      <c r="Q29" s="64" t="s">
        <v>72</v>
      </c>
      <c r="R29" s="63" t="s">
        <v>73</v>
      </c>
      <c r="S29" s="240" t="s">
        <v>74</v>
      </c>
      <c r="T29" s="241"/>
    </row>
    <row r="30" spans="1:20" ht="10.5" customHeight="1" x14ac:dyDescent="0.2">
      <c r="A30" s="10"/>
      <c r="B30" s="65"/>
      <c r="C30" s="66"/>
      <c r="D30" s="66"/>
      <c r="E30" s="67"/>
      <c r="F30" s="288"/>
      <c r="G30" s="288"/>
      <c r="H30" s="288"/>
      <c r="I30" s="67"/>
      <c r="J30" s="67"/>
      <c r="K30" s="67"/>
      <c r="L30" s="6"/>
      <c r="M30" s="6"/>
      <c r="N30" s="67"/>
      <c r="O30" s="67"/>
      <c r="P30" s="67"/>
      <c r="Q30" s="68"/>
      <c r="R30" s="67"/>
      <c r="S30" s="67"/>
    </row>
    <row r="31" spans="1:20" ht="85.5" customHeight="1" x14ac:dyDescent="0.2">
      <c r="A31" s="10"/>
      <c r="B31" s="69">
        <v>1</v>
      </c>
      <c r="C31" s="203">
        <v>63</v>
      </c>
      <c r="D31" s="203">
        <v>187</v>
      </c>
      <c r="E31" s="206" t="s">
        <v>89</v>
      </c>
      <c r="F31" s="296" t="s">
        <v>90</v>
      </c>
      <c r="G31" s="297"/>
      <c r="H31" s="298"/>
      <c r="I31" s="107" t="s">
        <v>37</v>
      </c>
      <c r="J31" s="107" t="s">
        <v>37</v>
      </c>
      <c r="K31" s="107" t="s">
        <v>37</v>
      </c>
      <c r="L31" s="289" t="s">
        <v>91</v>
      </c>
      <c r="M31" s="290"/>
      <c r="N31" s="107" t="s">
        <v>37</v>
      </c>
      <c r="O31" s="70" t="str">
        <f>K15</f>
        <v>GRUPO GRAVA S.A.S.</v>
      </c>
      <c r="P31" s="208">
        <v>1</v>
      </c>
      <c r="Q31" s="212">
        <v>4277.21</v>
      </c>
      <c r="R31" s="72">
        <f>Q31*P31</f>
        <v>4277.21</v>
      </c>
      <c r="S31" s="299" t="s">
        <v>92</v>
      </c>
      <c r="T31" s="300"/>
    </row>
    <row r="32" spans="1:20" ht="109.5" customHeight="1" x14ac:dyDescent="0.2">
      <c r="A32" s="10"/>
      <c r="B32" s="69">
        <v>2</v>
      </c>
      <c r="C32" s="204">
        <v>27</v>
      </c>
      <c r="D32" s="204">
        <v>78</v>
      </c>
      <c r="E32" s="207" t="s">
        <v>93</v>
      </c>
      <c r="F32" s="296" t="s">
        <v>94</v>
      </c>
      <c r="G32" s="297"/>
      <c r="H32" s="298"/>
      <c r="I32" s="107" t="s">
        <v>37</v>
      </c>
      <c r="J32" s="107" t="s">
        <v>37</v>
      </c>
      <c r="K32" s="107" t="s">
        <v>37</v>
      </c>
      <c r="L32" s="289" t="s">
        <v>95</v>
      </c>
      <c r="M32" s="290"/>
      <c r="N32" s="107" t="s">
        <v>37</v>
      </c>
      <c r="O32" s="70" t="str">
        <f>K14</f>
        <v>VIGAVI ZOMAC SAS</v>
      </c>
      <c r="P32" s="209">
        <v>0.92</v>
      </c>
      <c r="Q32" s="212">
        <v>7855.44</v>
      </c>
      <c r="R32" s="72">
        <f>Q32*P32</f>
        <v>7227.0047999999997</v>
      </c>
      <c r="S32" s="299" t="s">
        <v>92</v>
      </c>
      <c r="T32" s="300"/>
    </row>
    <row r="33" spans="1:20" ht="109.5" customHeight="1" x14ac:dyDescent="0.2">
      <c r="A33" s="10"/>
      <c r="B33" s="205">
        <v>3</v>
      </c>
      <c r="C33" s="203">
        <v>65</v>
      </c>
      <c r="D33" s="203">
        <v>195</v>
      </c>
      <c r="E33" s="206" t="s">
        <v>96</v>
      </c>
      <c r="F33" s="296" t="s">
        <v>97</v>
      </c>
      <c r="G33" s="297"/>
      <c r="H33" s="298"/>
      <c r="I33" s="107" t="s">
        <v>37</v>
      </c>
      <c r="J33" s="107" t="s">
        <v>37</v>
      </c>
      <c r="K33" s="107" t="s">
        <v>37</v>
      </c>
      <c r="L33" s="289" t="s">
        <v>98</v>
      </c>
      <c r="M33" s="290"/>
      <c r="N33" s="107" t="s">
        <v>37</v>
      </c>
      <c r="O33" s="70" t="str">
        <f>K14</f>
        <v>VIGAVI ZOMAC SAS</v>
      </c>
      <c r="P33" s="208">
        <v>1</v>
      </c>
      <c r="Q33" s="212">
        <v>2089.54</v>
      </c>
      <c r="R33" s="72">
        <f>Q33*P33</f>
        <v>2089.54</v>
      </c>
      <c r="S33" s="299" t="s">
        <v>92</v>
      </c>
      <c r="T33" s="300"/>
    </row>
    <row r="34" spans="1:20" ht="109.5" customHeight="1" x14ac:dyDescent="0.2">
      <c r="A34" s="10"/>
      <c r="B34" s="205">
        <v>4</v>
      </c>
      <c r="C34" s="203">
        <v>43</v>
      </c>
      <c r="D34" s="203">
        <v>127</v>
      </c>
      <c r="E34" s="206" t="s">
        <v>96</v>
      </c>
      <c r="F34" s="296" t="s">
        <v>99</v>
      </c>
      <c r="G34" s="297"/>
      <c r="H34" s="298"/>
      <c r="I34" s="107" t="s">
        <v>37</v>
      </c>
      <c r="J34" s="107" t="s">
        <v>37</v>
      </c>
      <c r="K34" s="107" t="s">
        <v>37</v>
      </c>
      <c r="L34" s="289" t="s">
        <v>100</v>
      </c>
      <c r="M34" s="290"/>
      <c r="N34" s="107" t="s">
        <v>37</v>
      </c>
      <c r="O34" s="70" t="str">
        <f>K14</f>
        <v>VIGAVI ZOMAC SAS</v>
      </c>
      <c r="P34" s="208">
        <v>1</v>
      </c>
      <c r="Q34" s="212">
        <v>2171.86</v>
      </c>
      <c r="R34" s="72">
        <f>Q34*P34</f>
        <v>2171.86</v>
      </c>
      <c r="S34" s="299" t="s">
        <v>92</v>
      </c>
      <c r="T34" s="300"/>
    </row>
    <row r="35" spans="1:20" ht="10.5" customHeight="1" x14ac:dyDescent="0.2">
      <c r="A35" s="10"/>
      <c r="B35" s="73"/>
      <c r="C35" s="74"/>
      <c r="D35" s="74"/>
      <c r="E35" s="75"/>
      <c r="F35" s="76"/>
      <c r="G35" s="76"/>
      <c r="H35" s="76"/>
      <c r="I35" s="76"/>
      <c r="J35" s="76"/>
      <c r="K35" s="18"/>
      <c r="L35" s="19"/>
      <c r="M35" s="20"/>
      <c r="N35" s="20"/>
      <c r="O35" s="21"/>
      <c r="P35" s="21"/>
      <c r="Q35" s="77"/>
      <c r="R35" s="20"/>
      <c r="S35" s="20"/>
    </row>
    <row r="36" spans="1:20" ht="18" customHeight="1" x14ac:dyDescent="0.2">
      <c r="A36" s="10"/>
      <c r="B36" s="293" t="s">
        <v>81</v>
      </c>
      <c r="C36" s="294"/>
      <c r="D36" s="294"/>
      <c r="E36" s="294"/>
      <c r="F36" s="294"/>
      <c r="G36" s="294"/>
      <c r="H36" s="294"/>
      <c r="I36" s="294"/>
      <c r="J36" s="294"/>
      <c r="K36" s="294"/>
      <c r="L36" s="294"/>
      <c r="M36" s="294"/>
      <c r="N36" s="294"/>
      <c r="O36" s="294"/>
      <c r="P36" s="294"/>
      <c r="Q36" s="295"/>
      <c r="R36" s="78">
        <f>SUM(R31:R34)</f>
        <v>15765.614799999999</v>
      </c>
      <c r="S36" s="110" t="str">
        <f>IF(R36&gt;K18,"CUMPLE","NO CUMPLE")</f>
        <v>CUMPLE</v>
      </c>
      <c r="T36" s="10"/>
    </row>
    <row r="37" spans="1:20" ht="18" customHeight="1" x14ac:dyDescent="0.2">
      <c r="A37" s="10"/>
      <c r="B37" s="5"/>
      <c r="C37" s="5"/>
      <c r="D37" s="5"/>
      <c r="E37" s="5"/>
      <c r="F37" s="5"/>
      <c r="G37" s="5"/>
      <c r="H37" s="5"/>
      <c r="I37" s="5"/>
      <c r="J37" s="5"/>
      <c r="K37" s="5"/>
      <c r="L37" s="5"/>
      <c r="M37" s="5"/>
      <c r="N37" s="5"/>
      <c r="O37" s="5"/>
      <c r="P37" s="5"/>
      <c r="Q37" s="5"/>
      <c r="R37" s="111"/>
      <c r="S37" s="5"/>
      <c r="T37" s="10"/>
    </row>
    <row r="38" spans="1:20" ht="18" customHeight="1" x14ac:dyDescent="0.2">
      <c r="A38" s="10"/>
      <c r="B38" s="5"/>
      <c r="C38" s="5"/>
      <c r="D38" s="5"/>
      <c r="E38" s="5"/>
      <c r="F38" s="5"/>
      <c r="G38" s="5"/>
      <c r="H38" s="5"/>
      <c r="I38" s="5"/>
      <c r="J38" s="5"/>
      <c r="K38" s="5"/>
      <c r="L38" s="5"/>
      <c r="M38" s="5"/>
      <c r="N38" s="5"/>
      <c r="O38" s="5"/>
      <c r="P38" s="5"/>
      <c r="Q38" s="201">
        <v>0.7</v>
      </c>
      <c r="R38" s="202">
        <f>(E18*Q38)/R39</f>
        <v>1673.8846923076924</v>
      </c>
      <c r="S38" s="5"/>
      <c r="T38" s="10"/>
    </row>
    <row r="39" spans="1:20" ht="18" customHeight="1" x14ac:dyDescent="0.2">
      <c r="A39" s="10"/>
      <c r="B39" s="5"/>
      <c r="C39" s="5"/>
      <c r="D39" s="5"/>
      <c r="E39" s="5"/>
      <c r="F39" s="5"/>
      <c r="G39" s="5"/>
      <c r="H39" s="5"/>
      <c r="I39" s="5"/>
      <c r="J39" s="5"/>
      <c r="K39" s="5"/>
      <c r="L39" s="5"/>
      <c r="M39" s="5"/>
      <c r="N39" s="5"/>
      <c r="O39" s="5"/>
      <c r="P39" s="5"/>
      <c r="Q39" s="5"/>
      <c r="R39" s="111">
        <v>1300000</v>
      </c>
      <c r="S39" s="5"/>
      <c r="T39" s="10"/>
    </row>
    <row r="40" spans="1:20" ht="10.5" customHeight="1" thickBot="1" x14ac:dyDescent="0.25">
      <c r="A40" s="10"/>
      <c r="B40" s="73"/>
      <c r="C40" s="74"/>
      <c r="D40" s="74"/>
      <c r="E40" s="75"/>
      <c r="F40" s="76"/>
      <c r="G40" s="76"/>
      <c r="H40" s="76"/>
      <c r="I40" s="76"/>
      <c r="J40" s="76"/>
      <c r="K40" s="18"/>
      <c r="L40" s="19"/>
      <c r="M40" s="20"/>
      <c r="N40" s="20"/>
      <c r="O40" s="21"/>
      <c r="P40" s="21"/>
      <c r="Q40" s="77"/>
      <c r="R40" s="20"/>
      <c r="S40" s="20"/>
    </row>
    <row r="41" spans="1:20" ht="103.5" customHeight="1" thickBot="1" x14ac:dyDescent="0.25">
      <c r="A41" s="10"/>
      <c r="B41" s="285" t="s">
        <v>82</v>
      </c>
      <c r="C41" s="286"/>
      <c r="D41" s="286"/>
      <c r="E41" s="286"/>
      <c r="F41" s="286"/>
      <c r="G41" s="286"/>
      <c r="H41" s="286"/>
      <c r="I41" s="286"/>
      <c r="J41" s="286"/>
      <c r="K41" s="286"/>
      <c r="L41" s="286"/>
      <c r="M41" s="286"/>
      <c r="N41" s="286"/>
      <c r="O41" s="286"/>
      <c r="P41" s="286"/>
      <c r="Q41" s="286"/>
      <c r="R41" s="286"/>
      <c r="S41" s="286"/>
      <c r="T41" s="287"/>
    </row>
    <row r="42" spans="1:20" ht="10.5" customHeight="1" x14ac:dyDescent="0.2">
      <c r="A42" s="10"/>
      <c r="B42" s="73"/>
      <c r="C42" s="74"/>
      <c r="D42" s="74"/>
      <c r="E42" s="75"/>
      <c r="F42" s="76"/>
      <c r="G42" s="76"/>
      <c r="H42" s="76"/>
      <c r="I42" s="76"/>
      <c r="J42" s="76"/>
      <c r="K42" s="18"/>
      <c r="L42" s="19"/>
      <c r="M42" s="20"/>
      <c r="N42" s="20"/>
      <c r="O42" s="21"/>
      <c r="P42" s="21"/>
      <c r="Q42" s="77"/>
      <c r="R42" s="20"/>
      <c r="S42" s="20"/>
    </row>
    <row r="43" spans="1:20" ht="17.25" hidden="1" thickBot="1" x14ac:dyDescent="0.25">
      <c r="B43" s="73"/>
      <c r="C43" s="74"/>
      <c r="D43" s="74"/>
      <c r="E43" s="75"/>
      <c r="F43" s="76"/>
      <c r="G43" s="76"/>
      <c r="H43" s="76"/>
      <c r="I43" s="76"/>
      <c r="J43" s="76"/>
      <c r="K43" s="18"/>
      <c r="L43" s="19"/>
      <c r="M43" s="20"/>
      <c r="N43" s="20"/>
      <c r="O43" s="21"/>
      <c r="P43" s="21"/>
      <c r="Q43" s="77"/>
      <c r="R43" s="20"/>
      <c r="S43" s="20"/>
    </row>
    <row r="44" spans="1:20" ht="16.5" x14ac:dyDescent="0.2">
      <c r="B44" s="73"/>
      <c r="C44" s="74"/>
      <c r="D44" s="74"/>
      <c r="E44" s="75"/>
      <c r="F44" s="76"/>
      <c r="G44" s="76"/>
      <c r="H44" s="76"/>
      <c r="I44" s="76"/>
      <c r="J44" s="76"/>
      <c r="K44" s="79"/>
      <c r="L44" s="79"/>
      <c r="M44" s="79"/>
      <c r="N44" s="20"/>
      <c r="O44" s="21"/>
      <c r="P44" s="21"/>
      <c r="Q44" s="77"/>
      <c r="R44" s="20"/>
      <c r="S44" s="20"/>
    </row>
    <row r="45" spans="1:20" ht="16.5" x14ac:dyDescent="0.2">
      <c r="B45" s="73"/>
      <c r="C45" s="74"/>
      <c r="D45" s="74"/>
      <c r="E45" s="75"/>
      <c r="F45" s="76"/>
      <c r="G45" s="76"/>
      <c r="H45" s="76"/>
      <c r="I45" s="76"/>
      <c r="J45" s="76"/>
      <c r="K45" s="79"/>
      <c r="L45" s="79"/>
      <c r="M45" s="79"/>
      <c r="N45" s="20"/>
      <c r="O45" s="21"/>
      <c r="P45" s="21"/>
      <c r="Q45" s="77"/>
      <c r="R45" s="20"/>
      <c r="S45" s="20"/>
    </row>
    <row r="46" spans="1:20" ht="15.75" x14ac:dyDescent="0.2">
      <c r="B46" s="29"/>
      <c r="C46" s="29"/>
      <c r="D46" s="29"/>
      <c r="E46" s="29"/>
      <c r="F46" s="30"/>
      <c r="G46" s="29"/>
      <c r="H46" s="29"/>
      <c r="I46" s="29"/>
      <c r="J46" s="29"/>
      <c r="K46" s="284"/>
      <c r="L46" s="284"/>
      <c r="M46" s="284"/>
      <c r="N46" s="29"/>
      <c r="O46" s="29"/>
      <c r="P46" s="29"/>
      <c r="Q46" s="46"/>
      <c r="R46" s="29"/>
      <c r="S46" s="29"/>
      <c r="T46" s="3"/>
    </row>
    <row r="47" spans="1:20" x14ac:dyDescent="0.2">
      <c r="K47" s="284"/>
      <c r="L47" s="284"/>
      <c r="M47" s="284"/>
    </row>
  </sheetData>
  <sheetProtection selectLockedCells="1"/>
  <mergeCells count="53">
    <mergeCell ref="S34:T34"/>
    <mergeCell ref="K46:M46"/>
    <mergeCell ref="K47:M47"/>
    <mergeCell ref="B36:Q36"/>
    <mergeCell ref="B41:T41"/>
    <mergeCell ref="F30:H30"/>
    <mergeCell ref="F31:H31"/>
    <mergeCell ref="L31:M31"/>
    <mergeCell ref="S31:T31"/>
    <mergeCell ref="F32:H32"/>
    <mergeCell ref="L32:M32"/>
    <mergeCell ref="S32:T32"/>
    <mergeCell ref="F33:H33"/>
    <mergeCell ref="L33:M33"/>
    <mergeCell ref="S33:T33"/>
    <mergeCell ref="F34:H34"/>
    <mergeCell ref="L34:M34"/>
    <mergeCell ref="B20:C20"/>
    <mergeCell ref="B21:C21"/>
    <mergeCell ref="B24:C24"/>
    <mergeCell ref="B26:D26"/>
    <mergeCell ref="B28:T28"/>
    <mergeCell ref="F29:H29"/>
    <mergeCell ref="L29:M29"/>
    <mergeCell ref="S29:T29"/>
    <mergeCell ref="B22:C22"/>
    <mergeCell ref="B23:C23"/>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32:E32 C34:E34 C44:J45">
    <cfRule type="cellIs" dxfId="286" priority="21" operator="equal">
      <formula>#REF!</formula>
    </cfRule>
    <cfRule type="cellIs" dxfId="285" priority="22" operator="equal">
      <formula>#REF!</formula>
    </cfRule>
  </conditionalFormatting>
  <conditionalFormatting sqref="C29:F29">
    <cfRule type="cellIs" dxfId="284" priority="31" operator="equal">
      <formula>#REF!</formula>
    </cfRule>
    <cfRule type="cellIs" dxfId="283" priority="32" operator="equal">
      <formula>#REF!</formula>
    </cfRule>
  </conditionalFormatting>
  <conditionalFormatting sqref="C31:F31">
    <cfRule type="cellIs" dxfId="282" priority="43" operator="equal">
      <formula>#REF!</formula>
    </cfRule>
    <cfRule type="cellIs" dxfId="281" priority="44" operator="equal">
      <formula>#REF!</formula>
    </cfRule>
  </conditionalFormatting>
  <conditionalFormatting sqref="C33:F33">
    <cfRule type="cellIs" dxfId="280" priority="3" operator="equal">
      <formula>#REF!</formula>
    </cfRule>
    <cfRule type="cellIs" dxfId="279" priority="4" operator="equal">
      <formula>#REF!</formula>
    </cfRule>
  </conditionalFormatting>
  <conditionalFormatting sqref="C27:L27 K44:M45">
    <cfRule type="cellIs" dxfId="278" priority="49" operator="equal">
      <formula>#REF!</formula>
    </cfRule>
    <cfRule type="cellIs" dxfId="277" priority="50" operator="equal">
      <formula>#REF!</formula>
    </cfRule>
  </conditionalFormatting>
  <conditionalFormatting sqref="C40:L40">
    <cfRule type="cellIs" dxfId="276" priority="7" operator="equal">
      <formula>#REF!</formula>
    </cfRule>
    <cfRule type="cellIs" dxfId="275" priority="8" operator="equal">
      <formula>#REF!</formula>
    </cfRule>
  </conditionalFormatting>
  <conditionalFormatting sqref="C42:L43">
    <cfRule type="cellIs" dxfId="274" priority="37" operator="equal">
      <formula>#REF!</formula>
    </cfRule>
    <cfRule type="cellIs" dxfId="273" priority="38" operator="equal">
      <formula>#REF!</formula>
    </cfRule>
  </conditionalFormatting>
  <conditionalFormatting sqref="F11">
    <cfRule type="containsText" dxfId="272" priority="51" operator="containsText" text="NO HABILITADO">
      <formula>NOT(ISERROR(SEARCH("NO HABILITADO",F11)))</formula>
    </cfRule>
    <cfRule type="containsText" dxfId="271" priority="52" operator="containsText" text="HABILITADO">
      <formula>NOT(ISERROR(SEARCH("HABILITADO",F11)))</formula>
    </cfRule>
  </conditionalFormatting>
  <conditionalFormatting sqref="F29">
    <cfRule type="cellIs" dxfId="270" priority="29" operator="equal">
      <formula>#REF!</formula>
    </cfRule>
    <cfRule type="cellIs" dxfId="269" priority="30" operator="equal">
      <formula>#REF!</formula>
    </cfRule>
  </conditionalFormatting>
  <conditionalFormatting sqref="F32 F34">
    <cfRule type="cellIs" dxfId="268" priority="17" operator="equal">
      <formula>#REF!</formula>
    </cfRule>
    <cfRule type="cellIs" dxfId="267" priority="18" operator="equal">
      <formula>#REF!</formula>
    </cfRule>
  </conditionalFormatting>
  <conditionalFormatting sqref="G11">
    <cfRule type="containsText" dxfId="266" priority="25" operator="containsText" text="NO CUMPLE">
      <formula>NOT(ISERROR(SEARCH("NO CUMPLE",G11)))</formula>
    </cfRule>
    <cfRule type="containsText" dxfId="265" priority="26" operator="containsText" text="CUMPLE">
      <formula>NOT(ISERROR(SEARCH("CUMPLE",G11)))</formula>
    </cfRule>
  </conditionalFormatting>
  <conditionalFormatting sqref="I31:K34">
    <cfRule type="containsText" dxfId="264" priority="5" operator="containsText" text="NO">
      <formula>NOT(ISERROR(SEARCH("NO",I31)))</formula>
    </cfRule>
    <cfRule type="containsText" dxfId="263" priority="6" operator="containsText" text="CUMPLE">
      <formula>NOT(ISERROR(SEARCH("CUMPLE",I31)))</formula>
    </cfRule>
  </conditionalFormatting>
  <conditionalFormatting sqref="L29">
    <cfRule type="cellIs" dxfId="262" priority="27" operator="equal">
      <formula>#REF!</formula>
    </cfRule>
    <cfRule type="cellIs" dxfId="261" priority="28" operator="equal">
      <formula>#REF!</formula>
    </cfRule>
  </conditionalFormatting>
  <conditionalFormatting sqref="N29">
    <cfRule type="cellIs" dxfId="260" priority="33" operator="equal">
      <formula>#REF!</formula>
    </cfRule>
    <cfRule type="cellIs" dxfId="259" priority="34" operator="equal">
      <formula>#REF!</formula>
    </cfRule>
  </conditionalFormatting>
  <conditionalFormatting sqref="N31:N34">
    <cfRule type="containsText" dxfId="258" priority="15" operator="containsText" text="NO">
      <formula>NOT(ISERROR(SEARCH("NO",N31)))</formula>
    </cfRule>
    <cfRule type="containsText" dxfId="257" priority="16" operator="containsText" text="CUMPLE">
      <formula>NOT(ISERROR(SEARCH("CUMPLE",N31)))</formula>
    </cfRule>
  </conditionalFormatting>
  <conditionalFormatting sqref="O29 C30:F30 I30:K30 N30:P30 C35:L35">
    <cfRule type="cellIs" dxfId="256" priority="55" operator="equal">
      <formula>#REF!</formula>
    </cfRule>
    <cfRule type="cellIs" dxfId="255" priority="56" operator="equal">
      <formula>#REF!</formula>
    </cfRule>
  </conditionalFormatting>
  <conditionalFormatting sqref="O31:P34">
    <cfRule type="cellIs" dxfId="254" priority="1" operator="equal">
      <formula>#REF!</formula>
    </cfRule>
    <cfRule type="cellIs" dxfId="253" priority="2" operator="equal">
      <formula>#REF!</formula>
    </cfRule>
  </conditionalFormatting>
  <conditionalFormatting sqref="P29:R29">
    <cfRule type="cellIs" dxfId="252" priority="53" operator="equal">
      <formula>#REF!</formula>
    </cfRule>
    <cfRule type="cellIs" dxfId="251" priority="54" operator="equal">
      <formula>#REF!</formula>
    </cfRule>
  </conditionalFormatting>
  <conditionalFormatting sqref="S36">
    <cfRule type="cellIs" dxfId="250" priority="9" operator="equal">
      <formula>"CUMPLE"</formula>
    </cfRule>
    <cfRule type="cellIs" dxfId="249" priority="10" operator="equal">
      <formula>"NO CUMPLE"</formula>
    </cfRule>
  </conditionalFormatting>
  <conditionalFormatting sqref="T21:T26">
    <cfRule type="containsText" dxfId="248" priority="11" operator="containsText" text="NO">
      <formula>NOT(ISERROR(SEARCH("NO",T21)))</formula>
    </cfRule>
    <cfRule type="containsText" dxfId="247" priority="12" operator="containsText" text="CUMPLE">
      <formula>NOT(ISERROR(SEARCH("CUMPLE",T21)))</formula>
    </cfRule>
  </conditionalFormatting>
  <dataValidations disablePrompts="1" count="1">
    <dataValidation type="list" allowBlank="1" showInputMessage="1" showErrorMessage="1" sqref="E27:L27" xr:uid="{00000000-0002-0000-03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43"/>
  <sheetViews>
    <sheetView view="pageBreakPreview" topLeftCell="A4" zoomScale="70" zoomScaleNormal="80" zoomScaleSheetLayoutView="70" workbookViewId="0">
      <selection activeCell="E19" sqref="E19:R1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0"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2" t="s">
        <v>32</v>
      </c>
      <c r="C2" s="242"/>
      <c r="D2" s="242"/>
      <c r="E2" s="242"/>
      <c r="F2" s="242"/>
      <c r="G2" s="242"/>
      <c r="H2" s="242"/>
      <c r="I2" s="242"/>
      <c r="J2" s="242"/>
      <c r="K2" s="242"/>
      <c r="L2" s="242"/>
      <c r="M2" s="242"/>
      <c r="N2" s="242"/>
      <c r="O2" s="242"/>
      <c r="P2" s="242"/>
      <c r="Q2" s="242"/>
      <c r="R2" s="242"/>
      <c r="S2" s="242"/>
      <c r="T2" s="242"/>
    </row>
    <row r="3" spans="1:20" ht="36" customHeight="1" x14ac:dyDescent="0.2">
      <c r="A3" s="10"/>
      <c r="B3" s="242" t="s">
        <v>33</v>
      </c>
      <c r="C3" s="242"/>
      <c r="D3" s="242"/>
      <c r="E3" s="242"/>
      <c r="F3" s="242"/>
      <c r="G3" s="242"/>
      <c r="H3" s="242"/>
      <c r="I3" s="242"/>
      <c r="J3" s="242"/>
      <c r="K3" s="242"/>
      <c r="L3" s="242"/>
      <c r="M3" s="242"/>
      <c r="N3" s="242"/>
      <c r="O3" s="242"/>
      <c r="P3" s="242"/>
      <c r="Q3" s="242"/>
      <c r="R3" s="242"/>
      <c r="S3" s="242"/>
      <c r="T3" s="242"/>
    </row>
    <row r="4" spans="1:20" ht="36" customHeight="1" x14ac:dyDescent="0.2">
      <c r="A4" s="10"/>
      <c r="B4" s="242" t="s">
        <v>34</v>
      </c>
      <c r="C4" s="242"/>
      <c r="D4" s="242"/>
      <c r="E4" s="242"/>
      <c r="F4" s="242"/>
      <c r="G4" s="242"/>
      <c r="H4" s="242"/>
      <c r="I4" s="242"/>
      <c r="J4" s="242"/>
      <c r="K4" s="242"/>
      <c r="L4" s="242"/>
      <c r="M4" s="242"/>
      <c r="N4" s="242"/>
      <c r="O4" s="242"/>
      <c r="P4" s="242"/>
      <c r="Q4" s="242"/>
      <c r="R4" s="242"/>
      <c r="S4" s="242"/>
      <c r="T4" s="242"/>
    </row>
    <row r="5" spans="1:20" ht="36" customHeight="1" x14ac:dyDescent="0.2">
      <c r="A5" s="10"/>
      <c r="B5" s="242" t="str">
        <f>Datos!B3</f>
        <v>FDLU-LP-010-2024 (117411)</v>
      </c>
      <c r="C5" s="242"/>
      <c r="D5" s="242"/>
      <c r="E5" s="242"/>
      <c r="F5" s="242"/>
      <c r="G5" s="242"/>
      <c r="H5" s="242"/>
      <c r="I5" s="242"/>
      <c r="J5" s="242"/>
      <c r="K5" s="242"/>
      <c r="L5" s="242"/>
      <c r="M5" s="242"/>
      <c r="N5" s="242"/>
      <c r="O5" s="242"/>
      <c r="P5" s="242"/>
      <c r="Q5" s="242"/>
      <c r="R5" s="242"/>
      <c r="S5" s="242"/>
      <c r="T5" s="24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7" t="s">
        <v>35</v>
      </c>
      <c r="C7" s="278"/>
      <c r="D7" s="269"/>
      <c r="E7" s="279" t="s">
        <v>2</v>
      </c>
      <c r="F7" s="279"/>
      <c r="G7" s="279"/>
      <c r="H7" s="279"/>
      <c r="I7" s="279"/>
      <c r="J7" s="279"/>
      <c r="K7" s="279"/>
      <c r="L7" s="279"/>
      <c r="M7" s="279"/>
      <c r="N7" s="279"/>
      <c r="O7" s="279"/>
      <c r="P7" s="279"/>
      <c r="Q7" s="279"/>
      <c r="R7" s="279"/>
      <c r="S7" s="279"/>
      <c r="T7" s="279"/>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12" t="s">
        <v>36</v>
      </c>
      <c r="C9" s="274" t="s">
        <v>101</v>
      </c>
      <c r="D9" s="275"/>
      <c r="E9" s="275"/>
      <c r="F9" s="275"/>
      <c r="G9" s="275"/>
      <c r="H9" s="275"/>
      <c r="I9" s="275"/>
      <c r="J9" s="276"/>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80" t="s">
        <v>37</v>
      </c>
      <c r="H11" s="281"/>
      <c r="I11" s="281"/>
      <c r="J11" s="282"/>
      <c r="K11" s="35"/>
      <c r="L11" s="9"/>
      <c r="M11" s="9"/>
      <c r="N11" s="9"/>
      <c r="O11" s="9"/>
      <c r="P11" s="9"/>
      <c r="Q11" s="9"/>
      <c r="R11" s="9"/>
      <c r="S11" s="9"/>
      <c r="T11" s="9"/>
    </row>
    <row r="12" spans="1:20" s="1" customFormat="1" ht="38.25" customHeight="1" x14ac:dyDescent="0.2">
      <c r="A12" s="47"/>
      <c r="B12" s="35"/>
      <c r="C12" s="4"/>
      <c r="E12" s="23"/>
      <c r="F12" s="23"/>
      <c r="G12" s="283"/>
      <c r="H12" s="283"/>
      <c r="I12" s="283"/>
      <c r="J12" s="283"/>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0" t="s">
        <v>38</v>
      </c>
      <c r="C14" s="251"/>
      <c r="D14" s="252"/>
      <c r="E14" s="259" t="s">
        <v>101</v>
      </c>
      <c r="F14" s="260"/>
      <c r="G14" s="260"/>
      <c r="H14" s="261"/>
      <c r="I14" s="231" t="s">
        <v>40</v>
      </c>
      <c r="J14" s="232"/>
      <c r="K14" s="233" t="s">
        <v>101</v>
      </c>
      <c r="L14" s="234"/>
      <c r="M14" s="234"/>
      <c r="N14" s="235"/>
      <c r="O14" s="231" t="s">
        <v>42</v>
      </c>
      <c r="P14" s="236"/>
      <c r="Q14" s="232"/>
      <c r="R14" s="113">
        <v>1</v>
      </c>
      <c r="S14" s="49"/>
      <c r="T14" s="49"/>
    </row>
    <row r="15" spans="1:20" s="7" customFormat="1" ht="35.25" customHeight="1" x14ac:dyDescent="0.2">
      <c r="A15" s="8"/>
      <c r="B15" s="253"/>
      <c r="C15" s="254"/>
      <c r="D15" s="255"/>
      <c r="E15" s="262"/>
      <c r="F15" s="263"/>
      <c r="G15" s="263"/>
      <c r="H15" s="264"/>
      <c r="I15" s="231" t="s">
        <v>43</v>
      </c>
      <c r="J15" s="232"/>
      <c r="K15" s="233"/>
      <c r="L15" s="234"/>
      <c r="M15" s="234"/>
      <c r="N15" s="235"/>
      <c r="O15" s="231" t="s">
        <v>42</v>
      </c>
      <c r="P15" s="236"/>
      <c r="Q15" s="232"/>
      <c r="R15" s="113"/>
      <c r="S15" s="49"/>
      <c r="T15" s="49"/>
    </row>
    <row r="16" spans="1:20" s="1" customFormat="1" ht="25.5" customHeight="1" x14ac:dyDescent="0.2">
      <c r="A16" s="47"/>
      <c r="B16" s="256"/>
      <c r="C16" s="257"/>
      <c r="D16" s="258"/>
      <c r="E16" s="265"/>
      <c r="F16" s="266"/>
      <c r="G16" s="266"/>
      <c r="H16" s="267"/>
      <c r="I16" s="231" t="s">
        <v>45</v>
      </c>
      <c r="J16" s="232"/>
      <c r="K16" s="233"/>
      <c r="L16" s="234"/>
      <c r="M16" s="234"/>
      <c r="N16" s="235"/>
      <c r="O16" s="231" t="s">
        <v>42</v>
      </c>
      <c r="P16" s="236"/>
      <c r="Q16" s="232"/>
      <c r="R16" s="113"/>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37" t="s">
        <v>46</v>
      </c>
      <c r="C18" s="237"/>
      <c r="D18" s="237"/>
      <c r="E18" s="268">
        <f>Datos!B4</f>
        <v>3108643000</v>
      </c>
      <c r="F18" s="268"/>
      <c r="G18" s="237" t="s">
        <v>47</v>
      </c>
      <c r="H18" s="237"/>
      <c r="I18" s="237"/>
      <c r="J18" s="51">
        <v>0.75</v>
      </c>
      <c r="K18" s="52">
        <f>((E18/1300000)*J18)</f>
        <v>1793.4478846153847</v>
      </c>
      <c r="L18" s="9"/>
      <c r="M18" s="9"/>
      <c r="N18" s="9"/>
      <c r="O18" s="9"/>
      <c r="P18" s="9"/>
      <c r="Q18" s="9"/>
      <c r="R18" s="9"/>
      <c r="S18" s="9"/>
      <c r="T18" s="9"/>
    </row>
    <row r="19" spans="1:20" s="1" customFormat="1" ht="174.75" customHeight="1" x14ac:dyDescent="0.2">
      <c r="A19" s="47"/>
      <c r="B19" s="229" t="s">
        <v>48</v>
      </c>
      <c r="C19" s="230"/>
      <c r="D19" s="269"/>
      <c r="E19" s="270" t="s">
        <v>49</v>
      </c>
      <c r="F19" s="271"/>
      <c r="G19" s="271"/>
      <c r="H19" s="271"/>
      <c r="I19" s="271"/>
      <c r="J19" s="271"/>
      <c r="K19" s="271"/>
      <c r="L19" s="271"/>
      <c r="M19" s="271"/>
      <c r="N19" s="271"/>
      <c r="O19" s="271"/>
      <c r="P19" s="271"/>
      <c r="Q19" s="271"/>
      <c r="R19" s="272"/>
      <c r="S19" s="243"/>
      <c r="T19" s="244"/>
    </row>
    <row r="20" spans="1:20" s="1" customFormat="1" ht="48.75" customHeight="1" x14ac:dyDescent="0.2">
      <c r="A20" s="47"/>
      <c r="B20" s="273" t="s">
        <v>50</v>
      </c>
      <c r="C20" s="273"/>
      <c r="D20" s="104" t="s">
        <v>51</v>
      </c>
      <c r="E20" s="53">
        <v>72101500</v>
      </c>
      <c r="F20" s="53">
        <v>72141300</v>
      </c>
      <c r="G20" s="53">
        <v>72153100</v>
      </c>
      <c r="H20" s="53"/>
      <c r="I20" s="53"/>
      <c r="J20" s="53"/>
      <c r="K20" s="53"/>
      <c r="L20" s="53"/>
      <c r="M20" s="53"/>
      <c r="N20" s="53"/>
      <c r="O20" s="53"/>
      <c r="P20" s="53"/>
      <c r="Q20" s="54"/>
      <c r="R20" s="55"/>
      <c r="S20" s="103" t="s">
        <v>52</v>
      </c>
      <c r="T20" s="103" t="s">
        <v>53</v>
      </c>
    </row>
    <row r="21" spans="1:20" s="1" customFormat="1" ht="22.5" customHeight="1" x14ac:dyDescent="0.2">
      <c r="A21" s="47"/>
      <c r="B21" s="229" t="s">
        <v>54</v>
      </c>
      <c r="C21" s="230"/>
      <c r="D21" s="56" t="s">
        <v>55</v>
      </c>
      <c r="E21" s="57" t="s">
        <v>56</v>
      </c>
      <c r="F21" s="57" t="s">
        <v>56</v>
      </c>
      <c r="G21" s="57" t="s">
        <v>56</v>
      </c>
      <c r="H21" s="57"/>
      <c r="I21" s="57"/>
      <c r="J21" s="57"/>
      <c r="K21" s="57"/>
      <c r="L21" s="57"/>
      <c r="M21" s="57"/>
      <c r="N21" s="57"/>
      <c r="O21" s="57"/>
      <c r="P21" s="57"/>
      <c r="Q21" s="57"/>
      <c r="R21" s="57"/>
      <c r="S21" s="55">
        <f>COUNTA(E21:R21)</f>
        <v>3</v>
      </c>
      <c r="T21" s="91" t="str">
        <f>IF(S21&gt;=1,"CUMPLE","NO CUMPLE")</f>
        <v>CUMPLE</v>
      </c>
    </row>
    <row r="22" spans="1:20" s="1" customFormat="1" ht="22.5" customHeight="1" x14ac:dyDescent="0.2">
      <c r="A22" s="47"/>
      <c r="B22" s="229" t="s">
        <v>54</v>
      </c>
      <c r="C22" s="230"/>
      <c r="D22" s="56" t="s">
        <v>57</v>
      </c>
      <c r="E22" s="57" t="s">
        <v>56</v>
      </c>
      <c r="F22" s="57" t="s">
        <v>56</v>
      </c>
      <c r="G22" s="57" t="s">
        <v>56</v>
      </c>
      <c r="H22" s="57"/>
      <c r="I22" s="57"/>
      <c r="J22" s="57"/>
      <c r="K22" s="57"/>
      <c r="L22" s="57"/>
      <c r="M22" s="57"/>
      <c r="N22" s="57"/>
      <c r="O22" s="57"/>
      <c r="P22" s="57"/>
      <c r="Q22" s="58"/>
      <c r="R22" s="59"/>
      <c r="S22" s="55">
        <f>COUNTA(E22:R22)</f>
        <v>3</v>
      </c>
      <c r="T22" s="91" t="str">
        <f>IF(S22&gt;=1,"CUMPLE","NO CUMPLE")</f>
        <v>CUMPLE</v>
      </c>
    </row>
    <row r="23" spans="1:20" s="1" customFormat="1" ht="22.5" hidden="1" customHeight="1" x14ac:dyDescent="0.2">
      <c r="A23" s="47"/>
      <c r="B23" s="94"/>
      <c r="C23" s="95"/>
      <c r="D23" s="56"/>
      <c r="E23" s="57">
        <f t="shared" ref="E23:R23" si="0">COUNTA(E21:E22)</f>
        <v>2</v>
      </c>
      <c r="F23" s="57">
        <f t="shared" si="0"/>
        <v>2</v>
      </c>
      <c r="G23" s="57">
        <f t="shared" si="0"/>
        <v>2</v>
      </c>
      <c r="H23" s="57">
        <f t="shared" si="0"/>
        <v>0</v>
      </c>
      <c r="I23" s="57">
        <f t="shared" si="0"/>
        <v>0</v>
      </c>
      <c r="J23" s="57">
        <f t="shared" si="0"/>
        <v>0</v>
      </c>
      <c r="K23" s="57">
        <f t="shared" si="0"/>
        <v>0</v>
      </c>
      <c r="L23" s="57">
        <f t="shared" si="0"/>
        <v>0</v>
      </c>
      <c r="M23" s="57">
        <f t="shared" si="0"/>
        <v>0</v>
      </c>
      <c r="N23" s="57">
        <f t="shared" si="0"/>
        <v>0</v>
      </c>
      <c r="O23" s="57">
        <f t="shared" si="0"/>
        <v>0</v>
      </c>
      <c r="P23" s="57">
        <f t="shared" si="0"/>
        <v>0</v>
      </c>
      <c r="Q23" s="57">
        <f t="shared" si="0"/>
        <v>0</v>
      </c>
      <c r="R23" s="57">
        <f t="shared" si="0"/>
        <v>0</v>
      </c>
      <c r="S23" s="55"/>
      <c r="T23" s="91"/>
    </row>
    <row r="24" spans="1:20" s="1" customFormat="1" ht="22.5" customHeight="1" x14ac:dyDescent="0.2">
      <c r="A24" s="47"/>
      <c r="B24" s="247" t="s">
        <v>58</v>
      </c>
      <c r="C24" s="248"/>
      <c r="D24" s="249"/>
      <c r="E24" s="53">
        <f>IF(E23&gt;0,1,0)</f>
        <v>1</v>
      </c>
      <c r="F24" s="53">
        <f t="shared" ref="F24:R24" si="1">IF(F23&gt;0,1,0)</f>
        <v>1</v>
      </c>
      <c r="G24" s="53">
        <f t="shared" si="1"/>
        <v>1</v>
      </c>
      <c r="H24" s="53">
        <f t="shared" si="1"/>
        <v>0</v>
      </c>
      <c r="I24" s="53">
        <f t="shared" si="1"/>
        <v>0</v>
      </c>
      <c r="J24" s="53">
        <f t="shared" si="1"/>
        <v>0</v>
      </c>
      <c r="K24" s="53">
        <f t="shared" si="1"/>
        <v>0</v>
      </c>
      <c r="L24" s="53">
        <f t="shared" si="1"/>
        <v>0</v>
      </c>
      <c r="M24" s="53">
        <f t="shared" si="1"/>
        <v>0</v>
      </c>
      <c r="N24" s="53">
        <f t="shared" si="1"/>
        <v>0</v>
      </c>
      <c r="O24" s="53">
        <f t="shared" si="1"/>
        <v>0</v>
      </c>
      <c r="P24" s="53">
        <f t="shared" si="1"/>
        <v>0</v>
      </c>
      <c r="Q24" s="53">
        <f t="shared" si="1"/>
        <v>0</v>
      </c>
      <c r="R24" s="53">
        <f t="shared" si="1"/>
        <v>0</v>
      </c>
      <c r="S24" s="55">
        <f>SUM(E24:R24)</f>
        <v>3</v>
      </c>
      <c r="T24" s="91" t="str">
        <f>IF(S24&gt;=1,"CUMPLE","NO CUMPLE")</f>
        <v>CUMPLE</v>
      </c>
    </row>
    <row r="25" spans="1:20" s="13" customFormat="1" ht="10.5" customHeight="1" x14ac:dyDescent="0.2">
      <c r="A25" s="60"/>
      <c r="B25" s="36"/>
      <c r="C25" s="36"/>
      <c r="D25" s="36"/>
      <c r="E25" s="36"/>
      <c r="F25" s="36"/>
      <c r="G25" s="37"/>
      <c r="H25" s="37"/>
      <c r="I25" s="37"/>
      <c r="J25" s="37"/>
      <c r="K25" s="38"/>
      <c r="L25" s="38"/>
      <c r="M25" s="38"/>
      <c r="N25" s="38"/>
      <c r="O25" s="38"/>
      <c r="P25" s="38"/>
      <c r="Q25" s="61"/>
      <c r="R25" s="38"/>
      <c r="S25" s="38"/>
      <c r="T25" s="60"/>
    </row>
    <row r="26" spans="1:20" s="13" customFormat="1" ht="24" customHeight="1" x14ac:dyDescent="0.2">
      <c r="A26" s="60"/>
      <c r="B26" s="246" t="s">
        <v>59</v>
      </c>
      <c r="C26" s="246"/>
      <c r="D26" s="246"/>
      <c r="E26" s="246"/>
      <c r="F26" s="246"/>
      <c r="G26" s="246"/>
      <c r="H26" s="246"/>
      <c r="I26" s="246"/>
      <c r="J26" s="246"/>
      <c r="K26" s="246"/>
      <c r="L26" s="246"/>
      <c r="M26" s="246"/>
      <c r="N26" s="246"/>
      <c r="O26" s="246"/>
      <c r="P26" s="246"/>
      <c r="Q26" s="246"/>
      <c r="R26" s="246"/>
      <c r="S26" s="246"/>
      <c r="T26" s="246"/>
    </row>
    <row r="27" spans="1:20" s="2" customFormat="1" ht="190.5" customHeight="1" x14ac:dyDescent="0.2">
      <c r="A27" s="62"/>
      <c r="B27" s="63" t="s">
        <v>60</v>
      </c>
      <c r="C27" s="63" t="s">
        <v>61</v>
      </c>
      <c r="D27" s="63" t="s">
        <v>62</v>
      </c>
      <c r="E27" s="63" t="s">
        <v>63</v>
      </c>
      <c r="F27" s="245" t="s">
        <v>64</v>
      </c>
      <c r="G27" s="245"/>
      <c r="H27" s="245"/>
      <c r="I27" s="109" t="s">
        <v>65</v>
      </c>
      <c r="J27" s="109" t="s">
        <v>66</v>
      </c>
      <c r="K27" s="109" t="s">
        <v>67</v>
      </c>
      <c r="L27" s="238" t="s">
        <v>68</v>
      </c>
      <c r="M27" s="239"/>
      <c r="N27" s="63" t="s">
        <v>69</v>
      </c>
      <c r="O27" s="63" t="s">
        <v>70</v>
      </c>
      <c r="P27" s="63" t="s">
        <v>71</v>
      </c>
      <c r="Q27" s="64" t="s">
        <v>72</v>
      </c>
      <c r="R27" s="63" t="s">
        <v>73</v>
      </c>
      <c r="S27" s="240" t="s">
        <v>74</v>
      </c>
      <c r="T27" s="241"/>
    </row>
    <row r="28" spans="1:20" ht="10.5" customHeight="1" x14ac:dyDescent="0.2">
      <c r="A28" s="10"/>
      <c r="B28" s="65"/>
      <c r="C28" s="66"/>
      <c r="D28" s="66"/>
      <c r="E28" s="67"/>
      <c r="F28" s="288"/>
      <c r="G28" s="288"/>
      <c r="H28" s="288"/>
      <c r="I28" s="67"/>
      <c r="J28" s="67"/>
      <c r="K28" s="67"/>
      <c r="L28" s="6"/>
      <c r="M28" s="6"/>
      <c r="N28" s="67"/>
      <c r="O28" s="67"/>
      <c r="P28" s="67"/>
      <c r="Q28" s="68"/>
      <c r="R28" s="67"/>
      <c r="S28" s="67"/>
    </row>
    <row r="29" spans="1:20" ht="85.5" customHeight="1" x14ac:dyDescent="0.2">
      <c r="A29" s="10"/>
      <c r="B29" s="69">
        <v>1</v>
      </c>
      <c r="C29" s="203">
        <v>7</v>
      </c>
      <c r="D29" s="203">
        <v>28</v>
      </c>
      <c r="E29" s="206" t="s">
        <v>102</v>
      </c>
      <c r="F29" s="301" t="s">
        <v>103</v>
      </c>
      <c r="G29" s="302"/>
      <c r="H29" s="303"/>
      <c r="I29" s="107" t="s">
        <v>37</v>
      </c>
      <c r="J29" s="107" t="s">
        <v>37</v>
      </c>
      <c r="K29" s="107" t="s">
        <v>37</v>
      </c>
      <c r="L29" s="289" t="s">
        <v>104</v>
      </c>
      <c r="M29" s="290"/>
      <c r="N29" s="107" t="s">
        <v>37</v>
      </c>
      <c r="O29" s="70" t="str">
        <f>K14</f>
        <v>OBRAS CYC SAS</v>
      </c>
      <c r="P29" s="208">
        <v>1</v>
      </c>
      <c r="Q29" s="212">
        <v>14344.91</v>
      </c>
      <c r="R29" s="72">
        <f>Q29*P29</f>
        <v>14344.91</v>
      </c>
      <c r="S29" s="291"/>
      <c r="T29" s="292"/>
    </row>
    <row r="30" spans="1:20" ht="109.5" customHeight="1" x14ac:dyDescent="0.2">
      <c r="A30" s="10"/>
      <c r="B30" s="69">
        <v>2</v>
      </c>
      <c r="C30" s="204">
        <v>71</v>
      </c>
      <c r="D30" s="204">
        <v>145</v>
      </c>
      <c r="E30" s="207" t="s">
        <v>105</v>
      </c>
      <c r="F30" s="301" t="s">
        <v>106</v>
      </c>
      <c r="G30" s="302"/>
      <c r="H30" s="303"/>
      <c r="I30" s="107" t="s">
        <v>37</v>
      </c>
      <c r="J30" s="107" t="s">
        <v>37</v>
      </c>
      <c r="K30" s="107" t="s">
        <v>37</v>
      </c>
      <c r="L30" s="289" t="s">
        <v>104</v>
      </c>
      <c r="M30" s="290"/>
      <c r="N30" s="107" t="s">
        <v>37</v>
      </c>
      <c r="O30" s="70" t="str">
        <f>K14</f>
        <v>OBRAS CYC SAS</v>
      </c>
      <c r="P30" s="209">
        <v>1</v>
      </c>
      <c r="Q30" s="212">
        <v>7481.16</v>
      </c>
      <c r="R30" s="72">
        <f>Q30*P30</f>
        <v>7481.16</v>
      </c>
      <c r="S30" s="291"/>
      <c r="T30" s="292"/>
    </row>
    <row r="31" spans="1:20" ht="10.5" customHeight="1" x14ac:dyDescent="0.2">
      <c r="A31" s="10"/>
      <c r="B31" s="73"/>
      <c r="C31" s="74"/>
      <c r="D31" s="74"/>
      <c r="E31" s="75"/>
      <c r="F31" s="76"/>
      <c r="G31" s="76"/>
      <c r="H31" s="76"/>
      <c r="I31" s="76"/>
      <c r="J31" s="76"/>
      <c r="K31" s="18"/>
      <c r="L31" s="19"/>
      <c r="M31" s="20"/>
      <c r="N31" s="20"/>
      <c r="O31" s="21"/>
      <c r="P31" s="21"/>
      <c r="Q31" s="77"/>
      <c r="R31" s="20"/>
      <c r="S31" s="20"/>
    </row>
    <row r="32" spans="1:20" ht="18" customHeight="1" x14ac:dyDescent="0.2">
      <c r="A32" s="10"/>
      <c r="B32" s="293" t="s">
        <v>81</v>
      </c>
      <c r="C32" s="294"/>
      <c r="D32" s="294"/>
      <c r="E32" s="294"/>
      <c r="F32" s="294"/>
      <c r="G32" s="294"/>
      <c r="H32" s="294"/>
      <c r="I32" s="294"/>
      <c r="J32" s="294"/>
      <c r="K32" s="294"/>
      <c r="L32" s="294"/>
      <c r="M32" s="294"/>
      <c r="N32" s="294"/>
      <c r="O32" s="294"/>
      <c r="P32" s="294"/>
      <c r="Q32" s="295"/>
      <c r="R32" s="78">
        <f>SUM(R29:R30)</f>
        <v>21826.07</v>
      </c>
      <c r="S32" s="110" t="str">
        <f>IF(R32&gt;K18,"CUMPLE","NO CUMPLE")</f>
        <v>CUMPLE</v>
      </c>
      <c r="T32" s="10"/>
    </row>
    <row r="33" spans="1:20" ht="18" customHeight="1" x14ac:dyDescent="0.2">
      <c r="A33" s="10"/>
      <c r="B33" s="5"/>
      <c r="C33" s="5"/>
      <c r="D33" s="5"/>
      <c r="E33" s="5"/>
      <c r="F33" s="5"/>
      <c r="G33" s="5"/>
      <c r="H33" s="5"/>
      <c r="I33" s="5"/>
      <c r="J33" s="5"/>
      <c r="K33" s="5"/>
      <c r="L33" s="5"/>
      <c r="M33" s="5"/>
      <c r="N33" s="5"/>
      <c r="O33" s="5"/>
      <c r="P33" s="5"/>
      <c r="Q33" s="5"/>
      <c r="R33" s="111"/>
      <c r="S33" s="5"/>
      <c r="T33" s="10"/>
    </row>
    <row r="34" spans="1:20" ht="18" customHeight="1" x14ac:dyDescent="0.2">
      <c r="A34" s="10"/>
      <c r="B34" s="5"/>
      <c r="C34" s="5"/>
      <c r="D34" s="5"/>
      <c r="E34" s="5"/>
      <c r="F34" s="5"/>
      <c r="G34" s="5"/>
      <c r="H34" s="5"/>
      <c r="I34" s="5"/>
      <c r="J34" s="5"/>
      <c r="K34" s="5"/>
      <c r="L34" s="5"/>
      <c r="M34" s="5"/>
      <c r="N34" s="5"/>
      <c r="O34" s="5"/>
      <c r="P34" s="5"/>
      <c r="Q34" s="201">
        <v>0.7</v>
      </c>
      <c r="R34" s="202">
        <f>(E18*Q34)/R35</f>
        <v>1673.8846923076924</v>
      </c>
      <c r="S34" s="5"/>
      <c r="T34" s="10"/>
    </row>
    <row r="35" spans="1:20" ht="18" customHeight="1" x14ac:dyDescent="0.2">
      <c r="A35" s="10"/>
      <c r="B35" s="5"/>
      <c r="C35" s="5"/>
      <c r="D35" s="5"/>
      <c r="E35" s="5"/>
      <c r="F35" s="5"/>
      <c r="G35" s="5"/>
      <c r="H35" s="5"/>
      <c r="I35" s="5"/>
      <c r="J35" s="5"/>
      <c r="K35" s="5"/>
      <c r="L35" s="5"/>
      <c r="M35" s="5"/>
      <c r="N35" s="5"/>
      <c r="O35" s="5"/>
      <c r="P35" s="5"/>
      <c r="Q35" s="5"/>
      <c r="R35" s="111">
        <v>1300000</v>
      </c>
      <c r="S35" s="5"/>
      <c r="T35" s="10"/>
    </row>
    <row r="36" spans="1:20" ht="10.5" customHeight="1" thickBot="1" x14ac:dyDescent="0.25">
      <c r="A36" s="10"/>
      <c r="B36" s="73"/>
      <c r="C36" s="74"/>
      <c r="D36" s="74"/>
      <c r="E36" s="75"/>
      <c r="F36" s="76"/>
      <c r="G36" s="76"/>
      <c r="H36" s="76"/>
      <c r="I36" s="76"/>
      <c r="J36" s="76"/>
      <c r="K36" s="18"/>
      <c r="L36" s="19"/>
      <c r="M36" s="20"/>
      <c r="N36" s="20"/>
      <c r="O36" s="21"/>
      <c r="P36" s="21"/>
      <c r="Q36" s="77"/>
      <c r="R36" s="20"/>
      <c r="S36" s="20"/>
    </row>
    <row r="37" spans="1:20" ht="103.5" customHeight="1" thickBot="1" x14ac:dyDescent="0.25">
      <c r="A37" s="10"/>
      <c r="B37" s="285" t="s">
        <v>82</v>
      </c>
      <c r="C37" s="286"/>
      <c r="D37" s="286"/>
      <c r="E37" s="286"/>
      <c r="F37" s="286"/>
      <c r="G37" s="286"/>
      <c r="H37" s="286"/>
      <c r="I37" s="286"/>
      <c r="J37" s="286"/>
      <c r="K37" s="286"/>
      <c r="L37" s="286"/>
      <c r="M37" s="286"/>
      <c r="N37" s="286"/>
      <c r="O37" s="286"/>
      <c r="P37" s="286"/>
      <c r="Q37" s="286"/>
      <c r="R37" s="286"/>
      <c r="S37" s="286"/>
      <c r="T37" s="287"/>
    </row>
    <row r="38" spans="1:20" ht="10.5" customHeight="1" x14ac:dyDescent="0.2">
      <c r="A38" s="10"/>
      <c r="B38" s="73"/>
      <c r="C38" s="74"/>
      <c r="D38" s="74"/>
      <c r="E38" s="75"/>
      <c r="F38" s="76"/>
      <c r="G38" s="76"/>
      <c r="H38" s="76"/>
      <c r="I38" s="76"/>
      <c r="J38" s="76"/>
      <c r="K38" s="18"/>
      <c r="L38" s="19"/>
      <c r="M38" s="20"/>
      <c r="N38" s="20"/>
      <c r="O38" s="21"/>
      <c r="P38" s="21"/>
      <c r="Q38" s="77"/>
      <c r="R38" s="20"/>
      <c r="S38" s="20"/>
    </row>
    <row r="39" spans="1:20" ht="17.25" hidden="1" thickBot="1" x14ac:dyDescent="0.25">
      <c r="B39" s="73"/>
      <c r="C39" s="74"/>
      <c r="D39" s="74"/>
      <c r="E39" s="75"/>
      <c r="F39" s="76"/>
      <c r="G39" s="76"/>
      <c r="H39" s="76"/>
      <c r="I39" s="76"/>
      <c r="J39" s="76"/>
      <c r="K39" s="18"/>
      <c r="L39" s="19"/>
      <c r="M39" s="20"/>
      <c r="N39" s="20"/>
      <c r="O39" s="21"/>
      <c r="P39" s="21"/>
      <c r="Q39" s="77"/>
      <c r="R39" s="20"/>
      <c r="S39" s="20"/>
    </row>
    <row r="40" spans="1:20" ht="16.5" x14ac:dyDescent="0.2">
      <c r="B40" s="73"/>
      <c r="C40" s="74"/>
      <c r="D40" s="74"/>
      <c r="E40" s="75"/>
      <c r="F40" s="76"/>
      <c r="G40" s="76"/>
      <c r="H40" s="76"/>
      <c r="I40" s="76"/>
      <c r="J40" s="76"/>
      <c r="K40" s="79"/>
      <c r="L40" s="79"/>
      <c r="M40" s="79"/>
      <c r="N40" s="20"/>
      <c r="O40" s="21"/>
      <c r="P40" s="21"/>
      <c r="Q40" s="77"/>
      <c r="R40" s="20"/>
      <c r="S40" s="20"/>
    </row>
    <row r="41" spans="1:20" ht="16.5" x14ac:dyDescent="0.2">
      <c r="B41" s="73"/>
      <c r="C41" s="74"/>
      <c r="D41" s="74"/>
      <c r="E41" s="75"/>
      <c r="F41" s="76"/>
      <c r="G41" s="76"/>
      <c r="H41" s="76"/>
      <c r="I41" s="76"/>
      <c r="J41" s="76"/>
      <c r="K41" s="79"/>
      <c r="L41" s="79"/>
      <c r="M41" s="79"/>
      <c r="N41" s="20"/>
      <c r="O41" s="21"/>
      <c r="P41" s="21"/>
      <c r="Q41" s="77"/>
      <c r="R41" s="20"/>
      <c r="S41" s="20"/>
    </row>
    <row r="42" spans="1:20" ht="15.75" x14ac:dyDescent="0.2">
      <c r="B42" s="29"/>
      <c r="C42" s="29"/>
      <c r="D42" s="29"/>
      <c r="E42" s="29"/>
      <c r="F42" s="30"/>
      <c r="G42" s="29"/>
      <c r="H42" s="29"/>
      <c r="I42" s="29"/>
      <c r="J42" s="29"/>
      <c r="K42" s="284"/>
      <c r="L42" s="284"/>
      <c r="M42" s="284"/>
      <c r="N42" s="29"/>
      <c r="O42" s="29"/>
      <c r="P42" s="29"/>
      <c r="Q42" s="46"/>
      <c r="R42" s="29"/>
      <c r="S42" s="29"/>
      <c r="T42" s="3"/>
    </row>
    <row r="43" spans="1:20" x14ac:dyDescent="0.2">
      <c r="K43" s="284"/>
      <c r="L43" s="284"/>
      <c r="M43" s="284"/>
    </row>
  </sheetData>
  <sheetProtection selectLockedCells="1"/>
  <mergeCells count="45">
    <mergeCell ref="K42:M42"/>
    <mergeCell ref="K43:M43"/>
    <mergeCell ref="B32:Q32"/>
    <mergeCell ref="B37:T37"/>
    <mergeCell ref="F28:H28"/>
    <mergeCell ref="F29:H29"/>
    <mergeCell ref="L29:M29"/>
    <mergeCell ref="S29:T29"/>
    <mergeCell ref="F30:H30"/>
    <mergeCell ref="L30:M30"/>
    <mergeCell ref="S30:T30"/>
    <mergeCell ref="F27:H27"/>
    <mergeCell ref="L27:M27"/>
    <mergeCell ref="S27:T27"/>
    <mergeCell ref="B18:D18"/>
    <mergeCell ref="E18:F18"/>
    <mergeCell ref="G18:I18"/>
    <mergeCell ref="B19:D19"/>
    <mergeCell ref="E19:R19"/>
    <mergeCell ref="S19:T19"/>
    <mergeCell ref="B20:C20"/>
    <mergeCell ref="B21:C21"/>
    <mergeCell ref="B22:C22"/>
    <mergeCell ref="B24:D24"/>
    <mergeCell ref="B26:T26"/>
    <mergeCell ref="I16:J16"/>
    <mergeCell ref="K16:N16"/>
    <mergeCell ref="O16:Q16"/>
    <mergeCell ref="C9:J9"/>
    <mergeCell ref="G11:J11"/>
    <mergeCell ref="G12:J12"/>
    <mergeCell ref="B14:D16"/>
    <mergeCell ref="E14:H16"/>
    <mergeCell ref="I14:J14"/>
    <mergeCell ref="K14:N14"/>
    <mergeCell ref="O14:Q14"/>
    <mergeCell ref="I15:J15"/>
    <mergeCell ref="K15:N15"/>
    <mergeCell ref="O15:Q15"/>
    <mergeCell ref="B2:T2"/>
    <mergeCell ref="B3:T3"/>
    <mergeCell ref="B4:T4"/>
    <mergeCell ref="B5:T5"/>
    <mergeCell ref="B7:D7"/>
    <mergeCell ref="E7:T7"/>
  </mergeCells>
  <conditionalFormatting sqref="C30:E30 C40:J41 L40:M41">
    <cfRule type="cellIs" dxfId="246" priority="21" operator="equal">
      <formula>#REF!</formula>
    </cfRule>
    <cfRule type="cellIs" dxfId="245" priority="22" operator="equal">
      <formula>#REF!</formula>
    </cfRule>
  </conditionalFormatting>
  <conditionalFormatting sqref="C27:F27">
    <cfRule type="cellIs" dxfId="244" priority="32" operator="equal">
      <formula>#REF!</formula>
    </cfRule>
  </conditionalFormatting>
  <conditionalFormatting sqref="C27:F29">
    <cfRule type="cellIs" dxfId="243" priority="31" operator="equal">
      <formula>#REF!</formula>
    </cfRule>
  </conditionalFormatting>
  <conditionalFormatting sqref="C28:F29">
    <cfRule type="cellIs" dxfId="242" priority="44" operator="equal">
      <formula>#REF!</formula>
    </cfRule>
  </conditionalFormatting>
  <conditionalFormatting sqref="C25:L25">
    <cfRule type="cellIs" dxfId="241" priority="49" operator="equal">
      <formula>#REF!</formula>
    </cfRule>
    <cfRule type="cellIs" dxfId="240" priority="50" operator="equal">
      <formula>#REF!</formula>
    </cfRule>
  </conditionalFormatting>
  <conditionalFormatting sqref="C36:L36">
    <cfRule type="cellIs" dxfId="239" priority="7" operator="equal">
      <formula>#REF!</formula>
    </cfRule>
    <cfRule type="cellIs" dxfId="238" priority="8" operator="equal">
      <formula>#REF!</formula>
    </cfRule>
  </conditionalFormatting>
  <conditionalFormatting sqref="C38:L39">
    <cfRule type="cellIs" dxfId="237" priority="37" operator="equal">
      <formula>#REF!</formula>
    </cfRule>
    <cfRule type="cellIs" dxfId="236" priority="38" operator="equal">
      <formula>#REF!</formula>
    </cfRule>
  </conditionalFormatting>
  <conditionalFormatting sqref="F11">
    <cfRule type="containsText" dxfId="235" priority="51" operator="containsText" text="NO HABILITADO">
      <formula>NOT(ISERROR(SEARCH("NO HABILITADO",F11)))</formula>
    </cfRule>
    <cfRule type="containsText" dxfId="234" priority="52" operator="containsText" text="HABILITADO">
      <formula>NOT(ISERROR(SEARCH("HABILITADO",F11)))</formula>
    </cfRule>
  </conditionalFormatting>
  <conditionalFormatting sqref="F27">
    <cfRule type="cellIs" dxfId="233" priority="29" operator="equal">
      <formula>#REF!</formula>
    </cfRule>
    <cfRule type="cellIs" dxfId="232" priority="30" operator="equal">
      <formula>#REF!</formula>
    </cfRule>
  </conditionalFormatting>
  <conditionalFormatting sqref="F30">
    <cfRule type="cellIs" dxfId="231" priority="17" operator="equal">
      <formula>#REF!</formula>
    </cfRule>
    <cfRule type="cellIs" dxfId="230" priority="18" operator="equal">
      <formula>#REF!</formula>
    </cfRule>
  </conditionalFormatting>
  <conditionalFormatting sqref="G11">
    <cfRule type="containsText" dxfId="229" priority="25" operator="containsText" text="NO CUMPLE">
      <formula>NOT(ISERROR(SEARCH("NO CUMPLE",G11)))</formula>
    </cfRule>
    <cfRule type="containsText" dxfId="228" priority="26" operator="containsText" text="CUMPLE">
      <formula>NOT(ISERROR(SEARCH("CUMPLE",G11)))</formula>
    </cfRule>
  </conditionalFormatting>
  <conditionalFormatting sqref="I28:K28 N28:P28 C31:L31 K40:K41">
    <cfRule type="cellIs" dxfId="227" priority="55" operator="equal">
      <formula>#REF!</formula>
    </cfRule>
    <cfRule type="cellIs" dxfId="226" priority="56" operator="equal">
      <formula>#REF!</formula>
    </cfRule>
  </conditionalFormatting>
  <conditionalFormatting sqref="I29:K30 N29:N30">
    <cfRule type="containsText" dxfId="225" priority="5" operator="containsText" text="NO">
      <formula>NOT(ISERROR(SEARCH("NO",I29)))</formula>
    </cfRule>
    <cfRule type="containsText" dxfId="224" priority="6" operator="containsText" text="CUMPLE">
      <formula>NOT(ISERROR(SEARCH("CUMPLE",I29)))</formula>
    </cfRule>
  </conditionalFormatting>
  <conditionalFormatting sqref="L27">
    <cfRule type="cellIs" dxfId="223" priority="27" operator="equal">
      <formula>#REF!</formula>
    </cfRule>
    <cfRule type="cellIs" dxfId="222" priority="28" operator="equal">
      <formula>#REF!</formula>
    </cfRule>
  </conditionalFormatting>
  <conditionalFormatting sqref="N27:R27">
    <cfRule type="cellIs" dxfId="221" priority="33" operator="equal">
      <formula>#REF!</formula>
    </cfRule>
    <cfRule type="cellIs" dxfId="220" priority="34" operator="equal">
      <formula>#REF!</formula>
    </cfRule>
  </conditionalFormatting>
  <conditionalFormatting sqref="O29:P30">
    <cfRule type="cellIs" dxfId="219" priority="19" operator="equal">
      <formula>#REF!</formula>
    </cfRule>
    <cfRule type="cellIs" dxfId="218" priority="20" operator="equal">
      <formula>#REF!</formula>
    </cfRule>
  </conditionalFormatting>
  <conditionalFormatting sqref="S32">
    <cfRule type="cellIs" dxfId="217" priority="9" operator="equal">
      <formula>"CUMPLE"</formula>
    </cfRule>
    <cfRule type="cellIs" dxfId="216" priority="10" operator="equal">
      <formula>"NO CUMPLE"</formula>
    </cfRule>
  </conditionalFormatting>
  <conditionalFormatting sqref="T21:T24">
    <cfRule type="containsText" dxfId="215" priority="11" operator="containsText" text="NO">
      <formula>NOT(ISERROR(SEARCH("NO",T21)))</formula>
    </cfRule>
    <cfRule type="containsText" dxfId="214" priority="12" operator="containsText" text="CUMPLE">
      <formula>NOT(ISERROR(SEARCH("CUMPLE",T21)))</formula>
    </cfRule>
  </conditionalFormatting>
  <dataValidations count="1">
    <dataValidation type="list" allowBlank="1" showInputMessage="1" showErrorMessage="1" sqref="E25:L25" xr:uid="{00000000-0002-0000-04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46"/>
  <sheetViews>
    <sheetView view="pageBreakPreview" topLeftCell="C1" zoomScale="70" zoomScaleNormal="80" zoomScaleSheetLayoutView="70" workbookViewId="0">
      <selection activeCell="M18" sqref="M18"/>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0"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2" t="s">
        <v>32</v>
      </c>
      <c r="C2" s="242"/>
      <c r="D2" s="242"/>
      <c r="E2" s="242"/>
      <c r="F2" s="242"/>
      <c r="G2" s="242"/>
      <c r="H2" s="242"/>
      <c r="I2" s="242"/>
      <c r="J2" s="242"/>
      <c r="K2" s="242"/>
      <c r="L2" s="242"/>
      <c r="M2" s="242"/>
      <c r="N2" s="242"/>
      <c r="O2" s="242"/>
      <c r="P2" s="242"/>
      <c r="Q2" s="242"/>
      <c r="R2" s="242"/>
      <c r="S2" s="242"/>
      <c r="T2" s="242"/>
    </row>
    <row r="3" spans="1:20" ht="36" customHeight="1" x14ac:dyDescent="0.2">
      <c r="A3" s="10"/>
      <c r="B3" s="242" t="s">
        <v>33</v>
      </c>
      <c r="C3" s="242"/>
      <c r="D3" s="242"/>
      <c r="E3" s="242"/>
      <c r="F3" s="242"/>
      <c r="G3" s="242"/>
      <c r="H3" s="242"/>
      <c r="I3" s="242"/>
      <c r="J3" s="242"/>
      <c r="K3" s="242"/>
      <c r="L3" s="242"/>
      <c r="M3" s="242"/>
      <c r="N3" s="242"/>
      <c r="O3" s="242"/>
      <c r="P3" s="242"/>
      <c r="Q3" s="242"/>
      <c r="R3" s="242"/>
      <c r="S3" s="242"/>
      <c r="T3" s="242"/>
    </row>
    <row r="4" spans="1:20" ht="36" customHeight="1" x14ac:dyDescent="0.2">
      <c r="A4" s="10"/>
      <c r="B4" s="242" t="s">
        <v>34</v>
      </c>
      <c r="C4" s="242"/>
      <c r="D4" s="242"/>
      <c r="E4" s="242"/>
      <c r="F4" s="242"/>
      <c r="G4" s="242"/>
      <c r="H4" s="242"/>
      <c r="I4" s="242"/>
      <c r="J4" s="242"/>
      <c r="K4" s="242"/>
      <c r="L4" s="242"/>
      <c r="M4" s="242"/>
      <c r="N4" s="242"/>
      <c r="O4" s="242"/>
      <c r="P4" s="242"/>
      <c r="Q4" s="242"/>
      <c r="R4" s="242"/>
      <c r="S4" s="242"/>
      <c r="T4" s="242"/>
    </row>
    <row r="5" spans="1:20" ht="36" customHeight="1" x14ac:dyDescent="0.2">
      <c r="A5" s="10"/>
      <c r="B5" s="242" t="str">
        <f>Datos!B3</f>
        <v>FDLU-LP-010-2024 (117411)</v>
      </c>
      <c r="C5" s="242"/>
      <c r="D5" s="242"/>
      <c r="E5" s="242"/>
      <c r="F5" s="242"/>
      <c r="G5" s="242"/>
      <c r="H5" s="242"/>
      <c r="I5" s="242"/>
      <c r="J5" s="242"/>
      <c r="K5" s="242"/>
      <c r="L5" s="242"/>
      <c r="M5" s="242"/>
      <c r="N5" s="242"/>
      <c r="O5" s="242"/>
      <c r="P5" s="242"/>
      <c r="Q5" s="242"/>
      <c r="R5" s="242"/>
      <c r="S5" s="242"/>
      <c r="T5" s="24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7" t="s">
        <v>35</v>
      </c>
      <c r="C7" s="278"/>
      <c r="D7" s="269"/>
      <c r="E7" s="279" t="s">
        <v>2</v>
      </c>
      <c r="F7" s="279"/>
      <c r="G7" s="279"/>
      <c r="H7" s="279"/>
      <c r="I7" s="279"/>
      <c r="J7" s="279"/>
      <c r="K7" s="279"/>
      <c r="L7" s="279"/>
      <c r="M7" s="279"/>
      <c r="N7" s="279"/>
      <c r="O7" s="279"/>
      <c r="P7" s="279"/>
      <c r="Q7" s="279"/>
      <c r="R7" s="279"/>
      <c r="S7" s="279"/>
      <c r="T7" s="279"/>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12" t="s">
        <v>36</v>
      </c>
      <c r="C9" s="274" t="s">
        <v>107</v>
      </c>
      <c r="D9" s="275"/>
      <c r="E9" s="275"/>
      <c r="F9" s="275"/>
      <c r="G9" s="275"/>
      <c r="H9" s="275"/>
      <c r="I9" s="275"/>
      <c r="J9" s="276"/>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80" t="s">
        <v>37</v>
      </c>
      <c r="H11" s="281"/>
      <c r="I11" s="281"/>
      <c r="J11" s="282"/>
      <c r="K11" s="35"/>
      <c r="L11" s="9"/>
      <c r="M11" s="9"/>
      <c r="N11" s="9"/>
      <c r="O11" s="9"/>
      <c r="P11" s="9"/>
      <c r="Q11" s="9"/>
      <c r="R11" s="9"/>
      <c r="S11" s="9"/>
      <c r="T11" s="9"/>
    </row>
    <row r="12" spans="1:20" s="1" customFormat="1" ht="38.25" customHeight="1" x14ac:dyDescent="0.2">
      <c r="A12" s="47"/>
      <c r="B12" s="35"/>
      <c r="C12" s="4"/>
      <c r="E12" s="23"/>
      <c r="F12" s="23"/>
      <c r="G12" s="283"/>
      <c r="H12" s="283"/>
      <c r="I12" s="283"/>
      <c r="J12" s="283"/>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0" t="s">
        <v>38</v>
      </c>
      <c r="C14" s="251"/>
      <c r="D14" s="252"/>
      <c r="E14" s="259" t="s">
        <v>107</v>
      </c>
      <c r="F14" s="260"/>
      <c r="G14" s="260"/>
      <c r="H14" s="261"/>
      <c r="I14" s="231" t="s">
        <v>40</v>
      </c>
      <c r="J14" s="232"/>
      <c r="K14" s="233" t="s">
        <v>107</v>
      </c>
      <c r="L14" s="234"/>
      <c r="M14" s="234"/>
      <c r="N14" s="235"/>
      <c r="O14" s="231" t="s">
        <v>42</v>
      </c>
      <c r="P14" s="236"/>
      <c r="Q14" s="232"/>
      <c r="R14" s="113">
        <v>1</v>
      </c>
      <c r="S14" s="49"/>
      <c r="T14" s="49"/>
    </row>
    <row r="15" spans="1:20" s="7" customFormat="1" ht="35.25" customHeight="1" x14ac:dyDescent="0.2">
      <c r="A15" s="8"/>
      <c r="B15" s="253"/>
      <c r="C15" s="254"/>
      <c r="D15" s="255"/>
      <c r="E15" s="262"/>
      <c r="F15" s="263"/>
      <c r="G15" s="263"/>
      <c r="H15" s="264"/>
      <c r="I15" s="231" t="s">
        <v>43</v>
      </c>
      <c r="J15" s="232"/>
      <c r="K15" s="233"/>
      <c r="L15" s="234"/>
      <c r="M15" s="234"/>
      <c r="N15" s="235"/>
      <c r="O15" s="231" t="s">
        <v>42</v>
      </c>
      <c r="P15" s="236"/>
      <c r="Q15" s="232"/>
      <c r="R15" s="113"/>
      <c r="S15" s="49"/>
      <c r="T15" s="49"/>
    </row>
    <row r="16" spans="1:20" s="1" customFormat="1" ht="25.5" customHeight="1" x14ac:dyDescent="0.2">
      <c r="A16" s="47"/>
      <c r="B16" s="256"/>
      <c r="C16" s="257"/>
      <c r="D16" s="258"/>
      <c r="E16" s="265"/>
      <c r="F16" s="266"/>
      <c r="G16" s="266"/>
      <c r="H16" s="267"/>
      <c r="I16" s="231" t="s">
        <v>45</v>
      </c>
      <c r="J16" s="232"/>
      <c r="K16" s="233"/>
      <c r="L16" s="234"/>
      <c r="M16" s="234"/>
      <c r="N16" s="235"/>
      <c r="O16" s="231" t="s">
        <v>42</v>
      </c>
      <c r="P16" s="236"/>
      <c r="Q16" s="232"/>
      <c r="R16" s="113"/>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37" t="s">
        <v>46</v>
      </c>
      <c r="C18" s="237"/>
      <c r="D18" s="237"/>
      <c r="E18" s="268">
        <f>Datos!B4</f>
        <v>3108643000</v>
      </c>
      <c r="F18" s="268"/>
      <c r="G18" s="237" t="s">
        <v>47</v>
      </c>
      <c r="H18" s="237"/>
      <c r="I18" s="237"/>
      <c r="J18" s="51">
        <v>0.75</v>
      </c>
      <c r="K18" s="52">
        <f>((E18/1300000)*J18)</f>
        <v>1793.4478846153847</v>
      </c>
      <c r="L18" s="9"/>
      <c r="M18" s="9"/>
      <c r="N18" s="9"/>
      <c r="O18" s="9"/>
      <c r="P18" s="9"/>
      <c r="Q18" s="9"/>
      <c r="R18" s="9"/>
      <c r="S18" s="9"/>
      <c r="T18" s="9"/>
    </row>
    <row r="19" spans="1:20" s="1" customFormat="1" ht="174.75" customHeight="1" x14ac:dyDescent="0.2">
      <c r="A19" s="47"/>
      <c r="B19" s="229" t="s">
        <v>48</v>
      </c>
      <c r="C19" s="230"/>
      <c r="D19" s="269"/>
      <c r="E19" s="270" t="s">
        <v>49</v>
      </c>
      <c r="F19" s="271"/>
      <c r="G19" s="271"/>
      <c r="H19" s="271"/>
      <c r="I19" s="271"/>
      <c r="J19" s="271"/>
      <c r="K19" s="271"/>
      <c r="L19" s="271"/>
      <c r="M19" s="271"/>
      <c r="N19" s="271"/>
      <c r="O19" s="271"/>
      <c r="P19" s="271"/>
      <c r="Q19" s="271"/>
      <c r="R19" s="272"/>
      <c r="S19" s="243"/>
      <c r="T19" s="244"/>
    </row>
    <row r="20" spans="1:20" s="1" customFormat="1" ht="48.75" customHeight="1" x14ac:dyDescent="0.2">
      <c r="A20" s="47"/>
      <c r="B20" s="273" t="s">
        <v>50</v>
      </c>
      <c r="C20" s="273"/>
      <c r="D20" s="104" t="s">
        <v>51</v>
      </c>
      <c r="E20" s="53">
        <v>72101500</v>
      </c>
      <c r="F20" s="53">
        <v>72141300</v>
      </c>
      <c r="G20" s="53">
        <v>72153100</v>
      </c>
      <c r="H20" s="53"/>
      <c r="I20" s="53"/>
      <c r="J20" s="53"/>
      <c r="K20" s="53"/>
      <c r="L20" s="53"/>
      <c r="M20" s="53"/>
      <c r="N20" s="53"/>
      <c r="O20" s="53"/>
      <c r="P20" s="53"/>
      <c r="Q20" s="54"/>
      <c r="R20" s="55"/>
      <c r="S20" s="103" t="s">
        <v>52</v>
      </c>
      <c r="T20" s="103" t="s">
        <v>53</v>
      </c>
    </row>
    <row r="21" spans="1:20" s="1" customFormat="1" ht="22.5" customHeight="1" x14ac:dyDescent="0.2">
      <c r="A21" s="47"/>
      <c r="B21" s="229" t="s">
        <v>54</v>
      </c>
      <c r="C21" s="230"/>
      <c r="D21" s="56" t="s">
        <v>55</v>
      </c>
      <c r="E21" s="57" t="s">
        <v>56</v>
      </c>
      <c r="F21" s="57" t="s">
        <v>56</v>
      </c>
      <c r="G21" s="57" t="s">
        <v>56</v>
      </c>
      <c r="H21" s="57"/>
      <c r="I21" s="57"/>
      <c r="J21" s="57"/>
      <c r="K21" s="57"/>
      <c r="L21" s="57"/>
      <c r="M21" s="57"/>
      <c r="N21" s="57"/>
      <c r="O21" s="57"/>
      <c r="P21" s="57"/>
      <c r="Q21" s="57"/>
      <c r="R21" s="57"/>
      <c r="S21" s="55">
        <f>COUNTA(E21:R21)</f>
        <v>3</v>
      </c>
      <c r="T21" s="91" t="str">
        <f>IF(S21&gt;=1,"CUMPLE","NO CUMPLE")</f>
        <v>CUMPLE</v>
      </c>
    </row>
    <row r="22" spans="1:20" s="1" customFormat="1" ht="22.5" customHeight="1" x14ac:dyDescent="0.2">
      <c r="A22" s="47"/>
      <c r="B22" s="229" t="s">
        <v>54</v>
      </c>
      <c r="C22" s="230"/>
      <c r="D22" s="56" t="s">
        <v>57</v>
      </c>
      <c r="E22" s="57" t="s">
        <v>56</v>
      </c>
      <c r="F22" s="57" t="s">
        <v>56</v>
      </c>
      <c r="G22" s="57" t="s">
        <v>56</v>
      </c>
      <c r="H22" s="57"/>
      <c r="I22" s="57"/>
      <c r="J22" s="57"/>
      <c r="K22" s="57"/>
      <c r="L22" s="57"/>
      <c r="M22" s="57"/>
      <c r="N22" s="57"/>
      <c r="O22" s="57"/>
      <c r="P22" s="57"/>
      <c r="Q22" s="57"/>
      <c r="R22" s="57"/>
      <c r="S22" s="55">
        <f>COUNTA(E22:R22)</f>
        <v>3</v>
      </c>
      <c r="T22" s="91" t="str">
        <f>IF(S22&gt;=1,"CUMPLE","NO CUMPLE")</f>
        <v>CUMPLE</v>
      </c>
    </row>
    <row r="23" spans="1:20" s="1" customFormat="1" ht="22.5" customHeight="1" x14ac:dyDescent="0.2">
      <c r="A23" s="47"/>
      <c r="B23" s="229" t="s">
        <v>54</v>
      </c>
      <c r="C23" s="230"/>
      <c r="D23" s="56" t="s">
        <v>87</v>
      </c>
      <c r="E23" s="57" t="s">
        <v>56</v>
      </c>
      <c r="F23" s="57" t="s">
        <v>56</v>
      </c>
      <c r="G23" s="57" t="s">
        <v>56</v>
      </c>
      <c r="H23" s="57"/>
      <c r="I23" s="57"/>
      <c r="J23" s="57"/>
      <c r="K23" s="57"/>
      <c r="L23" s="57"/>
      <c r="M23" s="57"/>
      <c r="N23" s="57"/>
      <c r="O23" s="57"/>
      <c r="P23" s="57"/>
      <c r="Q23" s="57"/>
      <c r="R23" s="57"/>
      <c r="S23" s="55">
        <f>COUNTA(E23:R23)</f>
        <v>3</v>
      </c>
      <c r="T23" s="91" t="str">
        <f>IF(S23&gt;=1,"CUMPLE","NO CUMPLE")</f>
        <v>CUMPLE</v>
      </c>
    </row>
    <row r="24" spans="1:20" s="1" customFormat="1" ht="22.5" hidden="1" customHeight="1" x14ac:dyDescent="0.2">
      <c r="A24" s="47"/>
      <c r="B24" s="94"/>
      <c r="C24" s="95"/>
      <c r="D24" s="56"/>
      <c r="E24" s="57">
        <f t="shared" ref="E24:R24" si="0">COUNTA(E21:E23)</f>
        <v>3</v>
      </c>
      <c r="F24" s="57">
        <f t="shared" si="0"/>
        <v>3</v>
      </c>
      <c r="G24" s="57">
        <f t="shared" si="0"/>
        <v>3</v>
      </c>
      <c r="H24" s="57">
        <f t="shared" si="0"/>
        <v>0</v>
      </c>
      <c r="I24" s="57">
        <f t="shared" si="0"/>
        <v>0</v>
      </c>
      <c r="J24" s="57">
        <f t="shared" si="0"/>
        <v>0</v>
      </c>
      <c r="K24" s="57">
        <f t="shared" si="0"/>
        <v>0</v>
      </c>
      <c r="L24" s="57">
        <f t="shared" si="0"/>
        <v>0</v>
      </c>
      <c r="M24" s="57">
        <f t="shared" si="0"/>
        <v>0</v>
      </c>
      <c r="N24" s="57">
        <f t="shared" si="0"/>
        <v>0</v>
      </c>
      <c r="O24" s="57">
        <f t="shared" si="0"/>
        <v>0</v>
      </c>
      <c r="P24" s="57">
        <f t="shared" si="0"/>
        <v>0</v>
      </c>
      <c r="Q24" s="57">
        <f t="shared" si="0"/>
        <v>0</v>
      </c>
      <c r="R24" s="57">
        <f t="shared" si="0"/>
        <v>0</v>
      </c>
      <c r="S24" s="55"/>
      <c r="T24" s="91"/>
    </row>
    <row r="25" spans="1:20" s="1" customFormat="1" ht="22.5" customHeight="1" x14ac:dyDescent="0.2">
      <c r="A25" s="47"/>
      <c r="B25" s="247" t="s">
        <v>58</v>
      </c>
      <c r="C25" s="248"/>
      <c r="D25" s="249"/>
      <c r="E25" s="53">
        <f>IF(E24&gt;0,1,0)</f>
        <v>1</v>
      </c>
      <c r="F25" s="53">
        <f t="shared" ref="F25:R25" si="1">IF(F24&gt;0,1,0)</f>
        <v>1</v>
      </c>
      <c r="G25" s="53">
        <f t="shared" si="1"/>
        <v>1</v>
      </c>
      <c r="H25" s="53">
        <f t="shared" si="1"/>
        <v>0</v>
      </c>
      <c r="I25" s="53">
        <f t="shared" si="1"/>
        <v>0</v>
      </c>
      <c r="J25" s="53">
        <f t="shared" si="1"/>
        <v>0</v>
      </c>
      <c r="K25" s="53">
        <f t="shared" si="1"/>
        <v>0</v>
      </c>
      <c r="L25" s="53">
        <f t="shared" si="1"/>
        <v>0</v>
      </c>
      <c r="M25" s="53">
        <f t="shared" si="1"/>
        <v>0</v>
      </c>
      <c r="N25" s="53">
        <f t="shared" si="1"/>
        <v>0</v>
      </c>
      <c r="O25" s="53">
        <f t="shared" si="1"/>
        <v>0</v>
      </c>
      <c r="P25" s="53">
        <f t="shared" si="1"/>
        <v>0</v>
      </c>
      <c r="Q25" s="53">
        <f t="shared" si="1"/>
        <v>0</v>
      </c>
      <c r="R25" s="53">
        <f t="shared" si="1"/>
        <v>0</v>
      </c>
      <c r="S25" s="55">
        <f>SUM(E25:R25)</f>
        <v>3</v>
      </c>
      <c r="T25" s="91" t="str">
        <f>IF(S25&gt;=1,"CUMPLE","NO CUMPLE")</f>
        <v>CUMPLE</v>
      </c>
    </row>
    <row r="26" spans="1:20" s="13" customFormat="1" ht="10.5" customHeight="1" x14ac:dyDescent="0.2">
      <c r="A26" s="60"/>
      <c r="B26" s="36"/>
      <c r="C26" s="36"/>
      <c r="D26" s="36"/>
      <c r="E26" s="36"/>
      <c r="F26" s="36"/>
      <c r="G26" s="37"/>
      <c r="H26" s="37"/>
      <c r="I26" s="37"/>
      <c r="J26" s="37"/>
      <c r="K26" s="38"/>
      <c r="L26" s="38"/>
      <c r="M26" s="38"/>
      <c r="N26" s="38"/>
      <c r="O26" s="38"/>
      <c r="P26" s="38"/>
      <c r="Q26" s="61"/>
      <c r="R26" s="38"/>
      <c r="S26" s="38"/>
      <c r="T26" s="60"/>
    </row>
    <row r="27" spans="1:20" s="13" customFormat="1" ht="24" customHeight="1" x14ac:dyDescent="0.2">
      <c r="A27" s="60"/>
      <c r="B27" s="246" t="s">
        <v>59</v>
      </c>
      <c r="C27" s="246"/>
      <c r="D27" s="246"/>
      <c r="E27" s="246"/>
      <c r="F27" s="246"/>
      <c r="G27" s="246"/>
      <c r="H27" s="246"/>
      <c r="I27" s="246"/>
      <c r="J27" s="246"/>
      <c r="K27" s="246"/>
      <c r="L27" s="246"/>
      <c r="M27" s="246"/>
      <c r="N27" s="246"/>
      <c r="O27" s="246"/>
      <c r="P27" s="246"/>
      <c r="Q27" s="246"/>
      <c r="R27" s="246"/>
      <c r="S27" s="246"/>
      <c r="T27" s="246"/>
    </row>
    <row r="28" spans="1:20" s="2" customFormat="1" ht="190.5" customHeight="1" x14ac:dyDescent="0.2">
      <c r="A28" s="62"/>
      <c r="B28" s="63" t="s">
        <v>60</v>
      </c>
      <c r="C28" s="63" t="s">
        <v>61</v>
      </c>
      <c r="D28" s="63" t="s">
        <v>62</v>
      </c>
      <c r="E28" s="63" t="s">
        <v>63</v>
      </c>
      <c r="F28" s="245" t="s">
        <v>64</v>
      </c>
      <c r="G28" s="245"/>
      <c r="H28" s="245"/>
      <c r="I28" s="109" t="s">
        <v>65</v>
      </c>
      <c r="J28" s="109" t="s">
        <v>66</v>
      </c>
      <c r="K28" s="109" t="s">
        <v>67</v>
      </c>
      <c r="L28" s="238" t="s">
        <v>68</v>
      </c>
      <c r="M28" s="239"/>
      <c r="N28" s="63" t="s">
        <v>69</v>
      </c>
      <c r="O28" s="63" t="s">
        <v>70</v>
      </c>
      <c r="P28" s="63" t="s">
        <v>71</v>
      </c>
      <c r="Q28" s="64" t="s">
        <v>72</v>
      </c>
      <c r="R28" s="63" t="s">
        <v>73</v>
      </c>
      <c r="S28" s="240" t="s">
        <v>74</v>
      </c>
      <c r="T28" s="241"/>
    </row>
    <row r="29" spans="1:20" ht="10.5" customHeight="1" x14ac:dyDescent="0.2">
      <c r="A29" s="10"/>
      <c r="B29" s="65"/>
      <c r="C29" s="66"/>
      <c r="D29" s="66"/>
      <c r="E29" s="67"/>
      <c r="F29" s="288"/>
      <c r="G29" s="288"/>
      <c r="H29" s="288"/>
      <c r="I29" s="67"/>
      <c r="J29" s="67"/>
      <c r="K29" s="67"/>
      <c r="L29" s="6"/>
      <c r="M29" s="6"/>
      <c r="N29" s="67"/>
      <c r="O29" s="67"/>
      <c r="P29" s="67"/>
      <c r="Q29" s="68"/>
      <c r="R29" s="67"/>
      <c r="S29" s="67"/>
    </row>
    <row r="30" spans="1:20" ht="85.5" customHeight="1" x14ac:dyDescent="0.2">
      <c r="A30" s="10"/>
      <c r="B30" s="69">
        <v>1</v>
      </c>
      <c r="C30" s="210">
        <v>149</v>
      </c>
      <c r="D30" s="210">
        <v>497</v>
      </c>
      <c r="E30" s="206" t="s">
        <v>108</v>
      </c>
      <c r="F30" s="296" t="s">
        <v>109</v>
      </c>
      <c r="G30" s="297"/>
      <c r="H30" s="298"/>
      <c r="I30" s="107" t="s">
        <v>37</v>
      </c>
      <c r="J30" s="107" t="s">
        <v>37</v>
      </c>
      <c r="K30" s="107" t="s">
        <v>37</v>
      </c>
      <c r="L30" s="289" t="s">
        <v>110</v>
      </c>
      <c r="M30" s="290"/>
      <c r="N30" s="107" t="s">
        <v>37</v>
      </c>
      <c r="O30" s="70" t="str">
        <f>K14</f>
        <v>Marva construcciones sas</v>
      </c>
      <c r="P30" s="208">
        <v>1</v>
      </c>
      <c r="Q30" s="212">
        <v>787.44</v>
      </c>
      <c r="R30" s="72">
        <f>Q30*P30</f>
        <v>787.44</v>
      </c>
      <c r="S30" s="299"/>
      <c r="T30" s="300"/>
    </row>
    <row r="31" spans="1:20" ht="109.5" customHeight="1" x14ac:dyDescent="0.2">
      <c r="A31" s="10"/>
      <c r="B31" s="69">
        <v>2</v>
      </c>
      <c r="C31" s="210">
        <v>220</v>
      </c>
      <c r="D31" s="210">
        <v>774</v>
      </c>
      <c r="E31" s="207" t="s">
        <v>111</v>
      </c>
      <c r="F31" s="296" t="s">
        <v>112</v>
      </c>
      <c r="G31" s="297"/>
      <c r="H31" s="298"/>
      <c r="I31" s="107" t="s">
        <v>37</v>
      </c>
      <c r="J31" s="107" t="s">
        <v>37</v>
      </c>
      <c r="K31" s="107" t="s">
        <v>37</v>
      </c>
      <c r="L31" s="289" t="s">
        <v>113</v>
      </c>
      <c r="M31" s="290"/>
      <c r="N31" s="107" t="s">
        <v>37</v>
      </c>
      <c r="O31" s="70" t="str">
        <f>K14</f>
        <v>Marva construcciones sas</v>
      </c>
      <c r="P31" s="209">
        <v>0.5</v>
      </c>
      <c r="Q31" s="212">
        <v>7332.39</v>
      </c>
      <c r="R31" s="72">
        <f>Q31*P31</f>
        <v>3666.1950000000002</v>
      </c>
      <c r="S31" s="299"/>
      <c r="T31" s="300"/>
    </row>
    <row r="32" spans="1:20" ht="109.5" customHeight="1" x14ac:dyDescent="0.2">
      <c r="A32" s="10"/>
      <c r="B32" s="69">
        <v>3</v>
      </c>
      <c r="C32" s="210">
        <v>227</v>
      </c>
      <c r="D32" s="210">
        <v>817</v>
      </c>
      <c r="E32" s="206" t="s">
        <v>114</v>
      </c>
      <c r="F32" s="296" t="s">
        <v>115</v>
      </c>
      <c r="G32" s="297"/>
      <c r="H32" s="298"/>
      <c r="I32" s="107" t="s">
        <v>37</v>
      </c>
      <c r="J32" s="107" t="s">
        <v>37</v>
      </c>
      <c r="K32" s="107" t="s">
        <v>37</v>
      </c>
      <c r="L32" s="289" t="s">
        <v>116</v>
      </c>
      <c r="M32" s="290"/>
      <c r="N32" s="107" t="s">
        <v>37</v>
      </c>
      <c r="O32" s="70" t="str">
        <f>K14</f>
        <v>Marva construcciones sas</v>
      </c>
      <c r="P32" s="208">
        <v>0.85</v>
      </c>
      <c r="Q32" s="212">
        <v>1240.77</v>
      </c>
      <c r="R32" s="72">
        <f>Q32*P32</f>
        <v>1054.6544999999999</v>
      </c>
      <c r="S32" s="299"/>
      <c r="T32" s="300"/>
    </row>
    <row r="33" spans="1:20" ht="10.5" customHeight="1" x14ac:dyDescent="0.2">
      <c r="A33" s="10"/>
      <c r="B33" s="73"/>
      <c r="C33" s="74"/>
      <c r="D33" s="74"/>
      <c r="E33" s="75"/>
      <c r="F33" s="76"/>
      <c r="G33" s="76"/>
      <c r="H33" s="76"/>
      <c r="I33" s="76"/>
      <c r="J33" s="76"/>
      <c r="K33" s="18"/>
      <c r="L33" s="19"/>
      <c r="M33" s="20"/>
      <c r="N33" s="20"/>
      <c r="O33" s="21"/>
      <c r="P33" s="21"/>
      <c r="Q33" s="77"/>
      <c r="R33" s="20"/>
      <c r="S33" s="20"/>
    </row>
    <row r="34" spans="1:20" ht="18" customHeight="1" x14ac:dyDescent="0.2">
      <c r="A34" s="10"/>
      <c r="B34" s="293" t="s">
        <v>81</v>
      </c>
      <c r="C34" s="294"/>
      <c r="D34" s="294"/>
      <c r="E34" s="294"/>
      <c r="F34" s="294"/>
      <c r="G34" s="294"/>
      <c r="H34" s="294"/>
      <c r="I34" s="294"/>
      <c r="J34" s="294"/>
      <c r="K34" s="294"/>
      <c r="L34" s="294"/>
      <c r="M34" s="294"/>
      <c r="N34" s="294"/>
      <c r="O34" s="294"/>
      <c r="P34" s="294"/>
      <c r="Q34" s="295"/>
      <c r="R34" s="78">
        <f>SUM(R30:R32)</f>
        <v>5508.2894999999999</v>
      </c>
      <c r="S34" s="110" t="str">
        <f>IF(R34&gt;K18,"CUMPLE","NO CUMPLE")</f>
        <v>CUMPLE</v>
      </c>
      <c r="T34" s="10"/>
    </row>
    <row r="35" spans="1:20" ht="18" customHeight="1" x14ac:dyDescent="0.2">
      <c r="A35" s="10"/>
      <c r="B35" s="5"/>
      <c r="C35" s="5"/>
      <c r="D35" s="5"/>
      <c r="E35" s="5"/>
      <c r="F35" s="5"/>
      <c r="G35" s="5"/>
      <c r="H35" s="5"/>
      <c r="I35" s="5"/>
      <c r="J35" s="5"/>
      <c r="K35" s="5"/>
      <c r="L35" s="5"/>
      <c r="M35" s="5"/>
      <c r="N35" s="5"/>
      <c r="O35" s="5"/>
      <c r="P35" s="5"/>
      <c r="Q35" s="5"/>
      <c r="R35" s="111"/>
      <c r="S35" s="5"/>
      <c r="T35" s="10"/>
    </row>
    <row r="36" spans="1:20" ht="18" customHeight="1" x14ac:dyDescent="0.2">
      <c r="A36" s="10"/>
      <c r="B36" s="5"/>
      <c r="C36" s="5"/>
      <c r="D36" s="5"/>
      <c r="E36" s="5"/>
      <c r="F36" s="5"/>
      <c r="G36" s="5"/>
      <c r="H36" s="5"/>
      <c r="I36" s="5"/>
      <c r="J36" s="5"/>
      <c r="K36" s="5"/>
      <c r="L36" s="5"/>
      <c r="M36" s="5"/>
      <c r="N36" s="5"/>
      <c r="O36" s="5"/>
      <c r="P36" s="5"/>
      <c r="Q36" s="201">
        <v>0.7</v>
      </c>
      <c r="R36" s="202">
        <f>(E18*Q36)/R37</f>
        <v>1673.8846923076924</v>
      </c>
      <c r="S36" s="5"/>
      <c r="T36" s="10"/>
    </row>
    <row r="37" spans="1:20" ht="18" customHeight="1" x14ac:dyDescent="0.2">
      <c r="A37" s="10"/>
      <c r="B37" s="5"/>
      <c r="C37" s="5"/>
      <c r="D37" s="5"/>
      <c r="E37" s="5"/>
      <c r="F37" s="5"/>
      <c r="G37" s="5"/>
      <c r="H37" s="5"/>
      <c r="I37" s="5"/>
      <c r="J37" s="5"/>
      <c r="K37" s="5"/>
      <c r="L37" s="5"/>
      <c r="M37" s="5"/>
      <c r="N37" s="5"/>
      <c r="O37" s="5"/>
      <c r="P37" s="5"/>
      <c r="Q37" s="5"/>
      <c r="R37" s="111">
        <v>1300000</v>
      </c>
      <c r="S37" s="5"/>
      <c r="T37" s="10"/>
    </row>
    <row r="38" spans="1:20" ht="18" customHeight="1" x14ac:dyDescent="0.2">
      <c r="A38" s="10"/>
      <c r="B38" s="5"/>
      <c r="C38" s="5"/>
      <c r="D38" s="5"/>
      <c r="E38" s="5"/>
      <c r="F38" s="5"/>
      <c r="G38" s="5"/>
      <c r="H38" s="5"/>
      <c r="I38" s="5"/>
      <c r="J38" s="5"/>
      <c r="K38" s="5"/>
      <c r="L38" s="5"/>
      <c r="M38" s="5"/>
      <c r="N38" s="5"/>
      <c r="O38" s="5"/>
      <c r="P38" s="5"/>
      <c r="Q38" s="5"/>
      <c r="R38" s="111"/>
      <c r="S38" s="5"/>
      <c r="T38" s="10"/>
    </row>
    <row r="39" spans="1:20" ht="10.5" customHeight="1" thickBot="1" x14ac:dyDescent="0.25">
      <c r="A39" s="10"/>
      <c r="B39" s="73"/>
      <c r="C39" s="74"/>
      <c r="D39" s="74"/>
      <c r="E39" s="75"/>
      <c r="F39" s="76"/>
      <c r="G39" s="76"/>
      <c r="H39" s="76"/>
      <c r="I39" s="76"/>
      <c r="J39" s="76"/>
      <c r="K39" s="18"/>
      <c r="L39" s="19"/>
      <c r="M39" s="20"/>
      <c r="N39" s="20"/>
      <c r="O39" s="21"/>
      <c r="P39" s="21"/>
      <c r="Q39" s="77"/>
      <c r="R39" s="20"/>
      <c r="S39" s="20"/>
    </row>
    <row r="40" spans="1:20" ht="103.5" customHeight="1" thickBot="1" x14ac:dyDescent="0.25">
      <c r="A40" s="10"/>
      <c r="B40" s="285" t="s">
        <v>82</v>
      </c>
      <c r="C40" s="286"/>
      <c r="D40" s="286"/>
      <c r="E40" s="286"/>
      <c r="F40" s="286"/>
      <c r="G40" s="286"/>
      <c r="H40" s="286"/>
      <c r="I40" s="286"/>
      <c r="J40" s="286"/>
      <c r="K40" s="286"/>
      <c r="L40" s="286"/>
      <c r="M40" s="286"/>
      <c r="N40" s="286"/>
      <c r="O40" s="286"/>
      <c r="P40" s="286"/>
      <c r="Q40" s="286"/>
      <c r="R40" s="286"/>
      <c r="S40" s="286"/>
      <c r="T40" s="287"/>
    </row>
    <row r="41" spans="1:20" ht="10.5" customHeight="1" x14ac:dyDescent="0.2">
      <c r="A41" s="10"/>
      <c r="B41" s="73"/>
      <c r="C41" s="74"/>
      <c r="D41" s="74"/>
      <c r="E41" s="75"/>
      <c r="F41" s="76"/>
      <c r="G41" s="76"/>
      <c r="H41" s="76"/>
      <c r="I41" s="76"/>
      <c r="J41" s="76"/>
      <c r="K41" s="18"/>
      <c r="L41" s="19"/>
      <c r="M41" s="20"/>
      <c r="N41" s="20"/>
      <c r="O41" s="21"/>
      <c r="P41" s="21"/>
      <c r="Q41" s="77"/>
      <c r="R41" s="20"/>
      <c r="S41" s="20"/>
    </row>
    <row r="42" spans="1:20" ht="17.25" hidden="1" thickBot="1" x14ac:dyDescent="0.25">
      <c r="B42" s="73"/>
      <c r="C42" s="74"/>
      <c r="D42" s="74"/>
      <c r="E42" s="75"/>
      <c r="F42" s="76"/>
      <c r="G42" s="76"/>
      <c r="H42" s="76"/>
      <c r="I42" s="76"/>
      <c r="J42" s="76"/>
      <c r="K42" s="18"/>
      <c r="L42" s="19"/>
      <c r="M42" s="20"/>
      <c r="N42" s="20"/>
      <c r="O42" s="21"/>
      <c r="P42" s="21"/>
      <c r="Q42" s="77"/>
      <c r="R42" s="20"/>
      <c r="S42" s="20"/>
    </row>
    <row r="43" spans="1:20" ht="16.5" x14ac:dyDescent="0.2">
      <c r="B43" s="73"/>
      <c r="C43" s="74"/>
      <c r="D43" s="74"/>
      <c r="E43" s="75"/>
      <c r="F43" s="76"/>
      <c r="G43" s="76"/>
      <c r="H43" s="76"/>
      <c r="I43" s="76"/>
      <c r="J43" s="76"/>
      <c r="K43" s="79"/>
      <c r="L43" s="79"/>
      <c r="M43" s="79"/>
      <c r="N43" s="20"/>
      <c r="O43" s="21"/>
      <c r="P43" s="21"/>
      <c r="Q43" s="77"/>
      <c r="R43" s="20"/>
      <c r="S43" s="20"/>
    </row>
    <row r="44" spans="1:20" ht="16.5" x14ac:dyDescent="0.2">
      <c r="B44" s="73"/>
      <c r="C44" s="74"/>
      <c r="D44" s="74"/>
      <c r="E44" s="75"/>
      <c r="F44" s="76"/>
      <c r="G44" s="76"/>
      <c r="H44" s="76"/>
      <c r="I44" s="76"/>
      <c r="J44" s="76"/>
      <c r="K44" s="79"/>
      <c r="L44" s="79"/>
      <c r="M44" s="79"/>
      <c r="N44" s="20"/>
      <c r="O44" s="21"/>
      <c r="P44" s="21"/>
      <c r="Q44" s="77"/>
      <c r="R44" s="20"/>
      <c r="S44" s="20"/>
    </row>
    <row r="45" spans="1:20" ht="15.75" x14ac:dyDescent="0.2">
      <c r="B45" s="29"/>
      <c r="C45" s="29"/>
      <c r="D45" s="29"/>
      <c r="E45" s="29"/>
      <c r="F45" s="30"/>
      <c r="G45" s="29"/>
      <c r="H45" s="29"/>
      <c r="I45" s="29"/>
      <c r="J45" s="29"/>
      <c r="K45" s="284"/>
      <c r="L45" s="284"/>
      <c r="M45" s="284"/>
      <c r="N45" s="29"/>
      <c r="O45" s="29"/>
      <c r="P45" s="29"/>
      <c r="Q45" s="46"/>
      <c r="R45" s="29"/>
      <c r="S45" s="29"/>
      <c r="T45" s="3"/>
    </row>
    <row r="46" spans="1:20" x14ac:dyDescent="0.2">
      <c r="K46" s="284"/>
      <c r="L46" s="284"/>
      <c r="M46" s="284"/>
    </row>
  </sheetData>
  <sheetProtection selectLockedCells="1"/>
  <mergeCells count="49">
    <mergeCell ref="K46:M46"/>
    <mergeCell ref="K45:M45"/>
    <mergeCell ref="B34:Q34"/>
    <mergeCell ref="B40:T40"/>
    <mergeCell ref="F31:H31"/>
    <mergeCell ref="L31:M31"/>
    <mergeCell ref="S31:T31"/>
    <mergeCell ref="F32:H32"/>
    <mergeCell ref="L32:M32"/>
    <mergeCell ref="S32:T32"/>
    <mergeCell ref="F30:H30"/>
    <mergeCell ref="L30:M30"/>
    <mergeCell ref="S30:T30"/>
    <mergeCell ref="B20:C20"/>
    <mergeCell ref="B21:C21"/>
    <mergeCell ref="B22:C22"/>
    <mergeCell ref="B23:C23"/>
    <mergeCell ref="B25:D25"/>
    <mergeCell ref="B27:T27"/>
    <mergeCell ref="F28:H28"/>
    <mergeCell ref="L28:M28"/>
    <mergeCell ref="S28:T28"/>
    <mergeCell ref="F29:H29"/>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31:E31 C43:M44">
    <cfRule type="cellIs" dxfId="213" priority="21" operator="equal">
      <formula>#REF!</formula>
    </cfRule>
    <cfRule type="cellIs" dxfId="212" priority="22" operator="equal">
      <formula>#REF!</formula>
    </cfRule>
  </conditionalFormatting>
  <conditionalFormatting sqref="C28:F28">
    <cfRule type="cellIs" dxfId="211" priority="31" operator="equal">
      <formula>#REF!</formula>
    </cfRule>
    <cfRule type="cellIs" dxfId="210" priority="32" operator="equal">
      <formula>#REF!</formula>
    </cfRule>
  </conditionalFormatting>
  <conditionalFormatting sqref="C30:F30">
    <cfRule type="cellIs" dxfId="209" priority="43" operator="equal">
      <formula>#REF!</formula>
    </cfRule>
    <cfRule type="cellIs" dxfId="208" priority="44" operator="equal">
      <formula>#REF!</formula>
    </cfRule>
  </conditionalFormatting>
  <conditionalFormatting sqref="C32:F32">
    <cfRule type="cellIs" dxfId="207" priority="3" operator="equal">
      <formula>#REF!</formula>
    </cfRule>
    <cfRule type="cellIs" dxfId="206" priority="4" operator="equal">
      <formula>#REF!</formula>
    </cfRule>
  </conditionalFormatting>
  <conditionalFormatting sqref="C26:L26">
    <cfRule type="cellIs" dxfId="205" priority="49" operator="equal">
      <formula>#REF!</formula>
    </cfRule>
    <cfRule type="cellIs" dxfId="204" priority="50" operator="equal">
      <formula>#REF!</formula>
    </cfRule>
  </conditionalFormatting>
  <conditionalFormatting sqref="C39:L39">
    <cfRule type="cellIs" dxfId="203" priority="7" operator="equal">
      <formula>#REF!</formula>
    </cfRule>
    <cfRule type="cellIs" dxfId="202" priority="8" operator="equal">
      <formula>#REF!</formula>
    </cfRule>
  </conditionalFormatting>
  <conditionalFormatting sqref="C41:L42">
    <cfRule type="cellIs" dxfId="201" priority="37" operator="equal">
      <formula>#REF!</formula>
    </cfRule>
    <cfRule type="cellIs" dxfId="200" priority="38" operator="equal">
      <formula>#REF!</formula>
    </cfRule>
  </conditionalFormatting>
  <conditionalFormatting sqref="F11">
    <cfRule type="containsText" dxfId="199" priority="51" operator="containsText" text="NO HABILITADO">
      <formula>NOT(ISERROR(SEARCH("NO HABILITADO",F11)))</formula>
    </cfRule>
    <cfRule type="containsText" dxfId="198" priority="52" operator="containsText" text="HABILITADO">
      <formula>NOT(ISERROR(SEARCH("HABILITADO",F11)))</formula>
    </cfRule>
  </conditionalFormatting>
  <conditionalFormatting sqref="F28">
    <cfRule type="cellIs" dxfId="197" priority="29" operator="equal">
      <formula>#REF!</formula>
    </cfRule>
    <cfRule type="cellIs" dxfId="196" priority="30" operator="equal">
      <formula>#REF!</formula>
    </cfRule>
  </conditionalFormatting>
  <conditionalFormatting sqref="F31">
    <cfRule type="cellIs" dxfId="195" priority="17" operator="equal">
      <formula>#REF!</formula>
    </cfRule>
    <cfRule type="cellIs" dxfId="194" priority="18" operator="equal">
      <formula>#REF!</formula>
    </cfRule>
  </conditionalFormatting>
  <conditionalFormatting sqref="G11">
    <cfRule type="containsText" dxfId="193" priority="25" operator="containsText" text="NO CUMPLE">
      <formula>NOT(ISERROR(SEARCH("NO CUMPLE",G11)))</formula>
    </cfRule>
    <cfRule type="containsText" dxfId="192" priority="26" operator="containsText" text="CUMPLE">
      <formula>NOT(ISERROR(SEARCH("CUMPLE",G11)))</formula>
    </cfRule>
  </conditionalFormatting>
  <conditionalFormatting sqref="L28">
    <cfRule type="cellIs" dxfId="191" priority="27" operator="equal">
      <formula>#REF!</formula>
    </cfRule>
    <cfRule type="cellIs" dxfId="190" priority="28" operator="equal">
      <formula>#REF!</formula>
    </cfRule>
  </conditionalFormatting>
  <conditionalFormatting sqref="N28">
    <cfRule type="cellIs" dxfId="189" priority="33" operator="equal">
      <formula>#REF!</formula>
    </cfRule>
    <cfRule type="cellIs" dxfId="188" priority="34" operator="equal">
      <formula>#REF!</formula>
    </cfRule>
  </conditionalFormatting>
  <conditionalFormatting sqref="N30:N32">
    <cfRule type="containsText" dxfId="187" priority="15" operator="containsText" text="NO">
      <formula>NOT(ISERROR(SEARCH("NO",N30)))</formula>
    </cfRule>
    <cfRule type="containsText" dxfId="186" priority="16" operator="containsText" text="CUMPLE">
      <formula>NOT(ISERROR(SEARCH("CUMPLE",N30)))</formula>
    </cfRule>
  </conditionalFormatting>
  <conditionalFormatting sqref="O28 C29:F29 I29:K29 N29:P29 C33:L33">
    <cfRule type="cellIs" dxfId="185" priority="55" operator="equal">
      <formula>#REF!</formula>
    </cfRule>
    <cfRule type="cellIs" dxfId="184" priority="56" operator="equal">
      <formula>#REF!</formula>
    </cfRule>
  </conditionalFormatting>
  <conditionalFormatting sqref="O31">
    <cfRule type="cellIs" dxfId="183" priority="23" operator="equal">
      <formula>#REF!</formula>
    </cfRule>
    <cfRule type="cellIs" dxfId="182" priority="24" operator="equal">
      <formula>#REF!</formula>
    </cfRule>
  </conditionalFormatting>
  <conditionalFormatting sqref="O30:P30">
    <cfRule type="cellIs" dxfId="181" priority="35" operator="equal">
      <formula>#REF!</formula>
    </cfRule>
    <cfRule type="cellIs" dxfId="180" priority="36" operator="equal">
      <formula>#REF!</formula>
    </cfRule>
  </conditionalFormatting>
  <conditionalFormatting sqref="O32:P32">
    <cfRule type="cellIs" dxfId="179" priority="1" operator="equal">
      <formula>#REF!</formula>
    </cfRule>
    <cfRule type="cellIs" dxfId="178" priority="2" operator="equal">
      <formula>#REF!</formula>
    </cfRule>
  </conditionalFormatting>
  <conditionalFormatting sqref="P31">
    <cfRule type="cellIs" dxfId="177" priority="19" operator="equal">
      <formula>#REF!</formula>
    </cfRule>
    <cfRule type="cellIs" dxfId="176" priority="20" operator="equal">
      <formula>#REF!</formula>
    </cfRule>
  </conditionalFormatting>
  <conditionalFormatting sqref="P28:R28">
    <cfRule type="cellIs" dxfId="175" priority="53" operator="equal">
      <formula>#REF!</formula>
    </cfRule>
    <cfRule type="cellIs" dxfId="174" priority="54" operator="equal">
      <formula>#REF!</formula>
    </cfRule>
  </conditionalFormatting>
  <conditionalFormatting sqref="S34">
    <cfRule type="cellIs" dxfId="173" priority="9" operator="equal">
      <formula>"CUMPLE"</formula>
    </cfRule>
    <cfRule type="cellIs" dxfId="172" priority="10" operator="equal">
      <formula>"NO CUMPLE"</formula>
    </cfRule>
  </conditionalFormatting>
  <conditionalFormatting sqref="T21:T25 I30:K32">
    <cfRule type="containsText" dxfId="171" priority="5" operator="containsText" text="NO">
      <formula>NOT(ISERROR(SEARCH("NO",I21)))</formula>
    </cfRule>
    <cfRule type="containsText" dxfId="170" priority="6" operator="containsText" text="CUMPLE">
      <formula>NOT(ISERROR(SEARCH("CUMPLE",I21)))</formula>
    </cfRule>
  </conditionalFormatting>
  <dataValidations count="1">
    <dataValidation type="list" allowBlank="1" showInputMessage="1" showErrorMessage="1" sqref="E26:L26" xr:uid="{00000000-0002-0000-05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48"/>
  <sheetViews>
    <sheetView view="pageBreakPreview" topLeftCell="C1" zoomScale="70" zoomScaleNormal="80" zoomScaleSheetLayoutView="70" workbookViewId="0">
      <selection activeCell="E19" sqref="E19:R1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0"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2" t="s">
        <v>32</v>
      </c>
      <c r="C2" s="242"/>
      <c r="D2" s="242"/>
      <c r="E2" s="242"/>
      <c r="F2" s="242"/>
      <c r="G2" s="242"/>
      <c r="H2" s="242"/>
      <c r="I2" s="242"/>
      <c r="J2" s="242"/>
      <c r="K2" s="242"/>
      <c r="L2" s="242"/>
      <c r="M2" s="242"/>
      <c r="N2" s="242"/>
      <c r="O2" s="242"/>
      <c r="P2" s="242"/>
      <c r="Q2" s="242"/>
      <c r="R2" s="242"/>
      <c r="S2" s="242"/>
      <c r="T2" s="242"/>
    </row>
    <row r="3" spans="1:20" ht="36" customHeight="1" x14ac:dyDescent="0.2">
      <c r="A3" s="10"/>
      <c r="B3" s="242" t="s">
        <v>33</v>
      </c>
      <c r="C3" s="242"/>
      <c r="D3" s="242"/>
      <c r="E3" s="242"/>
      <c r="F3" s="242"/>
      <c r="G3" s="242"/>
      <c r="H3" s="242"/>
      <c r="I3" s="242"/>
      <c r="J3" s="242"/>
      <c r="K3" s="242"/>
      <c r="L3" s="242"/>
      <c r="M3" s="242"/>
      <c r="N3" s="242"/>
      <c r="O3" s="242"/>
      <c r="P3" s="242"/>
      <c r="Q3" s="242"/>
      <c r="R3" s="242"/>
      <c r="S3" s="242"/>
      <c r="T3" s="242"/>
    </row>
    <row r="4" spans="1:20" ht="36" customHeight="1" x14ac:dyDescent="0.2">
      <c r="A4" s="10"/>
      <c r="B4" s="242" t="s">
        <v>34</v>
      </c>
      <c r="C4" s="242"/>
      <c r="D4" s="242"/>
      <c r="E4" s="242"/>
      <c r="F4" s="242"/>
      <c r="G4" s="242"/>
      <c r="H4" s="242"/>
      <c r="I4" s="242"/>
      <c r="J4" s="242"/>
      <c r="K4" s="242"/>
      <c r="L4" s="242"/>
      <c r="M4" s="242"/>
      <c r="N4" s="242"/>
      <c r="O4" s="242"/>
      <c r="P4" s="242"/>
      <c r="Q4" s="242"/>
      <c r="R4" s="242"/>
      <c r="S4" s="242"/>
      <c r="T4" s="242"/>
    </row>
    <row r="5" spans="1:20" ht="36" customHeight="1" x14ac:dyDescent="0.2">
      <c r="A5" s="10"/>
      <c r="B5" s="242" t="str">
        <f>Datos!B3</f>
        <v>FDLU-LP-010-2024 (117411)</v>
      </c>
      <c r="C5" s="242"/>
      <c r="D5" s="242"/>
      <c r="E5" s="242"/>
      <c r="F5" s="242"/>
      <c r="G5" s="242"/>
      <c r="H5" s="242"/>
      <c r="I5" s="242"/>
      <c r="J5" s="242"/>
      <c r="K5" s="242"/>
      <c r="L5" s="242"/>
      <c r="M5" s="242"/>
      <c r="N5" s="242"/>
      <c r="O5" s="242"/>
      <c r="P5" s="242"/>
      <c r="Q5" s="242"/>
      <c r="R5" s="242"/>
      <c r="S5" s="242"/>
      <c r="T5" s="24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7" t="s">
        <v>35</v>
      </c>
      <c r="C7" s="278"/>
      <c r="D7" s="269"/>
      <c r="E7" s="279" t="s">
        <v>2</v>
      </c>
      <c r="F7" s="279"/>
      <c r="G7" s="279"/>
      <c r="H7" s="279"/>
      <c r="I7" s="279"/>
      <c r="J7" s="279"/>
      <c r="K7" s="279"/>
      <c r="L7" s="279"/>
      <c r="M7" s="279"/>
      <c r="N7" s="279"/>
      <c r="O7" s="279"/>
      <c r="P7" s="279"/>
      <c r="Q7" s="279"/>
      <c r="R7" s="279"/>
      <c r="S7" s="279"/>
      <c r="T7" s="279"/>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12" t="s">
        <v>36</v>
      </c>
      <c r="C9" s="274" t="s">
        <v>117</v>
      </c>
      <c r="D9" s="275"/>
      <c r="E9" s="275"/>
      <c r="F9" s="275"/>
      <c r="G9" s="275"/>
      <c r="H9" s="275"/>
      <c r="I9" s="275"/>
      <c r="J9" s="276"/>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80" t="s">
        <v>37</v>
      </c>
      <c r="H11" s="281"/>
      <c r="I11" s="281"/>
      <c r="J11" s="282"/>
      <c r="K11" s="35"/>
      <c r="L11" s="9"/>
      <c r="M11" s="9"/>
      <c r="N11" s="9"/>
      <c r="O11" s="9"/>
      <c r="P11" s="9"/>
      <c r="Q11" s="9"/>
      <c r="R11" s="9"/>
      <c r="S11" s="9"/>
      <c r="T11" s="9"/>
    </row>
    <row r="12" spans="1:20" s="1" customFormat="1" ht="38.25" customHeight="1" x14ac:dyDescent="0.2">
      <c r="A12" s="47"/>
      <c r="B12" s="35"/>
      <c r="C12" s="4"/>
      <c r="E12" s="23"/>
      <c r="F12" s="23"/>
      <c r="G12" s="283"/>
      <c r="H12" s="283"/>
      <c r="I12" s="283"/>
      <c r="J12" s="283"/>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0" t="s">
        <v>38</v>
      </c>
      <c r="C14" s="251"/>
      <c r="D14" s="252"/>
      <c r="E14" s="259" t="s">
        <v>117</v>
      </c>
      <c r="F14" s="260"/>
      <c r="G14" s="260"/>
      <c r="H14" s="261"/>
      <c r="I14" s="231" t="s">
        <v>40</v>
      </c>
      <c r="J14" s="232"/>
      <c r="K14" s="233" t="s">
        <v>118</v>
      </c>
      <c r="L14" s="234"/>
      <c r="M14" s="234"/>
      <c r="N14" s="235"/>
      <c r="O14" s="231" t="s">
        <v>42</v>
      </c>
      <c r="P14" s="236"/>
      <c r="Q14" s="232"/>
      <c r="R14" s="113">
        <v>0.5</v>
      </c>
      <c r="S14" s="49"/>
      <c r="T14" s="49"/>
    </row>
    <row r="15" spans="1:20" s="7" customFormat="1" ht="35.25" customHeight="1" x14ac:dyDescent="0.2">
      <c r="A15" s="8"/>
      <c r="B15" s="253"/>
      <c r="C15" s="254"/>
      <c r="D15" s="255"/>
      <c r="E15" s="262"/>
      <c r="F15" s="263"/>
      <c r="G15" s="263"/>
      <c r="H15" s="264"/>
      <c r="I15" s="231" t="s">
        <v>43</v>
      </c>
      <c r="J15" s="232"/>
      <c r="K15" s="233" t="s">
        <v>119</v>
      </c>
      <c r="L15" s="234"/>
      <c r="M15" s="234"/>
      <c r="N15" s="235"/>
      <c r="O15" s="231" t="s">
        <v>42</v>
      </c>
      <c r="P15" s="236"/>
      <c r="Q15" s="232"/>
      <c r="R15" s="113">
        <v>0.5</v>
      </c>
      <c r="S15" s="49"/>
      <c r="T15" s="49"/>
    </row>
    <row r="16" spans="1:20" s="1" customFormat="1" ht="25.5" customHeight="1" x14ac:dyDescent="0.2">
      <c r="A16" s="47"/>
      <c r="B16" s="256"/>
      <c r="C16" s="257"/>
      <c r="D16" s="258"/>
      <c r="E16" s="265"/>
      <c r="F16" s="266"/>
      <c r="G16" s="266"/>
      <c r="H16" s="267"/>
      <c r="I16" s="231" t="s">
        <v>45</v>
      </c>
      <c r="J16" s="232"/>
      <c r="K16" s="233"/>
      <c r="L16" s="234"/>
      <c r="M16" s="234"/>
      <c r="N16" s="235"/>
      <c r="O16" s="231" t="s">
        <v>42</v>
      </c>
      <c r="P16" s="236"/>
      <c r="Q16" s="232"/>
      <c r="R16" s="113"/>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37" t="s">
        <v>46</v>
      </c>
      <c r="C18" s="237"/>
      <c r="D18" s="237"/>
      <c r="E18" s="268">
        <f>Datos!B4</f>
        <v>3108643000</v>
      </c>
      <c r="F18" s="268"/>
      <c r="G18" s="237" t="s">
        <v>47</v>
      </c>
      <c r="H18" s="237"/>
      <c r="I18" s="237"/>
      <c r="J18" s="51">
        <v>1.2</v>
      </c>
      <c r="K18" s="52">
        <f>((E18/1300000)*J18)</f>
        <v>2869.5166153846153</v>
      </c>
      <c r="L18" s="9"/>
      <c r="M18" s="9"/>
      <c r="N18" s="9"/>
      <c r="O18" s="9"/>
      <c r="P18" s="9"/>
      <c r="Q18" s="9"/>
      <c r="R18" s="9"/>
      <c r="S18" s="9"/>
      <c r="T18" s="9"/>
    </row>
    <row r="19" spans="1:20" s="1" customFormat="1" ht="174.75" customHeight="1" x14ac:dyDescent="0.2">
      <c r="A19" s="47"/>
      <c r="B19" s="229" t="s">
        <v>48</v>
      </c>
      <c r="C19" s="230"/>
      <c r="D19" s="269"/>
      <c r="E19" s="270" t="s">
        <v>49</v>
      </c>
      <c r="F19" s="271"/>
      <c r="G19" s="271"/>
      <c r="H19" s="271"/>
      <c r="I19" s="271"/>
      <c r="J19" s="271"/>
      <c r="K19" s="271"/>
      <c r="L19" s="271"/>
      <c r="M19" s="271"/>
      <c r="N19" s="271"/>
      <c r="O19" s="271"/>
      <c r="P19" s="271"/>
      <c r="Q19" s="271"/>
      <c r="R19" s="272"/>
      <c r="S19" s="243"/>
      <c r="T19" s="244"/>
    </row>
    <row r="20" spans="1:20" s="1" customFormat="1" ht="48.75" customHeight="1" x14ac:dyDescent="0.2">
      <c r="A20" s="47"/>
      <c r="B20" s="273" t="s">
        <v>50</v>
      </c>
      <c r="C20" s="273"/>
      <c r="D20" s="104" t="s">
        <v>51</v>
      </c>
      <c r="E20" s="53">
        <v>72101500</v>
      </c>
      <c r="F20" s="53">
        <v>72141300</v>
      </c>
      <c r="G20" s="53">
        <v>72153100</v>
      </c>
      <c r="H20" s="53"/>
      <c r="I20" s="53"/>
      <c r="J20" s="53"/>
      <c r="K20" s="53"/>
      <c r="L20" s="53"/>
      <c r="M20" s="53"/>
      <c r="N20" s="53"/>
      <c r="O20" s="53"/>
      <c r="P20" s="53"/>
      <c r="Q20" s="54"/>
      <c r="R20" s="55"/>
      <c r="S20" s="103" t="s">
        <v>52</v>
      </c>
      <c r="T20" s="103" t="s">
        <v>53</v>
      </c>
    </row>
    <row r="21" spans="1:20" s="1" customFormat="1" ht="22.5" customHeight="1" x14ac:dyDescent="0.2">
      <c r="A21" s="47"/>
      <c r="B21" s="229" t="s">
        <v>54</v>
      </c>
      <c r="C21" s="230"/>
      <c r="D21" s="56" t="s">
        <v>55</v>
      </c>
      <c r="E21" s="57" t="s">
        <v>56</v>
      </c>
      <c r="F21" s="57" t="s">
        <v>56</v>
      </c>
      <c r="G21" s="57" t="s">
        <v>56</v>
      </c>
      <c r="H21" s="57"/>
      <c r="I21" s="57"/>
      <c r="J21" s="57"/>
      <c r="K21" s="57"/>
      <c r="L21" s="57"/>
      <c r="M21" s="57"/>
      <c r="N21" s="57"/>
      <c r="O21" s="57"/>
      <c r="P21" s="57"/>
      <c r="Q21" s="57"/>
      <c r="R21" s="57"/>
      <c r="S21" s="55">
        <f>COUNTA(E21:R21)</f>
        <v>3</v>
      </c>
      <c r="T21" s="91" t="str">
        <f>IF(S21&gt;=1,"CUMPLE","NO CUMPLE")</f>
        <v>CUMPLE</v>
      </c>
    </row>
    <row r="22" spans="1:20" s="1" customFormat="1" ht="22.5" customHeight="1" x14ac:dyDescent="0.2">
      <c r="A22" s="47"/>
      <c r="B22" s="229" t="s">
        <v>54</v>
      </c>
      <c r="C22" s="230"/>
      <c r="D22" s="56" t="s">
        <v>57</v>
      </c>
      <c r="E22" s="57" t="s">
        <v>56</v>
      </c>
      <c r="F22" s="57" t="s">
        <v>56</v>
      </c>
      <c r="G22" s="57" t="s">
        <v>56</v>
      </c>
      <c r="H22" s="57"/>
      <c r="I22" s="57"/>
      <c r="J22" s="57"/>
      <c r="K22" s="57"/>
      <c r="L22" s="57"/>
      <c r="M22" s="57"/>
      <c r="N22" s="57"/>
      <c r="O22" s="57"/>
      <c r="P22" s="57"/>
      <c r="Q22" s="57"/>
      <c r="R22" s="57"/>
      <c r="S22" s="55">
        <f>COUNTA(E22:R22)</f>
        <v>3</v>
      </c>
      <c r="T22" s="91" t="str">
        <f>IF(S22&gt;=1,"CUMPLE","NO CUMPLE")</f>
        <v>CUMPLE</v>
      </c>
    </row>
    <row r="23" spans="1:20" s="1" customFormat="1" ht="22.5" customHeight="1" x14ac:dyDescent="0.2">
      <c r="A23" s="47"/>
      <c r="B23" s="229" t="s">
        <v>54</v>
      </c>
      <c r="C23" s="230"/>
      <c r="D23" s="56" t="s">
        <v>87</v>
      </c>
      <c r="E23" s="57" t="s">
        <v>56</v>
      </c>
      <c r="F23" s="57" t="s">
        <v>56</v>
      </c>
      <c r="G23" s="57" t="s">
        <v>56</v>
      </c>
      <c r="H23" s="57"/>
      <c r="I23" s="57"/>
      <c r="J23" s="57"/>
      <c r="K23" s="57"/>
      <c r="L23" s="57"/>
      <c r="M23" s="57"/>
      <c r="N23" s="57"/>
      <c r="O23" s="57"/>
      <c r="P23" s="57"/>
      <c r="Q23" s="57"/>
      <c r="R23" s="57"/>
      <c r="S23" s="55">
        <f>COUNTA(E23:R23)</f>
        <v>3</v>
      </c>
      <c r="T23" s="91" t="str">
        <f>IF(S23&gt;=1,"CUMPLE","NO CUMPLE")</f>
        <v>CUMPLE</v>
      </c>
    </row>
    <row r="24" spans="1:20" s="1" customFormat="1" ht="22.5" customHeight="1" x14ac:dyDescent="0.2">
      <c r="A24" s="47"/>
      <c r="B24" s="229" t="s">
        <v>54</v>
      </c>
      <c r="C24" s="230"/>
      <c r="D24" s="56" t="s">
        <v>88</v>
      </c>
      <c r="E24" s="57" t="s">
        <v>56</v>
      </c>
      <c r="F24" s="57" t="s">
        <v>56</v>
      </c>
      <c r="G24" s="57" t="s">
        <v>56</v>
      </c>
      <c r="H24" s="57"/>
      <c r="I24" s="57"/>
      <c r="J24" s="57"/>
      <c r="K24" s="57"/>
      <c r="L24" s="57"/>
      <c r="M24" s="57"/>
      <c r="N24" s="57"/>
      <c r="O24" s="57"/>
      <c r="P24" s="57"/>
      <c r="Q24" s="58"/>
      <c r="R24" s="59"/>
      <c r="S24" s="55">
        <f>COUNTA(E24:R24)</f>
        <v>3</v>
      </c>
      <c r="T24" s="91" t="str">
        <f>IF(S24&gt;=1,"CUMPLE","NO CUMPLE")</f>
        <v>CUMPLE</v>
      </c>
    </row>
    <row r="25" spans="1:20" s="1" customFormat="1" ht="22.5" hidden="1" customHeight="1" x14ac:dyDescent="0.2">
      <c r="A25" s="47"/>
      <c r="B25" s="94"/>
      <c r="C25" s="95"/>
      <c r="D25" s="56"/>
      <c r="E25" s="57">
        <f t="shared" ref="E25:R25" si="0">COUNTA(E21:E24)</f>
        <v>4</v>
      </c>
      <c r="F25" s="57">
        <f t="shared" si="0"/>
        <v>4</v>
      </c>
      <c r="G25" s="57">
        <f t="shared" si="0"/>
        <v>4</v>
      </c>
      <c r="H25" s="57">
        <f t="shared" si="0"/>
        <v>0</v>
      </c>
      <c r="I25" s="57">
        <f t="shared" si="0"/>
        <v>0</v>
      </c>
      <c r="J25" s="57">
        <f t="shared" si="0"/>
        <v>0</v>
      </c>
      <c r="K25" s="57">
        <f t="shared" si="0"/>
        <v>0</v>
      </c>
      <c r="L25" s="57">
        <f t="shared" si="0"/>
        <v>0</v>
      </c>
      <c r="M25" s="57">
        <f t="shared" si="0"/>
        <v>0</v>
      </c>
      <c r="N25" s="57">
        <f t="shared" si="0"/>
        <v>0</v>
      </c>
      <c r="O25" s="57">
        <f t="shared" si="0"/>
        <v>0</v>
      </c>
      <c r="P25" s="57">
        <f t="shared" si="0"/>
        <v>0</v>
      </c>
      <c r="Q25" s="57">
        <f t="shared" si="0"/>
        <v>0</v>
      </c>
      <c r="R25" s="57">
        <f t="shared" si="0"/>
        <v>0</v>
      </c>
      <c r="S25" s="55"/>
      <c r="T25" s="91"/>
    </row>
    <row r="26" spans="1:20" s="1" customFormat="1" ht="22.5" customHeight="1" x14ac:dyDescent="0.2">
      <c r="A26" s="47"/>
      <c r="B26" s="247" t="s">
        <v>58</v>
      </c>
      <c r="C26" s="248"/>
      <c r="D26" s="249"/>
      <c r="E26" s="53">
        <f>IF(E25&gt;0,1,0)</f>
        <v>1</v>
      </c>
      <c r="F26" s="53">
        <f t="shared" ref="F26:R26" si="1">IF(F25&gt;0,1,0)</f>
        <v>1</v>
      </c>
      <c r="G26" s="53">
        <f t="shared" si="1"/>
        <v>1</v>
      </c>
      <c r="H26" s="53">
        <f t="shared" si="1"/>
        <v>0</v>
      </c>
      <c r="I26" s="53">
        <f t="shared" si="1"/>
        <v>0</v>
      </c>
      <c r="J26" s="53">
        <f t="shared" si="1"/>
        <v>0</v>
      </c>
      <c r="K26" s="53">
        <f t="shared" si="1"/>
        <v>0</v>
      </c>
      <c r="L26" s="53">
        <f t="shared" si="1"/>
        <v>0</v>
      </c>
      <c r="M26" s="53">
        <f t="shared" si="1"/>
        <v>0</v>
      </c>
      <c r="N26" s="53">
        <f t="shared" si="1"/>
        <v>0</v>
      </c>
      <c r="O26" s="53">
        <f t="shared" si="1"/>
        <v>0</v>
      </c>
      <c r="P26" s="53">
        <f t="shared" si="1"/>
        <v>0</v>
      </c>
      <c r="Q26" s="53">
        <f t="shared" si="1"/>
        <v>0</v>
      </c>
      <c r="R26" s="53">
        <f t="shared" si="1"/>
        <v>0</v>
      </c>
      <c r="S26" s="55">
        <f>SUM(E26:R26)</f>
        <v>3</v>
      </c>
      <c r="T26" s="91" t="str">
        <f>IF(S26&gt;=1,"CUMPLE","NO CUMPLE")</f>
        <v>CUMPLE</v>
      </c>
    </row>
    <row r="27" spans="1:20" s="13" customFormat="1" ht="10.5" customHeight="1" x14ac:dyDescent="0.2">
      <c r="A27" s="60"/>
      <c r="B27" s="36"/>
      <c r="C27" s="36"/>
      <c r="D27" s="36"/>
      <c r="E27" s="36"/>
      <c r="F27" s="36"/>
      <c r="G27" s="37"/>
      <c r="H27" s="37"/>
      <c r="I27" s="37"/>
      <c r="J27" s="37"/>
      <c r="K27" s="38"/>
      <c r="L27" s="38"/>
      <c r="M27" s="38"/>
      <c r="N27" s="38"/>
      <c r="O27" s="38"/>
      <c r="P27" s="38"/>
      <c r="Q27" s="61"/>
      <c r="R27" s="38"/>
      <c r="S27" s="38"/>
      <c r="T27" s="60"/>
    </row>
    <row r="28" spans="1:20" s="13" customFormat="1" ht="24" customHeight="1" x14ac:dyDescent="0.2">
      <c r="A28" s="60"/>
      <c r="B28" s="246" t="s">
        <v>59</v>
      </c>
      <c r="C28" s="246"/>
      <c r="D28" s="246"/>
      <c r="E28" s="246"/>
      <c r="F28" s="246"/>
      <c r="G28" s="246"/>
      <c r="H28" s="246"/>
      <c r="I28" s="246"/>
      <c r="J28" s="246"/>
      <c r="K28" s="246"/>
      <c r="L28" s="246"/>
      <c r="M28" s="246"/>
      <c r="N28" s="246"/>
      <c r="O28" s="246"/>
      <c r="P28" s="246"/>
      <c r="Q28" s="246"/>
      <c r="R28" s="246"/>
      <c r="S28" s="246"/>
      <c r="T28" s="246"/>
    </row>
    <row r="29" spans="1:20" s="2" customFormat="1" ht="190.5" customHeight="1" x14ac:dyDescent="0.2">
      <c r="A29" s="62"/>
      <c r="B29" s="63" t="s">
        <v>60</v>
      </c>
      <c r="C29" s="63" t="s">
        <v>61</v>
      </c>
      <c r="D29" s="63" t="s">
        <v>62</v>
      </c>
      <c r="E29" s="63" t="s">
        <v>63</v>
      </c>
      <c r="F29" s="245" t="s">
        <v>64</v>
      </c>
      <c r="G29" s="245"/>
      <c r="H29" s="245"/>
      <c r="I29" s="109" t="s">
        <v>65</v>
      </c>
      <c r="J29" s="109" t="s">
        <v>66</v>
      </c>
      <c r="K29" s="109" t="s">
        <v>67</v>
      </c>
      <c r="L29" s="238" t="s">
        <v>68</v>
      </c>
      <c r="M29" s="239"/>
      <c r="N29" s="63" t="s">
        <v>69</v>
      </c>
      <c r="O29" s="63" t="s">
        <v>70</v>
      </c>
      <c r="P29" s="63" t="s">
        <v>71</v>
      </c>
      <c r="Q29" s="64" t="s">
        <v>72</v>
      </c>
      <c r="R29" s="63" t="s">
        <v>73</v>
      </c>
      <c r="S29" s="240" t="s">
        <v>74</v>
      </c>
      <c r="T29" s="241"/>
    </row>
    <row r="30" spans="1:20" ht="10.5" customHeight="1" x14ac:dyDescent="0.2">
      <c r="A30" s="10"/>
      <c r="B30" s="65"/>
      <c r="C30" s="66"/>
      <c r="D30" s="66"/>
      <c r="E30" s="67"/>
      <c r="F30" s="288"/>
      <c r="G30" s="288"/>
      <c r="H30" s="288"/>
      <c r="I30" s="67"/>
      <c r="J30" s="67"/>
      <c r="K30" s="67"/>
      <c r="L30" s="6"/>
      <c r="M30" s="6"/>
      <c r="N30" s="67"/>
      <c r="O30" s="67"/>
      <c r="P30" s="67"/>
      <c r="Q30" s="68"/>
      <c r="R30" s="67"/>
      <c r="S30" s="67"/>
    </row>
    <row r="31" spans="1:20" ht="85.5" customHeight="1" x14ac:dyDescent="0.2">
      <c r="A31" s="10"/>
      <c r="B31" s="69">
        <v>1</v>
      </c>
      <c r="C31" s="203">
        <v>15</v>
      </c>
      <c r="D31" s="203">
        <v>23</v>
      </c>
      <c r="E31" s="206" t="s">
        <v>120</v>
      </c>
      <c r="F31" s="301" t="s">
        <v>121</v>
      </c>
      <c r="G31" s="302"/>
      <c r="H31" s="303"/>
      <c r="I31" s="107" t="s">
        <v>37</v>
      </c>
      <c r="J31" s="107" t="s">
        <v>37</v>
      </c>
      <c r="K31" s="107" t="s">
        <v>37</v>
      </c>
      <c r="L31" s="289" t="s">
        <v>122</v>
      </c>
      <c r="M31" s="290"/>
      <c r="N31" s="107" t="s">
        <v>37</v>
      </c>
      <c r="O31" s="70" t="str">
        <f>K14</f>
        <v>CONCENTRICO S.A.S</v>
      </c>
      <c r="P31" s="208">
        <v>0.5</v>
      </c>
      <c r="Q31" s="212">
        <v>4078.8</v>
      </c>
      <c r="R31" s="72">
        <f>Q31*P31</f>
        <v>2039.4</v>
      </c>
      <c r="S31" s="299"/>
      <c r="T31" s="300"/>
    </row>
    <row r="32" spans="1:20" ht="109.5" customHeight="1" x14ac:dyDescent="0.2">
      <c r="A32" s="10"/>
      <c r="B32" s="69">
        <v>2</v>
      </c>
      <c r="C32" s="204">
        <v>14</v>
      </c>
      <c r="D32" s="204">
        <v>21</v>
      </c>
      <c r="E32" s="207" t="s">
        <v>120</v>
      </c>
      <c r="F32" s="301" t="s">
        <v>123</v>
      </c>
      <c r="G32" s="302"/>
      <c r="H32" s="303"/>
      <c r="I32" s="107" t="s">
        <v>37</v>
      </c>
      <c r="J32" s="107" t="s">
        <v>37</v>
      </c>
      <c r="K32" s="107" t="s">
        <v>37</v>
      </c>
      <c r="L32" s="289" t="s">
        <v>124</v>
      </c>
      <c r="M32" s="290"/>
      <c r="N32" s="107" t="s">
        <v>37</v>
      </c>
      <c r="O32" s="70" t="str">
        <f>K14</f>
        <v>CONCENTRICO S.A.S</v>
      </c>
      <c r="P32" s="209">
        <v>0.25</v>
      </c>
      <c r="Q32" s="212">
        <v>15809.67</v>
      </c>
      <c r="R32" s="72">
        <f>Q32*P32</f>
        <v>3952.4175</v>
      </c>
      <c r="S32" s="299"/>
      <c r="T32" s="300"/>
    </row>
    <row r="33" spans="1:20" ht="109.5" customHeight="1" x14ac:dyDescent="0.2">
      <c r="A33" s="10"/>
      <c r="B33" s="205">
        <v>3</v>
      </c>
      <c r="C33" s="203">
        <v>21</v>
      </c>
      <c r="D33" s="203">
        <v>87</v>
      </c>
      <c r="E33" s="206" t="s">
        <v>125</v>
      </c>
      <c r="F33" s="301" t="s">
        <v>126</v>
      </c>
      <c r="G33" s="302"/>
      <c r="H33" s="303"/>
      <c r="I33" s="107" t="s">
        <v>37</v>
      </c>
      <c r="J33" s="107" t="s">
        <v>37</v>
      </c>
      <c r="K33" s="107" t="s">
        <v>37</v>
      </c>
      <c r="L33" s="289" t="s">
        <v>127</v>
      </c>
      <c r="M33" s="290"/>
      <c r="N33" s="107" t="s">
        <v>37</v>
      </c>
      <c r="O33" s="70" t="str">
        <f>K15</f>
        <v>INGENIERIA Y GERENCIA DE OBRAS CIVILES SAS</v>
      </c>
      <c r="P33" s="208">
        <v>1</v>
      </c>
      <c r="Q33" s="212">
        <v>203.97</v>
      </c>
      <c r="R33" s="72">
        <f>Q33*P33</f>
        <v>203.97</v>
      </c>
      <c r="S33" s="299"/>
      <c r="T33" s="300"/>
    </row>
    <row r="34" spans="1:20" ht="109.5" customHeight="1" x14ac:dyDescent="0.2">
      <c r="A34" s="10"/>
      <c r="B34" s="205">
        <v>4</v>
      </c>
      <c r="C34" s="203">
        <v>4</v>
      </c>
      <c r="D34" s="203">
        <v>53</v>
      </c>
      <c r="E34" s="206" t="s">
        <v>128</v>
      </c>
      <c r="F34" s="301" t="s">
        <v>129</v>
      </c>
      <c r="G34" s="302"/>
      <c r="H34" s="303"/>
      <c r="I34" s="107" t="s">
        <v>37</v>
      </c>
      <c r="J34" s="107" t="s">
        <v>37</v>
      </c>
      <c r="K34" s="107" t="s">
        <v>37</v>
      </c>
      <c r="L34" s="289" t="s">
        <v>130</v>
      </c>
      <c r="M34" s="290"/>
      <c r="N34" s="107" t="s">
        <v>37</v>
      </c>
      <c r="O34" s="70" t="str">
        <f>K15</f>
        <v>INGENIERIA Y GERENCIA DE OBRAS CIVILES SAS</v>
      </c>
      <c r="P34" s="208">
        <v>0.3</v>
      </c>
      <c r="Q34" s="212">
        <v>84537.36</v>
      </c>
      <c r="R34" s="72">
        <f>Q34*P34</f>
        <v>25361.207999999999</v>
      </c>
      <c r="S34" s="299"/>
      <c r="T34" s="300"/>
    </row>
    <row r="35" spans="1:20" ht="10.5" customHeight="1" x14ac:dyDescent="0.2">
      <c r="A35" s="10"/>
      <c r="B35" s="73"/>
      <c r="C35" s="74"/>
      <c r="D35" s="74"/>
      <c r="E35" s="75"/>
      <c r="F35" s="76"/>
      <c r="G35" s="76"/>
      <c r="H35" s="76"/>
      <c r="I35" s="76"/>
      <c r="J35" s="76"/>
      <c r="K35" s="18"/>
      <c r="L35" s="19"/>
      <c r="M35" s="20"/>
      <c r="N35" s="20"/>
      <c r="O35" s="21"/>
      <c r="P35" s="21"/>
      <c r="Q35" s="77"/>
      <c r="R35" s="20"/>
      <c r="S35" s="20"/>
    </row>
    <row r="36" spans="1:20" ht="18" customHeight="1" x14ac:dyDescent="0.2">
      <c r="A36" s="10"/>
      <c r="B36" s="293" t="s">
        <v>81</v>
      </c>
      <c r="C36" s="294"/>
      <c r="D36" s="294"/>
      <c r="E36" s="294"/>
      <c r="F36" s="294"/>
      <c r="G36" s="294"/>
      <c r="H36" s="294"/>
      <c r="I36" s="294"/>
      <c r="J36" s="294"/>
      <c r="K36" s="294"/>
      <c r="L36" s="294"/>
      <c r="M36" s="294"/>
      <c r="N36" s="294"/>
      <c r="O36" s="294"/>
      <c r="P36" s="294"/>
      <c r="Q36" s="295"/>
      <c r="R36" s="78">
        <f>SUM(R31:R34)</f>
        <v>31556.995499999997</v>
      </c>
      <c r="S36" s="110" t="str">
        <f>IF(R36&gt;K18,"CUMPLE","NO CUMPLE")</f>
        <v>CUMPLE</v>
      </c>
      <c r="T36" s="10"/>
    </row>
    <row r="37" spans="1:20" ht="18" customHeight="1" x14ac:dyDescent="0.2">
      <c r="A37" s="10"/>
      <c r="B37" s="5"/>
      <c r="C37" s="5"/>
      <c r="D37" s="5"/>
      <c r="E37" s="5"/>
      <c r="F37" s="5"/>
      <c r="G37" s="5"/>
      <c r="H37" s="5"/>
      <c r="I37" s="5"/>
      <c r="J37" s="5"/>
      <c r="K37" s="5"/>
      <c r="L37" s="5"/>
      <c r="M37" s="5"/>
      <c r="N37" s="5"/>
      <c r="O37" s="5"/>
      <c r="P37" s="5"/>
      <c r="Q37" s="5"/>
      <c r="R37" s="111"/>
      <c r="S37" s="5"/>
      <c r="T37" s="10"/>
    </row>
    <row r="38" spans="1:20" ht="18" customHeight="1" x14ac:dyDescent="0.2">
      <c r="A38" s="10"/>
      <c r="B38" s="5"/>
      <c r="C38" s="5"/>
      <c r="D38" s="5"/>
      <c r="E38" s="5"/>
      <c r="F38" s="5"/>
      <c r="G38" s="5"/>
      <c r="H38" s="5"/>
      <c r="I38" s="5"/>
      <c r="J38" s="5"/>
      <c r="K38" s="5"/>
      <c r="L38" s="5"/>
      <c r="M38" s="5"/>
      <c r="N38" s="5"/>
      <c r="O38" s="5"/>
      <c r="P38" s="5"/>
      <c r="Q38" s="201">
        <v>0.7</v>
      </c>
      <c r="R38" s="202">
        <f>(E18*Q38)/R39</f>
        <v>1673.8846923076924</v>
      </c>
      <c r="S38" s="5"/>
      <c r="T38" s="10"/>
    </row>
    <row r="39" spans="1:20" ht="18" customHeight="1" x14ac:dyDescent="0.2">
      <c r="A39" s="10"/>
      <c r="B39" s="5"/>
      <c r="C39" s="5"/>
      <c r="D39" s="5"/>
      <c r="E39" s="5"/>
      <c r="F39" s="5"/>
      <c r="G39" s="5"/>
      <c r="H39" s="5"/>
      <c r="I39" s="5"/>
      <c r="J39" s="5"/>
      <c r="K39" s="5"/>
      <c r="L39" s="5"/>
      <c r="M39" s="5"/>
      <c r="N39" s="5"/>
      <c r="O39" s="5"/>
      <c r="P39" s="5"/>
      <c r="Q39" s="5"/>
      <c r="R39" s="111">
        <v>1300000</v>
      </c>
      <c r="S39" s="5"/>
      <c r="T39" s="10"/>
    </row>
    <row r="40" spans="1:20" ht="18" customHeight="1" x14ac:dyDescent="0.2">
      <c r="A40" s="10"/>
      <c r="B40" s="5"/>
      <c r="C40" s="5"/>
      <c r="D40" s="5"/>
      <c r="E40" s="5"/>
      <c r="F40" s="5"/>
      <c r="G40" s="5"/>
      <c r="H40" s="5"/>
      <c r="I40" s="5"/>
      <c r="J40" s="5"/>
      <c r="K40" s="5"/>
      <c r="L40" s="5"/>
      <c r="M40" s="5"/>
      <c r="N40" s="5"/>
      <c r="O40" s="5"/>
      <c r="P40" s="5"/>
      <c r="Q40" s="5"/>
      <c r="R40" s="111"/>
      <c r="S40" s="5"/>
      <c r="T40" s="10"/>
    </row>
    <row r="41" spans="1:20" ht="10.5" customHeight="1" thickBot="1" x14ac:dyDescent="0.25">
      <c r="A41" s="10"/>
      <c r="B41" s="73"/>
      <c r="C41" s="74"/>
      <c r="D41" s="74"/>
      <c r="E41" s="75"/>
      <c r="F41" s="76"/>
      <c r="G41" s="76"/>
      <c r="H41" s="76"/>
      <c r="I41" s="76"/>
      <c r="J41" s="76"/>
      <c r="K41" s="18"/>
      <c r="L41" s="19"/>
      <c r="M41" s="20"/>
      <c r="N41" s="20"/>
      <c r="O41" s="21"/>
      <c r="P41" s="21"/>
      <c r="Q41" s="77"/>
      <c r="R41" s="20"/>
      <c r="S41" s="20"/>
    </row>
    <row r="42" spans="1:20" ht="103.5" customHeight="1" thickBot="1" x14ac:dyDescent="0.25">
      <c r="A42" s="10"/>
      <c r="B42" s="285" t="s">
        <v>82</v>
      </c>
      <c r="C42" s="286"/>
      <c r="D42" s="286"/>
      <c r="E42" s="286"/>
      <c r="F42" s="286"/>
      <c r="G42" s="286"/>
      <c r="H42" s="286"/>
      <c r="I42" s="286"/>
      <c r="J42" s="286"/>
      <c r="K42" s="286"/>
      <c r="L42" s="286"/>
      <c r="M42" s="286"/>
      <c r="N42" s="286"/>
      <c r="O42" s="286"/>
      <c r="P42" s="286"/>
      <c r="Q42" s="286"/>
      <c r="R42" s="286"/>
      <c r="S42" s="286"/>
      <c r="T42" s="287"/>
    </row>
    <row r="43" spans="1:20" ht="10.5" customHeight="1" x14ac:dyDescent="0.2">
      <c r="A43" s="10"/>
      <c r="B43" s="73"/>
      <c r="C43" s="74"/>
      <c r="D43" s="74"/>
      <c r="E43" s="75"/>
      <c r="F43" s="76"/>
      <c r="G43" s="76"/>
      <c r="H43" s="76"/>
      <c r="I43" s="76"/>
      <c r="J43" s="76"/>
      <c r="K43" s="18"/>
      <c r="L43" s="19"/>
      <c r="M43" s="20"/>
      <c r="N43" s="20"/>
      <c r="O43" s="21"/>
      <c r="P43" s="21"/>
      <c r="Q43" s="77"/>
      <c r="R43" s="20"/>
      <c r="S43" s="20"/>
    </row>
    <row r="44" spans="1:20" ht="17.25" hidden="1" thickBot="1" x14ac:dyDescent="0.25">
      <c r="B44" s="73"/>
      <c r="C44" s="74"/>
      <c r="D44" s="74"/>
      <c r="E44" s="75"/>
      <c r="F44" s="76"/>
      <c r="G44" s="76"/>
      <c r="H44" s="76"/>
      <c r="I44" s="76"/>
      <c r="J44" s="76"/>
      <c r="K44" s="18"/>
      <c r="L44" s="19"/>
      <c r="M44" s="20"/>
      <c r="N44" s="20"/>
      <c r="O44" s="21"/>
      <c r="P44" s="21"/>
      <c r="Q44" s="77"/>
      <c r="R44" s="20"/>
      <c r="S44" s="20"/>
    </row>
    <row r="45" spans="1:20" ht="16.5" x14ac:dyDescent="0.2">
      <c r="B45" s="73"/>
      <c r="C45" s="74"/>
      <c r="D45" s="74"/>
      <c r="E45" s="75"/>
      <c r="F45" s="76"/>
      <c r="G45" s="76"/>
      <c r="H45" s="76"/>
      <c r="I45" s="76"/>
      <c r="J45" s="76"/>
      <c r="K45" s="79"/>
      <c r="L45" s="79"/>
      <c r="M45" s="79"/>
      <c r="N45" s="20"/>
      <c r="O45" s="21"/>
      <c r="P45" s="21"/>
      <c r="Q45" s="77"/>
      <c r="R45" s="20"/>
      <c r="S45" s="20"/>
    </row>
    <row r="46" spans="1:20" ht="16.5" x14ac:dyDescent="0.2">
      <c r="B46" s="73"/>
      <c r="C46" s="74"/>
      <c r="D46" s="74"/>
      <c r="E46" s="75"/>
      <c r="F46" s="76"/>
      <c r="G46" s="76"/>
      <c r="H46" s="76"/>
      <c r="I46" s="76"/>
      <c r="J46" s="76"/>
      <c r="K46" s="79"/>
      <c r="L46" s="79"/>
      <c r="M46" s="79"/>
      <c r="N46" s="20"/>
      <c r="O46" s="21"/>
      <c r="P46" s="21"/>
      <c r="Q46" s="77"/>
      <c r="R46" s="20"/>
      <c r="S46" s="20"/>
    </row>
    <row r="47" spans="1:20" ht="15.75" x14ac:dyDescent="0.2">
      <c r="B47" s="29"/>
      <c r="C47" s="29"/>
      <c r="D47" s="29"/>
      <c r="E47" s="29"/>
      <c r="F47" s="30"/>
      <c r="G47" s="29"/>
      <c r="H47" s="29"/>
      <c r="I47" s="29"/>
      <c r="J47" s="29"/>
      <c r="K47" s="284"/>
      <c r="L47" s="284"/>
      <c r="M47" s="284"/>
      <c r="N47" s="29"/>
      <c r="O47" s="29"/>
      <c r="P47" s="29"/>
      <c r="Q47" s="46"/>
      <c r="R47" s="29"/>
      <c r="S47" s="29"/>
      <c r="T47" s="3"/>
    </row>
    <row r="48" spans="1:20" x14ac:dyDescent="0.2">
      <c r="K48" s="284"/>
      <c r="L48" s="284"/>
      <c r="M48" s="284"/>
    </row>
  </sheetData>
  <sheetProtection selectLockedCells="1"/>
  <mergeCells count="53">
    <mergeCell ref="K48:M48"/>
    <mergeCell ref="K47:M47"/>
    <mergeCell ref="F32:H32"/>
    <mergeCell ref="L32:M32"/>
    <mergeCell ref="S32:T32"/>
    <mergeCell ref="F33:H33"/>
    <mergeCell ref="L33:M33"/>
    <mergeCell ref="S33:T33"/>
    <mergeCell ref="F34:H34"/>
    <mergeCell ref="L34:M34"/>
    <mergeCell ref="S34:T34"/>
    <mergeCell ref="B36:Q36"/>
    <mergeCell ref="B42:T42"/>
    <mergeCell ref="F31:H31"/>
    <mergeCell ref="L31:M31"/>
    <mergeCell ref="S31:T31"/>
    <mergeCell ref="B20:C20"/>
    <mergeCell ref="B21:C21"/>
    <mergeCell ref="B22:C22"/>
    <mergeCell ref="B23:C23"/>
    <mergeCell ref="B24:C24"/>
    <mergeCell ref="B26:D26"/>
    <mergeCell ref="B28:T28"/>
    <mergeCell ref="F29:H29"/>
    <mergeCell ref="L29:M29"/>
    <mergeCell ref="S29:T29"/>
    <mergeCell ref="F30:H30"/>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32:E32 C34:E34">
    <cfRule type="cellIs" dxfId="169" priority="23" operator="equal">
      <formula>#REF!</formula>
    </cfRule>
    <cfRule type="cellIs" dxfId="168" priority="24" operator="equal">
      <formula>#REF!</formula>
    </cfRule>
  </conditionalFormatting>
  <conditionalFormatting sqref="C29:F29 C45:M46">
    <cfRule type="cellIs" dxfId="167" priority="33" operator="equal">
      <formula>#REF!</formula>
    </cfRule>
    <cfRule type="cellIs" dxfId="166" priority="34" operator="equal">
      <formula>#REF!</formula>
    </cfRule>
  </conditionalFormatting>
  <conditionalFormatting sqref="C31:F31">
    <cfRule type="cellIs" dxfId="165" priority="45" operator="equal">
      <formula>#REF!</formula>
    </cfRule>
    <cfRule type="cellIs" dxfId="164" priority="46" operator="equal">
      <formula>#REF!</formula>
    </cfRule>
  </conditionalFormatting>
  <conditionalFormatting sqref="C33:F33">
    <cfRule type="cellIs" dxfId="163" priority="5" operator="equal">
      <formula>#REF!</formula>
    </cfRule>
    <cfRule type="cellIs" dxfId="162" priority="6" operator="equal">
      <formula>#REF!</formula>
    </cfRule>
  </conditionalFormatting>
  <conditionalFormatting sqref="C27:L27">
    <cfRule type="cellIs" dxfId="161" priority="51" operator="equal">
      <formula>#REF!</formula>
    </cfRule>
    <cfRule type="cellIs" dxfId="160" priority="52" operator="equal">
      <formula>#REF!</formula>
    </cfRule>
  </conditionalFormatting>
  <conditionalFormatting sqref="C41:L41">
    <cfRule type="cellIs" dxfId="159" priority="9" operator="equal">
      <formula>#REF!</formula>
    </cfRule>
    <cfRule type="cellIs" dxfId="158" priority="10" operator="equal">
      <formula>#REF!</formula>
    </cfRule>
  </conditionalFormatting>
  <conditionalFormatting sqref="C43:L44">
    <cfRule type="cellIs" dxfId="157" priority="39" operator="equal">
      <formula>#REF!</formula>
    </cfRule>
    <cfRule type="cellIs" dxfId="156" priority="40" operator="equal">
      <formula>#REF!</formula>
    </cfRule>
  </conditionalFormatting>
  <conditionalFormatting sqref="F11">
    <cfRule type="containsText" dxfId="155" priority="53" operator="containsText" text="NO HABILITADO">
      <formula>NOT(ISERROR(SEARCH("NO HABILITADO",F11)))</formula>
    </cfRule>
    <cfRule type="containsText" dxfId="154" priority="54" operator="containsText" text="HABILITADO">
      <formula>NOT(ISERROR(SEARCH("HABILITADO",F11)))</formula>
    </cfRule>
  </conditionalFormatting>
  <conditionalFormatting sqref="F29">
    <cfRule type="cellIs" dxfId="153" priority="31" operator="equal">
      <formula>#REF!</formula>
    </cfRule>
    <cfRule type="cellIs" dxfId="152" priority="32" operator="equal">
      <formula>#REF!</formula>
    </cfRule>
  </conditionalFormatting>
  <conditionalFormatting sqref="F32">
    <cfRule type="cellIs" dxfId="151" priority="19" operator="equal">
      <formula>#REF!</formula>
    </cfRule>
    <cfRule type="cellIs" dxfId="150" priority="20" operator="equal">
      <formula>#REF!</formula>
    </cfRule>
  </conditionalFormatting>
  <conditionalFormatting sqref="F34">
    <cfRule type="cellIs" dxfId="149" priority="1" operator="equal">
      <formula>#REF!</formula>
    </cfRule>
    <cfRule type="cellIs" dxfId="148" priority="2" operator="equal">
      <formula>#REF!</formula>
    </cfRule>
  </conditionalFormatting>
  <conditionalFormatting sqref="G11">
    <cfRule type="containsText" dxfId="147" priority="27" operator="containsText" text="NO CUMPLE">
      <formula>NOT(ISERROR(SEARCH("NO CUMPLE",G11)))</formula>
    </cfRule>
    <cfRule type="containsText" dxfId="146" priority="28" operator="containsText" text="CUMPLE">
      <formula>NOT(ISERROR(SEARCH("CUMPLE",G11)))</formula>
    </cfRule>
  </conditionalFormatting>
  <conditionalFormatting sqref="I31:K34">
    <cfRule type="containsText" dxfId="145" priority="7" operator="containsText" text="NO">
      <formula>NOT(ISERROR(SEARCH("NO",I31)))</formula>
    </cfRule>
    <cfRule type="containsText" dxfId="144" priority="8" operator="containsText" text="CUMPLE">
      <formula>NOT(ISERROR(SEARCH("CUMPLE",I31)))</formula>
    </cfRule>
  </conditionalFormatting>
  <conditionalFormatting sqref="L29">
    <cfRule type="cellIs" dxfId="143" priority="29" operator="equal">
      <formula>#REF!</formula>
    </cfRule>
    <cfRule type="cellIs" dxfId="142" priority="30" operator="equal">
      <formula>#REF!</formula>
    </cfRule>
  </conditionalFormatting>
  <conditionalFormatting sqref="N29">
    <cfRule type="cellIs" dxfId="141" priority="35" operator="equal">
      <formula>#REF!</formula>
    </cfRule>
    <cfRule type="cellIs" dxfId="140" priority="36" operator="equal">
      <formula>#REF!</formula>
    </cfRule>
  </conditionalFormatting>
  <conditionalFormatting sqref="N31:N34">
    <cfRule type="containsText" dxfId="139" priority="17" operator="containsText" text="NO">
      <formula>NOT(ISERROR(SEARCH("NO",N31)))</formula>
    </cfRule>
    <cfRule type="containsText" dxfId="138" priority="18" operator="containsText" text="CUMPLE">
      <formula>NOT(ISERROR(SEARCH("CUMPLE",N31)))</formula>
    </cfRule>
  </conditionalFormatting>
  <conditionalFormatting sqref="O29 C30:F30 I30:K30 N30:P30 C35:L35">
    <cfRule type="cellIs" dxfId="137" priority="57" operator="equal">
      <formula>#REF!</formula>
    </cfRule>
    <cfRule type="cellIs" dxfId="136" priority="58" operator="equal">
      <formula>#REF!</formula>
    </cfRule>
  </conditionalFormatting>
  <conditionalFormatting sqref="O32 O34">
    <cfRule type="cellIs" dxfId="135" priority="26" operator="equal">
      <formula>#REF!</formula>
    </cfRule>
  </conditionalFormatting>
  <conditionalFormatting sqref="O31:P31">
    <cfRule type="cellIs" dxfId="134" priority="38" operator="equal">
      <formula>#REF!</formula>
    </cfRule>
  </conditionalFormatting>
  <conditionalFormatting sqref="O31:P34">
    <cfRule type="cellIs" dxfId="133" priority="3" operator="equal">
      <formula>#REF!</formula>
    </cfRule>
  </conditionalFormatting>
  <conditionalFormatting sqref="O33:P33">
    <cfRule type="cellIs" dxfId="132" priority="4" operator="equal">
      <formula>#REF!</formula>
    </cfRule>
  </conditionalFormatting>
  <conditionalFormatting sqref="P32 P34">
    <cfRule type="cellIs" dxfId="131" priority="22" operator="equal">
      <formula>#REF!</formula>
    </cfRule>
  </conditionalFormatting>
  <conditionalFormatting sqref="P29:R29">
    <cfRule type="cellIs" dxfId="130" priority="55" operator="equal">
      <formula>#REF!</formula>
    </cfRule>
    <cfRule type="cellIs" dxfId="129" priority="56" operator="equal">
      <formula>#REF!</formula>
    </cfRule>
  </conditionalFormatting>
  <conditionalFormatting sqref="S36">
    <cfRule type="cellIs" dxfId="128" priority="11" operator="equal">
      <formula>"CUMPLE"</formula>
    </cfRule>
    <cfRule type="cellIs" dxfId="127" priority="12" operator="equal">
      <formula>"NO CUMPLE"</formula>
    </cfRule>
  </conditionalFormatting>
  <conditionalFormatting sqref="T21:T26">
    <cfRule type="containsText" dxfId="126" priority="13" operator="containsText" text="NO">
      <formula>NOT(ISERROR(SEARCH("NO",T21)))</formula>
    </cfRule>
    <cfRule type="containsText" dxfId="125" priority="14" operator="containsText" text="CUMPLE">
      <formula>NOT(ISERROR(SEARCH("CUMPLE",T21)))</formula>
    </cfRule>
  </conditionalFormatting>
  <dataValidations disablePrompts="1" count="1">
    <dataValidation type="list" allowBlank="1" showInputMessage="1" showErrorMessage="1" sqref="E27:L27" xr:uid="{00000000-0002-0000-06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44"/>
  <sheetViews>
    <sheetView view="pageBreakPreview" zoomScale="70" zoomScaleNormal="80" zoomScaleSheetLayoutView="70" workbookViewId="0">
      <selection activeCell="H20" sqref="H20"/>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0"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2" t="s">
        <v>32</v>
      </c>
      <c r="C2" s="242"/>
      <c r="D2" s="242"/>
      <c r="E2" s="242"/>
      <c r="F2" s="242"/>
      <c r="G2" s="242"/>
      <c r="H2" s="242"/>
      <c r="I2" s="242"/>
      <c r="J2" s="242"/>
      <c r="K2" s="242"/>
      <c r="L2" s="242"/>
      <c r="M2" s="242"/>
      <c r="N2" s="242"/>
      <c r="O2" s="242"/>
      <c r="P2" s="242"/>
      <c r="Q2" s="242"/>
      <c r="R2" s="242"/>
      <c r="S2" s="242"/>
      <c r="T2" s="242"/>
    </row>
    <row r="3" spans="1:20" ht="36" customHeight="1" x14ac:dyDescent="0.2">
      <c r="A3" s="10"/>
      <c r="B3" s="242" t="s">
        <v>33</v>
      </c>
      <c r="C3" s="242"/>
      <c r="D3" s="242"/>
      <c r="E3" s="242"/>
      <c r="F3" s="242"/>
      <c r="G3" s="242"/>
      <c r="H3" s="242"/>
      <c r="I3" s="242"/>
      <c r="J3" s="242"/>
      <c r="K3" s="242"/>
      <c r="L3" s="242"/>
      <c r="M3" s="242"/>
      <c r="N3" s="242"/>
      <c r="O3" s="242"/>
      <c r="P3" s="242"/>
      <c r="Q3" s="242"/>
      <c r="R3" s="242"/>
      <c r="S3" s="242"/>
      <c r="T3" s="242"/>
    </row>
    <row r="4" spans="1:20" ht="36" customHeight="1" x14ac:dyDescent="0.2">
      <c r="A4" s="10"/>
      <c r="B4" s="242" t="s">
        <v>34</v>
      </c>
      <c r="C4" s="242"/>
      <c r="D4" s="242"/>
      <c r="E4" s="242"/>
      <c r="F4" s="242"/>
      <c r="G4" s="242"/>
      <c r="H4" s="242"/>
      <c r="I4" s="242"/>
      <c r="J4" s="242"/>
      <c r="K4" s="242"/>
      <c r="L4" s="242"/>
      <c r="M4" s="242"/>
      <c r="N4" s="242"/>
      <c r="O4" s="242"/>
      <c r="P4" s="242"/>
      <c r="Q4" s="242"/>
      <c r="R4" s="242"/>
      <c r="S4" s="242"/>
      <c r="T4" s="242"/>
    </row>
    <row r="5" spans="1:20" ht="36" customHeight="1" x14ac:dyDescent="0.2">
      <c r="A5" s="10"/>
      <c r="B5" s="242" t="str">
        <f>Datos!B3</f>
        <v>FDLU-LP-010-2024 (117411)</v>
      </c>
      <c r="C5" s="242"/>
      <c r="D5" s="242"/>
      <c r="E5" s="242"/>
      <c r="F5" s="242"/>
      <c r="G5" s="242"/>
      <c r="H5" s="242"/>
      <c r="I5" s="242"/>
      <c r="J5" s="242"/>
      <c r="K5" s="242"/>
      <c r="L5" s="242"/>
      <c r="M5" s="242"/>
      <c r="N5" s="242"/>
      <c r="O5" s="242"/>
      <c r="P5" s="242"/>
      <c r="Q5" s="242"/>
      <c r="R5" s="242"/>
      <c r="S5" s="242"/>
      <c r="T5" s="24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7" t="s">
        <v>35</v>
      </c>
      <c r="C7" s="278"/>
      <c r="D7" s="269"/>
      <c r="E7" s="279" t="s">
        <v>2</v>
      </c>
      <c r="F7" s="279"/>
      <c r="G7" s="279"/>
      <c r="H7" s="279"/>
      <c r="I7" s="279"/>
      <c r="J7" s="279"/>
      <c r="K7" s="279"/>
      <c r="L7" s="279"/>
      <c r="M7" s="279"/>
      <c r="N7" s="279"/>
      <c r="O7" s="279"/>
      <c r="P7" s="279"/>
      <c r="Q7" s="279"/>
      <c r="R7" s="279"/>
      <c r="S7" s="279"/>
      <c r="T7" s="279"/>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12" t="s">
        <v>36</v>
      </c>
      <c r="C9" s="274" t="s">
        <v>131</v>
      </c>
      <c r="D9" s="275"/>
      <c r="E9" s="275"/>
      <c r="F9" s="275"/>
      <c r="G9" s="275"/>
      <c r="H9" s="275"/>
      <c r="I9" s="275"/>
      <c r="J9" s="276"/>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80" t="s">
        <v>37</v>
      </c>
      <c r="H11" s="281"/>
      <c r="I11" s="281"/>
      <c r="J11" s="282"/>
      <c r="K11" s="35"/>
      <c r="L11" s="9"/>
      <c r="M11" s="9"/>
      <c r="N11" s="9"/>
      <c r="O11" s="9"/>
      <c r="P11" s="9"/>
      <c r="Q11" s="9"/>
      <c r="R11" s="9"/>
      <c r="S11" s="9"/>
      <c r="T11" s="9"/>
    </row>
    <row r="12" spans="1:20" s="1" customFormat="1" ht="38.25" customHeight="1" x14ac:dyDescent="0.2">
      <c r="A12" s="47"/>
      <c r="B12" s="35"/>
      <c r="C12" s="4"/>
      <c r="E12" s="23"/>
      <c r="F12" s="23"/>
      <c r="G12" s="283"/>
      <c r="H12" s="283"/>
      <c r="I12" s="283"/>
      <c r="J12" s="283"/>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0" t="s">
        <v>38</v>
      </c>
      <c r="C14" s="251"/>
      <c r="D14" s="252"/>
      <c r="E14" s="259" t="s">
        <v>131</v>
      </c>
      <c r="F14" s="260"/>
      <c r="G14" s="260"/>
      <c r="H14" s="261"/>
      <c r="I14" s="231" t="s">
        <v>40</v>
      </c>
      <c r="J14" s="232"/>
      <c r="K14" s="233" t="s">
        <v>132</v>
      </c>
      <c r="L14" s="234"/>
      <c r="M14" s="234"/>
      <c r="N14" s="235"/>
      <c r="O14" s="231" t="s">
        <v>42</v>
      </c>
      <c r="P14" s="236"/>
      <c r="Q14" s="232"/>
      <c r="R14" s="113">
        <v>0.1</v>
      </c>
      <c r="S14" s="49"/>
      <c r="T14" s="49"/>
    </row>
    <row r="15" spans="1:20" s="7" customFormat="1" ht="35.25" customHeight="1" x14ac:dyDescent="0.2">
      <c r="A15" s="8"/>
      <c r="B15" s="253"/>
      <c r="C15" s="254"/>
      <c r="D15" s="255"/>
      <c r="E15" s="262"/>
      <c r="F15" s="263"/>
      <c r="G15" s="263"/>
      <c r="H15" s="264"/>
      <c r="I15" s="231" t="s">
        <v>43</v>
      </c>
      <c r="J15" s="232"/>
      <c r="K15" s="233" t="s">
        <v>133</v>
      </c>
      <c r="L15" s="234"/>
      <c r="M15" s="234"/>
      <c r="N15" s="235"/>
      <c r="O15" s="231" t="s">
        <v>42</v>
      </c>
      <c r="P15" s="236"/>
      <c r="Q15" s="232"/>
      <c r="R15" s="113">
        <v>0.9</v>
      </c>
      <c r="S15" s="49"/>
      <c r="T15" s="49"/>
    </row>
    <row r="16" spans="1:20" s="1" customFormat="1" ht="25.5" customHeight="1" x14ac:dyDescent="0.2">
      <c r="A16" s="47"/>
      <c r="B16" s="256"/>
      <c r="C16" s="257"/>
      <c r="D16" s="258"/>
      <c r="E16" s="265"/>
      <c r="F16" s="266"/>
      <c r="G16" s="266"/>
      <c r="H16" s="267"/>
      <c r="I16" s="231" t="s">
        <v>45</v>
      </c>
      <c r="J16" s="232"/>
      <c r="K16" s="233"/>
      <c r="L16" s="234"/>
      <c r="M16" s="234"/>
      <c r="N16" s="235"/>
      <c r="O16" s="231" t="s">
        <v>42</v>
      </c>
      <c r="P16" s="236"/>
      <c r="Q16" s="232"/>
      <c r="R16" s="113"/>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37" t="s">
        <v>46</v>
      </c>
      <c r="C18" s="237"/>
      <c r="D18" s="237"/>
      <c r="E18" s="268">
        <f>Datos!B4</f>
        <v>3108643000</v>
      </c>
      <c r="F18" s="268"/>
      <c r="G18" s="237" t="s">
        <v>47</v>
      </c>
      <c r="H18" s="237"/>
      <c r="I18" s="237"/>
      <c r="J18" s="51">
        <v>0.75</v>
      </c>
      <c r="K18" s="52">
        <f>((E18/1300000)*J18)</f>
        <v>1793.4478846153847</v>
      </c>
      <c r="L18" s="9"/>
      <c r="M18" s="9"/>
      <c r="N18" s="9"/>
      <c r="O18" s="9"/>
      <c r="P18" s="9"/>
      <c r="Q18" s="9"/>
      <c r="R18" s="9"/>
      <c r="S18" s="9"/>
      <c r="T18" s="9"/>
    </row>
    <row r="19" spans="1:20" s="1" customFormat="1" ht="174.75" customHeight="1" x14ac:dyDescent="0.2">
      <c r="A19" s="47"/>
      <c r="B19" s="229" t="s">
        <v>48</v>
      </c>
      <c r="C19" s="230"/>
      <c r="D19" s="269"/>
      <c r="E19" s="270" t="s">
        <v>49</v>
      </c>
      <c r="F19" s="271"/>
      <c r="G19" s="271"/>
      <c r="H19" s="271"/>
      <c r="I19" s="271"/>
      <c r="J19" s="271"/>
      <c r="K19" s="271"/>
      <c r="L19" s="271"/>
      <c r="M19" s="271"/>
      <c r="N19" s="271"/>
      <c r="O19" s="271"/>
      <c r="P19" s="271"/>
      <c r="Q19" s="271"/>
      <c r="R19" s="272"/>
      <c r="S19" s="243"/>
      <c r="T19" s="244"/>
    </row>
    <row r="20" spans="1:20" s="1" customFormat="1" ht="48.75" customHeight="1" x14ac:dyDescent="0.2">
      <c r="A20" s="47"/>
      <c r="B20" s="273" t="s">
        <v>50</v>
      </c>
      <c r="C20" s="273"/>
      <c r="D20" s="104" t="s">
        <v>51</v>
      </c>
      <c r="E20" s="53">
        <v>72101500</v>
      </c>
      <c r="F20" s="53">
        <v>72141300</v>
      </c>
      <c r="G20" s="53">
        <v>72153100</v>
      </c>
      <c r="H20" s="53"/>
      <c r="I20" s="53"/>
      <c r="J20" s="53"/>
      <c r="K20" s="53"/>
      <c r="L20" s="53"/>
      <c r="M20" s="53"/>
      <c r="N20" s="53"/>
      <c r="O20" s="53"/>
      <c r="P20" s="53"/>
      <c r="Q20" s="54"/>
      <c r="R20" s="55"/>
      <c r="S20" s="103" t="s">
        <v>52</v>
      </c>
      <c r="T20" s="103" t="s">
        <v>53</v>
      </c>
    </row>
    <row r="21" spans="1:20" s="1" customFormat="1" ht="22.5" customHeight="1" x14ac:dyDescent="0.2">
      <c r="A21" s="47"/>
      <c r="B21" s="229" t="s">
        <v>54</v>
      </c>
      <c r="C21" s="230"/>
      <c r="D21" s="56" t="s">
        <v>55</v>
      </c>
      <c r="E21" s="57"/>
      <c r="F21" s="57" t="s">
        <v>56</v>
      </c>
      <c r="G21" s="57" t="s">
        <v>56</v>
      </c>
      <c r="H21" s="57"/>
      <c r="I21" s="57"/>
      <c r="J21" s="57"/>
      <c r="K21" s="57"/>
      <c r="L21" s="57"/>
      <c r="M21" s="57"/>
      <c r="N21" s="57"/>
      <c r="O21" s="57"/>
      <c r="P21" s="57"/>
      <c r="Q21" s="57"/>
      <c r="R21" s="57"/>
      <c r="S21" s="55">
        <f>COUNTA(E21:R21)</f>
        <v>2</v>
      </c>
      <c r="T21" s="91" t="str">
        <f>IF(S21&gt;=1,"CUMPLE","NO CUMPLE")</f>
        <v>CUMPLE</v>
      </c>
    </row>
    <row r="22" spans="1:20" s="1" customFormat="1" ht="22.5" customHeight="1" x14ac:dyDescent="0.2">
      <c r="A22" s="47"/>
      <c r="B22" s="229" t="s">
        <v>54</v>
      </c>
      <c r="C22" s="230"/>
      <c r="D22" s="56" t="s">
        <v>57</v>
      </c>
      <c r="E22" s="57"/>
      <c r="F22" s="57" t="s">
        <v>56</v>
      </c>
      <c r="G22" s="57"/>
      <c r="H22" s="57"/>
      <c r="I22" s="57"/>
      <c r="J22" s="57"/>
      <c r="K22" s="57"/>
      <c r="L22" s="57"/>
      <c r="M22" s="57"/>
      <c r="N22" s="57"/>
      <c r="O22" s="57"/>
      <c r="P22" s="57"/>
      <c r="Q22" s="57"/>
      <c r="R22" s="57"/>
      <c r="S22" s="55">
        <f>COUNTA(E22:R22)</f>
        <v>1</v>
      </c>
      <c r="T22" s="91" t="str">
        <f>IF(S22&gt;=1,"CUMPLE","NO CUMPLE")</f>
        <v>CUMPLE</v>
      </c>
    </row>
    <row r="23" spans="1:20" s="1" customFormat="1" ht="22.5" hidden="1" customHeight="1" x14ac:dyDescent="0.2">
      <c r="A23" s="47"/>
      <c r="B23" s="94"/>
      <c r="C23" s="95"/>
      <c r="D23" s="56"/>
      <c r="E23" s="57">
        <f t="shared" ref="E23:R23" si="0">COUNTA(E21:E22)</f>
        <v>0</v>
      </c>
      <c r="F23" s="57">
        <f t="shared" si="0"/>
        <v>2</v>
      </c>
      <c r="G23" s="57">
        <f t="shared" si="0"/>
        <v>1</v>
      </c>
      <c r="H23" s="57">
        <f t="shared" si="0"/>
        <v>0</v>
      </c>
      <c r="I23" s="57">
        <f t="shared" si="0"/>
        <v>0</v>
      </c>
      <c r="J23" s="57">
        <f t="shared" si="0"/>
        <v>0</v>
      </c>
      <c r="K23" s="57">
        <f t="shared" si="0"/>
        <v>0</v>
      </c>
      <c r="L23" s="57">
        <f t="shared" si="0"/>
        <v>0</v>
      </c>
      <c r="M23" s="57">
        <f t="shared" si="0"/>
        <v>0</v>
      </c>
      <c r="N23" s="57">
        <f t="shared" si="0"/>
        <v>0</v>
      </c>
      <c r="O23" s="57">
        <f t="shared" si="0"/>
        <v>0</v>
      </c>
      <c r="P23" s="57">
        <f t="shared" si="0"/>
        <v>0</v>
      </c>
      <c r="Q23" s="57">
        <f t="shared" si="0"/>
        <v>0</v>
      </c>
      <c r="R23" s="57">
        <f t="shared" si="0"/>
        <v>0</v>
      </c>
      <c r="S23" s="55"/>
      <c r="T23" s="91"/>
    </row>
    <row r="24" spans="1:20" s="1" customFormat="1" ht="22.5" customHeight="1" x14ac:dyDescent="0.2">
      <c r="A24" s="47"/>
      <c r="B24" s="247" t="s">
        <v>58</v>
      </c>
      <c r="C24" s="248"/>
      <c r="D24" s="249"/>
      <c r="E24" s="53">
        <f>IF(E23&gt;0,1,0)</f>
        <v>0</v>
      </c>
      <c r="F24" s="53">
        <f t="shared" ref="F24:R24" si="1">IF(F23&gt;0,1,0)</f>
        <v>1</v>
      </c>
      <c r="G24" s="53">
        <f t="shared" si="1"/>
        <v>1</v>
      </c>
      <c r="H24" s="53">
        <f t="shared" si="1"/>
        <v>0</v>
      </c>
      <c r="I24" s="53">
        <f t="shared" si="1"/>
        <v>0</v>
      </c>
      <c r="J24" s="53">
        <f t="shared" si="1"/>
        <v>0</v>
      </c>
      <c r="K24" s="53">
        <f t="shared" si="1"/>
        <v>0</v>
      </c>
      <c r="L24" s="53">
        <f t="shared" si="1"/>
        <v>0</v>
      </c>
      <c r="M24" s="53">
        <f t="shared" si="1"/>
        <v>0</v>
      </c>
      <c r="N24" s="53">
        <f t="shared" si="1"/>
        <v>0</v>
      </c>
      <c r="O24" s="53">
        <f t="shared" si="1"/>
        <v>0</v>
      </c>
      <c r="P24" s="53">
        <f t="shared" si="1"/>
        <v>0</v>
      </c>
      <c r="Q24" s="53">
        <f t="shared" si="1"/>
        <v>0</v>
      </c>
      <c r="R24" s="53">
        <f t="shared" si="1"/>
        <v>0</v>
      </c>
      <c r="S24" s="55">
        <f>SUM(E24:R24)</f>
        <v>2</v>
      </c>
      <c r="T24" s="91" t="str">
        <f>IF(S24&gt;=1,"CUMPLE","NO CUMPLE")</f>
        <v>CUMPLE</v>
      </c>
    </row>
    <row r="25" spans="1:20" s="13" customFormat="1" ht="10.5" customHeight="1" x14ac:dyDescent="0.2">
      <c r="A25" s="60"/>
      <c r="B25" s="36"/>
      <c r="C25" s="36"/>
      <c r="D25" s="36"/>
      <c r="E25" s="36"/>
      <c r="F25" s="36"/>
      <c r="G25" s="37"/>
      <c r="H25" s="37"/>
      <c r="I25" s="37"/>
      <c r="J25" s="37"/>
      <c r="K25" s="38"/>
      <c r="L25" s="38"/>
      <c r="M25" s="38"/>
      <c r="N25" s="38"/>
      <c r="O25" s="38"/>
      <c r="P25" s="38"/>
      <c r="Q25" s="61"/>
      <c r="R25" s="38"/>
      <c r="S25" s="38"/>
      <c r="T25" s="60"/>
    </row>
    <row r="26" spans="1:20" s="13" customFormat="1" ht="24" customHeight="1" x14ac:dyDescent="0.2">
      <c r="A26" s="60"/>
      <c r="B26" s="246" t="s">
        <v>59</v>
      </c>
      <c r="C26" s="246"/>
      <c r="D26" s="246"/>
      <c r="E26" s="246"/>
      <c r="F26" s="246"/>
      <c r="G26" s="246"/>
      <c r="H26" s="246"/>
      <c r="I26" s="246"/>
      <c r="J26" s="246"/>
      <c r="K26" s="246"/>
      <c r="L26" s="246"/>
      <c r="M26" s="246"/>
      <c r="N26" s="246"/>
      <c r="O26" s="246"/>
      <c r="P26" s="246"/>
      <c r="Q26" s="246"/>
      <c r="R26" s="246"/>
      <c r="S26" s="246"/>
      <c r="T26" s="246"/>
    </row>
    <row r="27" spans="1:20" s="2" customFormat="1" ht="190.5" customHeight="1" x14ac:dyDescent="0.2">
      <c r="A27" s="62"/>
      <c r="B27" s="63" t="s">
        <v>60</v>
      </c>
      <c r="C27" s="63" t="s">
        <v>61</v>
      </c>
      <c r="D27" s="63" t="s">
        <v>62</v>
      </c>
      <c r="E27" s="63" t="s">
        <v>63</v>
      </c>
      <c r="F27" s="245" t="s">
        <v>64</v>
      </c>
      <c r="G27" s="245"/>
      <c r="H27" s="245"/>
      <c r="I27" s="109" t="s">
        <v>65</v>
      </c>
      <c r="J27" s="109" t="s">
        <v>66</v>
      </c>
      <c r="K27" s="109" t="s">
        <v>67</v>
      </c>
      <c r="L27" s="238" t="s">
        <v>68</v>
      </c>
      <c r="M27" s="239"/>
      <c r="N27" s="63" t="s">
        <v>69</v>
      </c>
      <c r="O27" s="63" t="s">
        <v>70</v>
      </c>
      <c r="P27" s="63" t="s">
        <v>71</v>
      </c>
      <c r="Q27" s="64" t="s">
        <v>72</v>
      </c>
      <c r="R27" s="63" t="s">
        <v>73</v>
      </c>
      <c r="S27" s="240" t="s">
        <v>74</v>
      </c>
      <c r="T27" s="241"/>
    </row>
    <row r="28" spans="1:20" ht="10.5" customHeight="1" x14ac:dyDescent="0.2">
      <c r="A28" s="10"/>
      <c r="B28" s="65"/>
      <c r="C28" s="66"/>
      <c r="D28" s="66"/>
      <c r="E28" s="67"/>
      <c r="F28" s="288"/>
      <c r="G28" s="288"/>
      <c r="H28" s="288"/>
      <c r="I28" s="67"/>
      <c r="J28" s="67"/>
      <c r="K28" s="67"/>
      <c r="L28" s="6"/>
      <c r="M28" s="6"/>
      <c r="N28" s="67"/>
      <c r="O28" s="67"/>
      <c r="P28" s="67"/>
      <c r="Q28" s="68"/>
      <c r="R28" s="67"/>
      <c r="S28" s="67"/>
    </row>
    <row r="29" spans="1:20" ht="85.5" customHeight="1" x14ac:dyDescent="0.2">
      <c r="A29" s="10"/>
      <c r="B29" s="69">
        <v>1</v>
      </c>
      <c r="C29" s="203">
        <v>113</v>
      </c>
      <c r="D29" s="203">
        <v>1194</v>
      </c>
      <c r="E29" s="211" t="s">
        <v>134</v>
      </c>
      <c r="F29" s="301" t="s">
        <v>135</v>
      </c>
      <c r="G29" s="302"/>
      <c r="H29" s="303"/>
      <c r="I29" s="107" t="s">
        <v>37</v>
      </c>
      <c r="J29" s="107" t="s">
        <v>37</v>
      </c>
      <c r="K29" s="107" t="s">
        <v>37</v>
      </c>
      <c r="L29" s="289" t="s">
        <v>136</v>
      </c>
      <c r="M29" s="290"/>
      <c r="N29" s="107" t="s">
        <v>37</v>
      </c>
      <c r="O29" s="70" t="str">
        <f>K15</f>
        <v>PJ INGENIERIA Y SERVICIOS SAS</v>
      </c>
      <c r="P29" s="208">
        <v>0.5</v>
      </c>
      <c r="Q29" s="212">
        <v>2249</v>
      </c>
      <c r="R29" s="72">
        <f>Q29*P29</f>
        <v>1124.5</v>
      </c>
      <c r="S29" s="299"/>
      <c r="T29" s="300"/>
    </row>
    <row r="30" spans="1:20" ht="109.5" customHeight="1" x14ac:dyDescent="0.2">
      <c r="A30" s="10"/>
      <c r="B30" s="69">
        <v>2</v>
      </c>
      <c r="C30" s="204">
        <v>127</v>
      </c>
      <c r="D30" s="204">
        <v>1318</v>
      </c>
      <c r="E30" s="211" t="s">
        <v>137</v>
      </c>
      <c r="F30" s="301" t="s">
        <v>138</v>
      </c>
      <c r="G30" s="302"/>
      <c r="H30" s="303"/>
      <c r="I30" s="107" t="s">
        <v>37</v>
      </c>
      <c r="J30" s="107" t="s">
        <v>37</v>
      </c>
      <c r="K30" s="107" t="s">
        <v>37</v>
      </c>
      <c r="L30" s="289" t="s">
        <v>139</v>
      </c>
      <c r="M30" s="290"/>
      <c r="N30" s="107" t="s">
        <v>37</v>
      </c>
      <c r="O30" s="70" t="str">
        <f>K15</f>
        <v>PJ INGENIERIA Y SERVICIOS SAS</v>
      </c>
      <c r="P30" s="209">
        <v>0.7</v>
      </c>
      <c r="Q30" s="212">
        <v>1348.39</v>
      </c>
      <c r="R30" s="72">
        <f>Q30*P30</f>
        <v>943.87300000000005</v>
      </c>
      <c r="S30" s="299"/>
      <c r="T30" s="300"/>
    </row>
    <row r="31" spans="1:20" ht="10.5" customHeight="1" x14ac:dyDescent="0.2">
      <c r="A31" s="10"/>
      <c r="B31" s="73"/>
      <c r="C31" s="74"/>
      <c r="D31" s="74"/>
      <c r="E31" s="75"/>
      <c r="F31" s="76"/>
      <c r="G31" s="76"/>
      <c r="H31" s="76"/>
      <c r="I31" s="76"/>
      <c r="J31" s="76"/>
      <c r="K31" s="18"/>
      <c r="L31" s="19"/>
      <c r="M31" s="20"/>
      <c r="N31" s="20"/>
      <c r="O31" s="21"/>
      <c r="P31" s="21"/>
      <c r="Q31" s="77"/>
      <c r="R31" s="20"/>
      <c r="S31" s="20"/>
    </row>
    <row r="32" spans="1:20" ht="18" customHeight="1" x14ac:dyDescent="0.2">
      <c r="A32" s="10"/>
      <c r="B32" s="293" t="s">
        <v>81</v>
      </c>
      <c r="C32" s="294"/>
      <c r="D32" s="294"/>
      <c r="E32" s="294"/>
      <c r="F32" s="294"/>
      <c r="G32" s="294"/>
      <c r="H32" s="294"/>
      <c r="I32" s="294"/>
      <c r="J32" s="294"/>
      <c r="K32" s="294"/>
      <c r="L32" s="294"/>
      <c r="M32" s="294"/>
      <c r="N32" s="294"/>
      <c r="O32" s="294"/>
      <c r="P32" s="294"/>
      <c r="Q32" s="295"/>
      <c r="R32" s="78">
        <f>SUM(R29:R30)</f>
        <v>2068.373</v>
      </c>
      <c r="S32" s="110" t="str">
        <f>IF(R32&gt;K18,"CUMPLE","NO CUMPLE")</f>
        <v>CUMPLE</v>
      </c>
      <c r="T32" s="10"/>
    </row>
    <row r="33" spans="1:20" ht="18" customHeight="1" x14ac:dyDescent="0.2">
      <c r="A33" s="10"/>
      <c r="B33" s="5"/>
      <c r="C33" s="5"/>
      <c r="D33" s="5"/>
      <c r="E33" s="5"/>
      <c r="F33" s="5"/>
      <c r="G33" s="5"/>
      <c r="H33" s="5"/>
      <c r="I33" s="5"/>
      <c r="J33" s="5"/>
      <c r="K33" s="5"/>
      <c r="L33" s="5"/>
      <c r="M33" s="5"/>
      <c r="N33" s="5"/>
      <c r="O33" s="5"/>
      <c r="P33" s="5"/>
      <c r="Q33" s="5"/>
      <c r="R33" s="111"/>
      <c r="S33" s="5"/>
      <c r="T33" s="10"/>
    </row>
    <row r="34" spans="1:20" ht="18" customHeight="1" x14ac:dyDescent="0.2">
      <c r="A34" s="10"/>
      <c r="B34" s="5"/>
      <c r="C34" s="5"/>
      <c r="D34" s="5"/>
      <c r="E34" s="5"/>
      <c r="F34" s="5"/>
      <c r="G34" s="5"/>
      <c r="H34" s="5"/>
      <c r="I34" s="5"/>
      <c r="J34" s="5"/>
      <c r="K34" s="5"/>
      <c r="L34" s="5"/>
      <c r="M34" s="5"/>
      <c r="N34" s="5"/>
      <c r="O34" s="5"/>
      <c r="P34" s="5"/>
      <c r="Q34" s="201">
        <v>0.7</v>
      </c>
      <c r="R34" s="202">
        <f>(E18*Q34)/R35</f>
        <v>1673.8846923076924</v>
      </c>
      <c r="S34" s="5"/>
      <c r="T34" s="10"/>
    </row>
    <row r="35" spans="1:20" ht="18" customHeight="1" x14ac:dyDescent="0.2">
      <c r="A35" s="10"/>
      <c r="B35" s="5"/>
      <c r="C35" s="5"/>
      <c r="D35" s="5"/>
      <c r="E35" s="5"/>
      <c r="F35" s="5"/>
      <c r="G35" s="5"/>
      <c r="H35" s="5"/>
      <c r="I35" s="5"/>
      <c r="J35" s="5"/>
      <c r="K35" s="5"/>
      <c r="L35" s="5"/>
      <c r="M35" s="5"/>
      <c r="N35" s="5"/>
      <c r="O35" s="5"/>
      <c r="P35" s="5"/>
      <c r="Q35" s="5"/>
      <c r="R35" s="111">
        <v>1300000</v>
      </c>
      <c r="S35" s="5"/>
      <c r="T35" s="10"/>
    </row>
    <row r="36" spans="1:20" ht="18" customHeight="1" x14ac:dyDescent="0.2">
      <c r="A36" s="10"/>
      <c r="B36" s="5"/>
      <c r="C36" s="5"/>
      <c r="D36" s="5"/>
      <c r="E36" s="5"/>
      <c r="F36" s="5"/>
      <c r="G36" s="5"/>
      <c r="H36" s="5"/>
      <c r="I36" s="5"/>
      <c r="J36" s="5"/>
      <c r="K36" s="5"/>
      <c r="L36" s="5"/>
      <c r="M36" s="5"/>
      <c r="N36" s="5"/>
      <c r="O36" s="5"/>
      <c r="P36" s="5"/>
      <c r="Q36" s="5"/>
      <c r="R36" s="111"/>
      <c r="S36" s="5"/>
      <c r="T36" s="10"/>
    </row>
    <row r="37" spans="1:20" ht="10.5" customHeight="1" thickBot="1" x14ac:dyDescent="0.25">
      <c r="A37" s="10"/>
      <c r="B37" s="73"/>
      <c r="C37" s="74"/>
      <c r="D37" s="74"/>
      <c r="E37" s="75"/>
      <c r="F37" s="76"/>
      <c r="G37" s="76"/>
      <c r="H37" s="76"/>
      <c r="I37" s="76"/>
      <c r="J37" s="76"/>
      <c r="K37" s="18"/>
      <c r="L37" s="19"/>
      <c r="M37" s="20"/>
      <c r="N37" s="20"/>
      <c r="O37" s="21"/>
      <c r="P37" s="21"/>
      <c r="Q37" s="77"/>
      <c r="R37" s="20"/>
      <c r="S37" s="20"/>
    </row>
    <row r="38" spans="1:20" ht="103.5" customHeight="1" thickBot="1" x14ac:dyDescent="0.25">
      <c r="A38" s="10"/>
      <c r="B38" s="285" t="s">
        <v>82</v>
      </c>
      <c r="C38" s="286"/>
      <c r="D38" s="286"/>
      <c r="E38" s="286"/>
      <c r="F38" s="286"/>
      <c r="G38" s="286"/>
      <c r="H38" s="286"/>
      <c r="I38" s="286"/>
      <c r="J38" s="286"/>
      <c r="K38" s="286"/>
      <c r="L38" s="286"/>
      <c r="M38" s="286"/>
      <c r="N38" s="286"/>
      <c r="O38" s="286"/>
      <c r="P38" s="286"/>
      <c r="Q38" s="286"/>
      <c r="R38" s="286"/>
      <c r="S38" s="286"/>
      <c r="T38" s="287"/>
    </row>
    <row r="39" spans="1:20" ht="10.5" customHeight="1" x14ac:dyDescent="0.2">
      <c r="A39" s="10"/>
      <c r="B39" s="73"/>
      <c r="C39" s="74"/>
      <c r="D39" s="74"/>
      <c r="E39" s="75"/>
      <c r="F39" s="76"/>
      <c r="G39" s="76"/>
      <c r="H39" s="76"/>
      <c r="I39" s="76"/>
      <c r="J39" s="76"/>
      <c r="K39" s="18"/>
      <c r="L39" s="19"/>
      <c r="M39" s="20"/>
      <c r="N39" s="20"/>
      <c r="O39" s="21"/>
      <c r="P39" s="21"/>
      <c r="Q39" s="77"/>
      <c r="R39" s="20"/>
      <c r="S39" s="20"/>
    </row>
    <row r="40" spans="1:20" ht="17.25" hidden="1" thickBot="1" x14ac:dyDescent="0.25">
      <c r="B40" s="73"/>
      <c r="C40" s="74"/>
      <c r="D40" s="74"/>
      <c r="E40" s="75"/>
      <c r="F40" s="76"/>
      <c r="G40" s="76"/>
      <c r="H40" s="76"/>
      <c r="I40" s="76"/>
      <c r="J40" s="76"/>
      <c r="K40" s="18"/>
      <c r="L40" s="19"/>
      <c r="M40" s="20"/>
      <c r="N40" s="20"/>
      <c r="O40" s="21"/>
      <c r="P40" s="21"/>
      <c r="Q40" s="77"/>
      <c r="R40" s="20"/>
      <c r="S40" s="20"/>
    </row>
    <row r="41" spans="1:20" ht="16.5" x14ac:dyDescent="0.2">
      <c r="B41" s="73"/>
      <c r="C41" s="74"/>
      <c r="D41" s="74"/>
      <c r="E41" s="75"/>
      <c r="F41" s="76"/>
      <c r="G41" s="76"/>
      <c r="H41" s="76"/>
      <c r="I41" s="76"/>
      <c r="J41" s="76"/>
      <c r="K41" s="79"/>
      <c r="L41" s="79"/>
      <c r="M41" s="79"/>
      <c r="N41" s="20"/>
      <c r="O41" s="21"/>
      <c r="P41" s="21"/>
      <c r="Q41" s="77"/>
      <c r="R41" s="20"/>
      <c r="S41" s="20"/>
    </row>
    <row r="42" spans="1:20" ht="16.5" x14ac:dyDescent="0.2">
      <c r="B42" s="73"/>
      <c r="C42" s="74"/>
      <c r="D42" s="74"/>
      <c r="E42" s="75"/>
      <c r="F42" s="76"/>
      <c r="G42" s="76"/>
      <c r="H42" s="76"/>
      <c r="I42" s="76"/>
      <c r="J42" s="76"/>
      <c r="K42" s="79"/>
      <c r="L42" s="79"/>
      <c r="M42" s="79"/>
      <c r="N42" s="20"/>
      <c r="O42" s="21"/>
      <c r="P42" s="21"/>
      <c r="Q42" s="77"/>
      <c r="R42" s="20"/>
      <c r="S42" s="20"/>
    </row>
    <row r="43" spans="1:20" ht="15.75" x14ac:dyDescent="0.2">
      <c r="B43" s="29"/>
      <c r="C43" s="29"/>
      <c r="D43" s="29"/>
      <c r="E43" s="29"/>
      <c r="F43" s="30"/>
      <c r="G43" s="29"/>
      <c r="H43" s="29"/>
      <c r="I43" s="29"/>
      <c r="J43" s="29"/>
      <c r="K43" s="284"/>
      <c r="L43" s="284"/>
      <c r="M43" s="284"/>
      <c r="N43" s="29"/>
      <c r="O43" s="29"/>
      <c r="P43" s="29"/>
      <c r="Q43" s="46"/>
      <c r="R43" s="29"/>
      <c r="S43" s="29"/>
      <c r="T43" s="3"/>
    </row>
    <row r="44" spans="1:20" x14ac:dyDescent="0.2">
      <c r="K44" s="284"/>
      <c r="L44" s="284"/>
      <c r="M44" s="284"/>
    </row>
  </sheetData>
  <sheetProtection selectLockedCells="1"/>
  <mergeCells count="45">
    <mergeCell ref="K44:M44"/>
    <mergeCell ref="K43:M43"/>
    <mergeCell ref="B32:Q32"/>
    <mergeCell ref="B38:T38"/>
    <mergeCell ref="F30:H30"/>
    <mergeCell ref="L30:M30"/>
    <mergeCell ref="S30:T30"/>
    <mergeCell ref="S29:T29"/>
    <mergeCell ref="F27:H27"/>
    <mergeCell ref="L27:M27"/>
    <mergeCell ref="S27:T27"/>
    <mergeCell ref="F28:H28"/>
    <mergeCell ref="E18:F18"/>
    <mergeCell ref="G18:I18"/>
    <mergeCell ref="B19:D19"/>
    <mergeCell ref="E19:R19"/>
    <mergeCell ref="F29:H29"/>
    <mergeCell ref="L29:M29"/>
    <mergeCell ref="B20:C20"/>
    <mergeCell ref="B21:C21"/>
    <mergeCell ref="B22:C22"/>
    <mergeCell ref="B24:D24"/>
    <mergeCell ref="B18:D18"/>
    <mergeCell ref="B26:T26"/>
    <mergeCell ref="I16:J16"/>
    <mergeCell ref="K16:N16"/>
    <mergeCell ref="O16:Q16"/>
    <mergeCell ref="C9:J9"/>
    <mergeCell ref="G11:J11"/>
    <mergeCell ref="G12:J12"/>
    <mergeCell ref="B14:D16"/>
    <mergeCell ref="E14:H16"/>
    <mergeCell ref="I14:J14"/>
    <mergeCell ref="K14:N14"/>
    <mergeCell ref="O14:Q14"/>
    <mergeCell ref="I15:J15"/>
    <mergeCell ref="K15:N15"/>
    <mergeCell ref="O15:Q15"/>
    <mergeCell ref="S19:T19"/>
    <mergeCell ref="B2:T2"/>
    <mergeCell ref="B3:T3"/>
    <mergeCell ref="B4:T4"/>
    <mergeCell ref="B5:T5"/>
    <mergeCell ref="B7:D7"/>
    <mergeCell ref="E7:T7"/>
  </mergeCells>
  <conditionalFormatting sqref="C30:E30">
    <cfRule type="cellIs" dxfId="124" priority="23" operator="equal">
      <formula>#REF!</formula>
    </cfRule>
    <cfRule type="cellIs" dxfId="123" priority="24" operator="equal">
      <formula>#REF!</formula>
    </cfRule>
  </conditionalFormatting>
  <conditionalFormatting sqref="C27:F27 C41:J42">
    <cfRule type="cellIs" dxfId="122" priority="34" operator="equal">
      <formula>#REF!</formula>
    </cfRule>
  </conditionalFormatting>
  <conditionalFormatting sqref="C27:F29">
    <cfRule type="cellIs" dxfId="121" priority="33" operator="equal">
      <formula>#REF!</formula>
    </cfRule>
  </conditionalFormatting>
  <conditionalFormatting sqref="C28:F29">
    <cfRule type="cellIs" dxfId="120" priority="46" operator="equal">
      <formula>#REF!</formula>
    </cfRule>
  </conditionalFormatting>
  <conditionalFormatting sqref="C25:L25">
    <cfRule type="cellIs" dxfId="119" priority="51" operator="equal">
      <formula>#REF!</formula>
    </cfRule>
    <cfRule type="cellIs" dxfId="118" priority="52" operator="equal">
      <formula>#REF!</formula>
    </cfRule>
  </conditionalFormatting>
  <conditionalFormatting sqref="C37:L37">
    <cfRule type="cellIs" dxfId="117" priority="9" operator="equal">
      <formula>#REF!</formula>
    </cfRule>
    <cfRule type="cellIs" dxfId="116" priority="10" operator="equal">
      <formula>#REF!</formula>
    </cfRule>
  </conditionalFormatting>
  <conditionalFormatting sqref="C39:L40">
    <cfRule type="cellIs" dxfId="115" priority="39" operator="equal">
      <formula>#REF!</formula>
    </cfRule>
    <cfRule type="cellIs" dxfId="114" priority="40" operator="equal">
      <formula>#REF!</formula>
    </cfRule>
  </conditionalFormatting>
  <conditionalFormatting sqref="C41:M42">
    <cfRule type="cellIs" dxfId="113" priority="43" operator="equal">
      <formula>#REF!</formula>
    </cfRule>
  </conditionalFormatting>
  <conditionalFormatting sqref="F11">
    <cfRule type="containsText" dxfId="112" priority="53" operator="containsText" text="NO HABILITADO">
      <formula>NOT(ISERROR(SEARCH("NO HABILITADO",F11)))</formula>
    </cfRule>
    <cfRule type="containsText" dxfId="111" priority="54" operator="containsText" text="HABILITADO">
      <formula>NOT(ISERROR(SEARCH("HABILITADO",F11)))</formula>
    </cfRule>
  </conditionalFormatting>
  <conditionalFormatting sqref="F27">
    <cfRule type="cellIs" dxfId="110" priority="31" operator="equal">
      <formula>#REF!</formula>
    </cfRule>
    <cfRule type="cellIs" dxfId="109" priority="32" operator="equal">
      <formula>#REF!</formula>
    </cfRule>
  </conditionalFormatting>
  <conditionalFormatting sqref="F30">
    <cfRule type="cellIs" dxfId="108" priority="19" operator="equal">
      <formula>#REF!</formula>
    </cfRule>
    <cfRule type="cellIs" dxfId="107" priority="20" operator="equal">
      <formula>#REF!</formula>
    </cfRule>
  </conditionalFormatting>
  <conditionalFormatting sqref="G11">
    <cfRule type="containsText" dxfId="106" priority="27" operator="containsText" text="NO CUMPLE">
      <formula>NOT(ISERROR(SEARCH("NO CUMPLE",G11)))</formula>
    </cfRule>
    <cfRule type="containsText" dxfId="105" priority="28" operator="containsText" text="CUMPLE">
      <formula>NOT(ISERROR(SEARCH("CUMPLE",G11)))</formula>
    </cfRule>
  </conditionalFormatting>
  <conditionalFormatting sqref="I28:K28 N28:P28 C31:L31">
    <cfRule type="cellIs" dxfId="104" priority="57" operator="equal">
      <formula>#REF!</formula>
    </cfRule>
    <cfRule type="cellIs" dxfId="103" priority="58" operator="equal">
      <formula>#REF!</formula>
    </cfRule>
  </conditionalFormatting>
  <conditionalFormatting sqref="K41:M42">
    <cfRule type="cellIs" dxfId="102" priority="48" operator="equal">
      <formula>#REF!</formula>
    </cfRule>
  </conditionalFormatting>
  <conditionalFormatting sqref="L27">
    <cfRule type="cellIs" dxfId="101" priority="29" operator="equal">
      <formula>#REF!</formula>
    </cfRule>
    <cfRule type="cellIs" dxfId="100" priority="30" operator="equal">
      <formula>#REF!</formula>
    </cfRule>
  </conditionalFormatting>
  <conditionalFormatting sqref="N27:R27">
    <cfRule type="cellIs" dxfId="99" priority="35" operator="equal">
      <formula>#REF!</formula>
    </cfRule>
    <cfRule type="cellIs" dxfId="98" priority="36" operator="equal">
      <formula>#REF!</formula>
    </cfRule>
  </conditionalFormatting>
  <conditionalFormatting sqref="O29:P30">
    <cfRule type="cellIs" dxfId="97" priority="21" operator="equal">
      <formula>#REF!</formula>
    </cfRule>
    <cfRule type="cellIs" dxfId="96" priority="22" operator="equal">
      <formula>#REF!</formula>
    </cfRule>
  </conditionalFormatting>
  <conditionalFormatting sqref="S32">
    <cfRule type="cellIs" dxfId="95" priority="11" operator="equal">
      <formula>"CUMPLE"</formula>
    </cfRule>
    <cfRule type="cellIs" dxfId="94" priority="12" operator="equal">
      <formula>"NO CUMPLE"</formula>
    </cfRule>
  </conditionalFormatting>
  <conditionalFormatting sqref="T21:T24 I29:K30 N29:N30">
    <cfRule type="containsText" dxfId="93" priority="7" operator="containsText" text="NO">
      <formula>NOT(ISERROR(SEARCH("NO",I21)))</formula>
    </cfRule>
    <cfRule type="containsText" dxfId="92" priority="8" operator="containsText" text="CUMPLE">
      <formula>NOT(ISERROR(SEARCH("CUMPLE",I21)))</formula>
    </cfRule>
  </conditionalFormatting>
  <dataValidations disablePrompts="1" count="1">
    <dataValidation type="list" allowBlank="1" showInputMessage="1" showErrorMessage="1" sqref="E25:L25" xr:uid="{00000000-0002-0000-07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44"/>
  <sheetViews>
    <sheetView view="pageBreakPreview" zoomScale="70" zoomScaleNormal="80" zoomScaleSheetLayoutView="70" workbookViewId="0">
      <selection activeCell="E19" sqref="E19:R1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0"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2" t="s">
        <v>32</v>
      </c>
      <c r="C2" s="242"/>
      <c r="D2" s="242"/>
      <c r="E2" s="242"/>
      <c r="F2" s="242"/>
      <c r="G2" s="242"/>
      <c r="H2" s="242"/>
      <c r="I2" s="242"/>
      <c r="J2" s="242"/>
      <c r="K2" s="242"/>
      <c r="L2" s="242"/>
      <c r="M2" s="242"/>
      <c r="N2" s="242"/>
      <c r="O2" s="242"/>
      <c r="P2" s="242"/>
      <c r="Q2" s="242"/>
      <c r="R2" s="242"/>
      <c r="S2" s="242"/>
      <c r="T2" s="242"/>
    </row>
    <row r="3" spans="1:20" ht="36" customHeight="1" x14ac:dyDescent="0.2">
      <c r="A3" s="10"/>
      <c r="B3" s="242" t="s">
        <v>33</v>
      </c>
      <c r="C3" s="242"/>
      <c r="D3" s="242"/>
      <c r="E3" s="242"/>
      <c r="F3" s="242"/>
      <c r="G3" s="242"/>
      <c r="H3" s="242"/>
      <c r="I3" s="242"/>
      <c r="J3" s="242"/>
      <c r="K3" s="242"/>
      <c r="L3" s="242"/>
      <c r="M3" s="242"/>
      <c r="N3" s="242"/>
      <c r="O3" s="242"/>
      <c r="P3" s="242"/>
      <c r="Q3" s="242"/>
      <c r="R3" s="242"/>
      <c r="S3" s="242"/>
      <c r="T3" s="242"/>
    </row>
    <row r="4" spans="1:20" ht="36" customHeight="1" x14ac:dyDescent="0.2">
      <c r="A4" s="10"/>
      <c r="B4" s="242" t="s">
        <v>34</v>
      </c>
      <c r="C4" s="242"/>
      <c r="D4" s="242"/>
      <c r="E4" s="242"/>
      <c r="F4" s="242"/>
      <c r="G4" s="242"/>
      <c r="H4" s="242"/>
      <c r="I4" s="242"/>
      <c r="J4" s="242"/>
      <c r="K4" s="242"/>
      <c r="L4" s="242"/>
      <c r="M4" s="242"/>
      <c r="N4" s="242"/>
      <c r="O4" s="242"/>
      <c r="P4" s="242"/>
      <c r="Q4" s="242"/>
      <c r="R4" s="242"/>
      <c r="S4" s="242"/>
      <c r="T4" s="242"/>
    </row>
    <row r="5" spans="1:20" ht="36" customHeight="1" x14ac:dyDescent="0.2">
      <c r="A5" s="10"/>
      <c r="B5" s="242" t="str">
        <f>Datos!B3</f>
        <v>FDLU-LP-010-2024 (117411)</v>
      </c>
      <c r="C5" s="242"/>
      <c r="D5" s="242"/>
      <c r="E5" s="242"/>
      <c r="F5" s="242"/>
      <c r="G5" s="242"/>
      <c r="H5" s="242"/>
      <c r="I5" s="242"/>
      <c r="J5" s="242"/>
      <c r="K5" s="242"/>
      <c r="L5" s="242"/>
      <c r="M5" s="242"/>
      <c r="N5" s="242"/>
      <c r="O5" s="242"/>
      <c r="P5" s="242"/>
      <c r="Q5" s="242"/>
      <c r="R5" s="242"/>
      <c r="S5" s="242"/>
      <c r="T5" s="24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7" t="s">
        <v>35</v>
      </c>
      <c r="C7" s="278"/>
      <c r="D7" s="269"/>
      <c r="E7" s="279" t="s">
        <v>2</v>
      </c>
      <c r="F7" s="279"/>
      <c r="G7" s="279"/>
      <c r="H7" s="279"/>
      <c r="I7" s="279"/>
      <c r="J7" s="279"/>
      <c r="K7" s="279"/>
      <c r="L7" s="279"/>
      <c r="M7" s="279"/>
      <c r="N7" s="279"/>
      <c r="O7" s="279"/>
      <c r="P7" s="279"/>
      <c r="Q7" s="279"/>
      <c r="R7" s="279"/>
      <c r="S7" s="279"/>
      <c r="T7" s="279"/>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12" t="s">
        <v>36</v>
      </c>
      <c r="C9" s="274" t="s">
        <v>140</v>
      </c>
      <c r="D9" s="275"/>
      <c r="E9" s="275"/>
      <c r="F9" s="275"/>
      <c r="G9" s="275"/>
      <c r="H9" s="275"/>
      <c r="I9" s="275"/>
      <c r="J9" s="276"/>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80" t="s">
        <v>37</v>
      </c>
      <c r="H11" s="281"/>
      <c r="I11" s="281"/>
      <c r="J11" s="282"/>
      <c r="K11" s="35"/>
      <c r="L11" s="9"/>
      <c r="M11" s="9"/>
      <c r="N11" s="9"/>
      <c r="O11" s="9"/>
      <c r="P11" s="9"/>
      <c r="Q11" s="9"/>
      <c r="R11" s="9"/>
      <c r="S11" s="9"/>
      <c r="T11" s="9"/>
    </row>
    <row r="12" spans="1:20" s="1" customFormat="1" ht="38.25" customHeight="1" x14ac:dyDescent="0.2">
      <c r="A12" s="47"/>
      <c r="B12" s="35"/>
      <c r="C12" s="4"/>
      <c r="E12" s="23"/>
      <c r="F12" s="23"/>
      <c r="G12" s="283"/>
      <c r="H12" s="283"/>
      <c r="I12" s="283"/>
      <c r="J12" s="283"/>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0" t="s">
        <v>38</v>
      </c>
      <c r="C14" s="251"/>
      <c r="D14" s="252"/>
      <c r="E14" s="259" t="s">
        <v>140</v>
      </c>
      <c r="F14" s="260"/>
      <c r="G14" s="260"/>
      <c r="H14" s="261"/>
      <c r="I14" s="231" t="s">
        <v>40</v>
      </c>
      <c r="J14" s="232"/>
      <c r="K14" s="233" t="s">
        <v>141</v>
      </c>
      <c r="L14" s="234"/>
      <c r="M14" s="234"/>
      <c r="N14" s="235"/>
      <c r="O14" s="231" t="s">
        <v>42</v>
      </c>
      <c r="P14" s="236"/>
      <c r="Q14" s="232"/>
      <c r="R14" s="113">
        <v>0.9</v>
      </c>
      <c r="S14" s="49"/>
      <c r="T14" s="49"/>
    </row>
    <row r="15" spans="1:20" s="7" customFormat="1" ht="35.25" customHeight="1" x14ac:dyDescent="0.2">
      <c r="A15" s="8"/>
      <c r="B15" s="253"/>
      <c r="C15" s="254"/>
      <c r="D15" s="255"/>
      <c r="E15" s="262"/>
      <c r="F15" s="263"/>
      <c r="G15" s="263"/>
      <c r="H15" s="264"/>
      <c r="I15" s="231" t="s">
        <v>43</v>
      </c>
      <c r="J15" s="232"/>
      <c r="K15" s="233" t="s">
        <v>142</v>
      </c>
      <c r="L15" s="234"/>
      <c r="M15" s="234"/>
      <c r="N15" s="235"/>
      <c r="O15" s="231" t="s">
        <v>42</v>
      </c>
      <c r="P15" s="236"/>
      <c r="Q15" s="232"/>
      <c r="R15" s="113">
        <v>0.1</v>
      </c>
      <c r="S15" s="49"/>
      <c r="T15" s="49"/>
    </row>
    <row r="16" spans="1:20" s="1" customFormat="1" ht="25.5" customHeight="1" x14ac:dyDescent="0.2">
      <c r="A16" s="47"/>
      <c r="B16" s="256"/>
      <c r="C16" s="257"/>
      <c r="D16" s="258"/>
      <c r="E16" s="265"/>
      <c r="F16" s="266"/>
      <c r="G16" s="266"/>
      <c r="H16" s="267"/>
      <c r="I16" s="231" t="s">
        <v>45</v>
      </c>
      <c r="J16" s="232"/>
      <c r="K16" s="233"/>
      <c r="L16" s="234"/>
      <c r="M16" s="234"/>
      <c r="N16" s="235"/>
      <c r="O16" s="231" t="s">
        <v>42</v>
      </c>
      <c r="P16" s="236"/>
      <c r="Q16" s="232"/>
      <c r="R16" s="113"/>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37" t="s">
        <v>46</v>
      </c>
      <c r="C18" s="237"/>
      <c r="D18" s="237"/>
      <c r="E18" s="268">
        <f>Datos!B4</f>
        <v>3108643000</v>
      </c>
      <c r="F18" s="268"/>
      <c r="G18" s="237" t="s">
        <v>47</v>
      </c>
      <c r="H18" s="237"/>
      <c r="I18" s="237"/>
      <c r="J18" s="51">
        <v>0.75</v>
      </c>
      <c r="K18" s="52">
        <f>((E18/1300000)*J18)</f>
        <v>1793.4478846153847</v>
      </c>
      <c r="L18" s="9"/>
      <c r="M18" s="9"/>
      <c r="N18" s="9"/>
      <c r="O18" s="9"/>
      <c r="P18" s="9"/>
      <c r="Q18" s="9"/>
      <c r="R18" s="9"/>
      <c r="S18" s="9"/>
      <c r="T18" s="9"/>
    </row>
    <row r="19" spans="1:20" s="1" customFormat="1" ht="174.75" customHeight="1" x14ac:dyDescent="0.2">
      <c r="A19" s="47"/>
      <c r="B19" s="229" t="s">
        <v>48</v>
      </c>
      <c r="C19" s="230"/>
      <c r="D19" s="269"/>
      <c r="E19" s="270" t="s">
        <v>49</v>
      </c>
      <c r="F19" s="271"/>
      <c r="G19" s="271"/>
      <c r="H19" s="271"/>
      <c r="I19" s="271"/>
      <c r="J19" s="271"/>
      <c r="K19" s="271"/>
      <c r="L19" s="271"/>
      <c r="M19" s="271"/>
      <c r="N19" s="271"/>
      <c r="O19" s="271"/>
      <c r="P19" s="271"/>
      <c r="Q19" s="271"/>
      <c r="R19" s="272"/>
      <c r="S19" s="243"/>
      <c r="T19" s="244"/>
    </row>
    <row r="20" spans="1:20" s="1" customFormat="1" ht="48.75" customHeight="1" x14ac:dyDescent="0.2">
      <c r="A20" s="47"/>
      <c r="B20" s="273" t="s">
        <v>50</v>
      </c>
      <c r="C20" s="273"/>
      <c r="D20" s="104" t="s">
        <v>51</v>
      </c>
      <c r="E20" s="53">
        <v>72101500</v>
      </c>
      <c r="F20" s="53">
        <v>72141300</v>
      </c>
      <c r="G20" s="53">
        <v>72153100</v>
      </c>
      <c r="H20" s="53"/>
      <c r="I20" s="53"/>
      <c r="J20" s="53"/>
      <c r="K20" s="53"/>
      <c r="L20" s="53"/>
      <c r="M20" s="53"/>
      <c r="N20" s="53"/>
      <c r="O20" s="53"/>
      <c r="P20" s="53"/>
      <c r="Q20" s="54"/>
      <c r="R20" s="55"/>
      <c r="S20" s="103" t="s">
        <v>52</v>
      </c>
      <c r="T20" s="103" t="s">
        <v>53</v>
      </c>
    </row>
    <row r="21" spans="1:20" s="1" customFormat="1" ht="22.5" customHeight="1" x14ac:dyDescent="0.2">
      <c r="A21" s="47"/>
      <c r="B21" s="229" t="s">
        <v>54</v>
      </c>
      <c r="C21" s="230"/>
      <c r="D21" s="56" t="s">
        <v>55</v>
      </c>
      <c r="E21" s="57" t="s">
        <v>143</v>
      </c>
      <c r="F21" s="57" t="s">
        <v>143</v>
      </c>
      <c r="G21" s="57" t="s">
        <v>143</v>
      </c>
      <c r="H21" s="57"/>
      <c r="I21" s="57"/>
      <c r="J21" s="57"/>
      <c r="K21" s="57"/>
      <c r="L21" s="57"/>
      <c r="M21" s="57"/>
      <c r="N21" s="57"/>
      <c r="O21" s="57"/>
      <c r="P21" s="57"/>
      <c r="Q21" s="57"/>
      <c r="R21" s="57"/>
      <c r="S21" s="55">
        <f>COUNTA(E21:R21)</f>
        <v>3</v>
      </c>
      <c r="T21" s="91" t="str">
        <f>IF(S21&gt;=1,"CUMPLE","NO CUMPLE")</f>
        <v>CUMPLE</v>
      </c>
    </row>
    <row r="22" spans="1:20" s="1" customFormat="1" ht="22.5" customHeight="1" x14ac:dyDescent="0.2">
      <c r="A22" s="47"/>
      <c r="B22" s="229" t="s">
        <v>54</v>
      </c>
      <c r="C22" s="230"/>
      <c r="D22" s="56" t="s">
        <v>57</v>
      </c>
      <c r="E22" s="57"/>
      <c r="F22" s="57"/>
      <c r="G22" s="57"/>
      <c r="H22" s="57"/>
      <c r="I22" s="57"/>
      <c r="J22" s="57"/>
      <c r="K22" s="57"/>
      <c r="L22" s="57"/>
      <c r="M22" s="57"/>
      <c r="N22" s="57"/>
      <c r="O22" s="57"/>
      <c r="P22" s="57"/>
      <c r="Q22" s="57"/>
      <c r="R22" s="57"/>
      <c r="S22" s="55">
        <f>COUNTA(E22:R22)</f>
        <v>0</v>
      </c>
      <c r="T22" s="91" t="str">
        <f>IF(S22&gt;=1,"CUMPLE","NO CUMPLE")</f>
        <v>NO CUMPLE</v>
      </c>
    </row>
    <row r="23" spans="1:20" s="1" customFormat="1" ht="22.5" hidden="1" customHeight="1" x14ac:dyDescent="0.2">
      <c r="A23" s="47"/>
      <c r="B23" s="94"/>
      <c r="C23" s="95"/>
      <c r="D23" s="56"/>
      <c r="E23" s="57">
        <f t="shared" ref="E23:R23" si="0">COUNTA(E21:E22)</f>
        <v>1</v>
      </c>
      <c r="F23" s="57">
        <f t="shared" si="0"/>
        <v>1</v>
      </c>
      <c r="G23" s="57">
        <f t="shared" si="0"/>
        <v>1</v>
      </c>
      <c r="H23" s="57">
        <f t="shared" si="0"/>
        <v>0</v>
      </c>
      <c r="I23" s="57">
        <f t="shared" si="0"/>
        <v>0</v>
      </c>
      <c r="J23" s="57">
        <f t="shared" si="0"/>
        <v>0</v>
      </c>
      <c r="K23" s="57">
        <f t="shared" si="0"/>
        <v>0</v>
      </c>
      <c r="L23" s="57">
        <f t="shared" si="0"/>
        <v>0</v>
      </c>
      <c r="M23" s="57">
        <f t="shared" si="0"/>
        <v>0</v>
      </c>
      <c r="N23" s="57">
        <f t="shared" si="0"/>
        <v>0</v>
      </c>
      <c r="O23" s="57">
        <f t="shared" si="0"/>
        <v>0</v>
      </c>
      <c r="P23" s="57">
        <f t="shared" si="0"/>
        <v>0</v>
      </c>
      <c r="Q23" s="57">
        <f t="shared" si="0"/>
        <v>0</v>
      </c>
      <c r="R23" s="57">
        <f t="shared" si="0"/>
        <v>0</v>
      </c>
      <c r="S23" s="55"/>
      <c r="T23" s="91"/>
    </row>
    <row r="24" spans="1:20" s="1" customFormat="1" ht="22.5" customHeight="1" x14ac:dyDescent="0.2">
      <c r="A24" s="47"/>
      <c r="B24" s="247" t="s">
        <v>58</v>
      </c>
      <c r="C24" s="248"/>
      <c r="D24" s="249"/>
      <c r="E24" s="53">
        <f>IF(E23&gt;0,1,0)</f>
        <v>1</v>
      </c>
      <c r="F24" s="53">
        <f t="shared" ref="F24:R24" si="1">IF(F23&gt;0,1,0)</f>
        <v>1</v>
      </c>
      <c r="G24" s="53">
        <f t="shared" si="1"/>
        <v>1</v>
      </c>
      <c r="H24" s="53">
        <f t="shared" si="1"/>
        <v>0</v>
      </c>
      <c r="I24" s="53">
        <f t="shared" si="1"/>
        <v>0</v>
      </c>
      <c r="J24" s="53">
        <f t="shared" si="1"/>
        <v>0</v>
      </c>
      <c r="K24" s="53">
        <f t="shared" si="1"/>
        <v>0</v>
      </c>
      <c r="L24" s="53">
        <f t="shared" si="1"/>
        <v>0</v>
      </c>
      <c r="M24" s="53">
        <f t="shared" si="1"/>
        <v>0</v>
      </c>
      <c r="N24" s="53">
        <f t="shared" si="1"/>
        <v>0</v>
      </c>
      <c r="O24" s="53">
        <f t="shared" si="1"/>
        <v>0</v>
      </c>
      <c r="P24" s="53">
        <f t="shared" si="1"/>
        <v>0</v>
      </c>
      <c r="Q24" s="53">
        <f t="shared" si="1"/>
        <v>0</v>
      </c>
      <c r="R24" s="53">
        <f t="shared" si="1"/>
        <v>0</v>
      </c>
      <c r="S24" s="55">
        <f>SUM(E24:R24)</f>
        <v>3</v>
      </c>
      <c r="T24" s="91" t="str">
        <f>IF(S24&gt;=1,"CUMPLE","NO CUMPLE")</f>
        <v>CUMPLE</v>
      </c>
    </row>
    <row r="25" spans="1:20" s="13" customFormat="1" ht="10.5" customHeight="1" x14ac:dyDescent="0.2">
      <c r="A25" s="60"/>
      <c r="B25" s="36"/>
      <c r="C25" s="36"/>
      <c r="D25" s="36"/>
      <c r="E25" s="36"/>
      <c r="F25" s="36"/>
      <c r="G25" s="37"/>
      <c r="H25" s="37"/>
      <c r="I25" s="37"/>
      <c r="J25" s="37"/>
      <c r="K25" s="38"/>
      <c r="L25" s="38"/>
      <c r="M25" s="38"/>
      <c r="N25" s="38"/>
      <c r="O25" s="38"/>
      <c r="P25" s="38"/>
      <c r="Q25" s="61"/>
      <c r="R25" s="38"/>
      <c r="S25" s="38"/>
      <c r="T25" s="60"/>
    </row>
    <row r="26" spans="1:20" s="13" customFormat="1" ht="24" customHeight="1" x14ac:dyDescent="0.2">
      <c r="A26" s="60"/>
      <c r="B26" s="246" t="s">
        <v>59</v>
      </c>
      <c r="C26" s="246"/>
      <c r="D26" s="246"/>
      <c r="E26" s="246"/>
      <c r="F26" s="246"/>
      <c r="G26" s="246"/>
      <c r="H26" s="246"/>
      <c r="I26" s="246"/>
      <c r="J26" s="246"/>
      <c r="K26" s="246"/>
      <c r="L26" s="246"/>
      <c r="M26" s="246"/>
      <c r="N26" s="246"/>
      <c r="O26" s="246"/>
      <c r="P26" s="246"/>
      <c r="Q26" s="246"/>
      <c r="R26" s="246"/>
      <c r="S26" s="246"/>
      <c r="T26" s="246"/>
    </row>
    <row r="27" spans="1:20" s="2" customFormat="1" ht="190.5" customHeight="1" x14ac:dyDescent="0.2">
      <c r="A27" s="62"/>
      <c r="B27" s="63" t="s">
        <v>60</v>
      </c>
      <c r="C27" s="63" t="s">
        <v>61</v>
      </c>
      <c r="D27" s="63" t="s">
        <v>62</v>
      </c>
      <c r="E27" s="63" t="s">
        <v>63</v>
      </c>
      <c r="F27" s="245" t="s">
        <v>64</v>
      </c>
      <c r="G27" s="245"/>
      <c r="H27" s="245"/>
      <c r="I27" s="109" t="s">
        <v>65</v>
      </c>
      <c r="J27" s="109" t="s">
        <v>66</v>
      </c>
      <c r="K27" s="109" t="s">
        <v>67</v>
      </c>
      <c r="L27" s="238" t="s">
        <v>68</v>
      </c>
      <c r="M27" s="239"/>
      <c r="N27" s="63" t="s">
        <v>69</v>
      </c>
      <c r="O27" s="63" t="s">
        <v>70</v>
      </c>
      <c r="P27" s="63" t="s">
        <v>71</v>
      </c>
      <c r="Q27" s="64" t="s">
        <v>72</v>
      </c>
      <c r="R27" s="63" t="s">
        <v>73</v>
      </c>
      <c r="S27" s="240" t="s">
        <v>74</v>
      </c>
      <c r="T27" s="241"/>
    </row>
    <row r="28" spans="1:20" ht="10.5" customHeight="1" x14ac:dyDescent="0.2">
      <c r="A28" s="10"/>
      <c r="B28" s="65"/>
      <c r="C28" s="66"/>
      <c r="D28" s="66"/>
      <c r="E28" s="67"/>
      <c r="F28" s="288"/>
      <c r="G28" s="288"/>
      <c r="H28" s="288"/>
      <c r="I28" s="67"/>
      <c r="J28" s="67"/>
      <c r="K28" s="67"/>
      <c r="L28" s="6"/>
      <c r="M28" s="6"/>
      <c r="N28" s="67"/>
      <c r="O28" s="67"/>
      <c r="P28" s="67"/>
      <c r="Q28" s="68"/>
      <c r="R28" s="67"/>
      <c r="S28" s="67"/>
    </row>
    <row r="29" spans="1:20" ht="85.5" customHeight="1" x14ac:dyDescent="0.2">
      <c r="A29" s="10"/>
      <c r="B29" s="69">
        <v>1</v>
      </c>
      <c r="C29" s="203">
        <v>120</v>
      </c>
      <c r="D29" s="203">
        <v>123</v>
      </c>
      <c r="E29" s="206" t="s">
        <v>144</v>
      </c>
      <c r="F29" s="301" t="s">
        <v>145</v>
      </c>
      <c r="G29" s="302"/>
      <c r="H29" s="303"/>
      <c r="I29" s="107" t="s">
        <v>37</v>
      </c>
      <c r="J29" s="107" t="s">
        <v>37</v>
      </c>
      <c r="K29" s="107" t="s">
        <v>37</v>
      </c>
      <c r="L29" s="289" t="s">
        <v>146</v>
      </c>
      <c r="M29" s="290"/>
      <c r="N29" s="107" t="s">
        <v>37</v>
      </c>
      <c r="O29" s="70" t="str">
        <f>K14</f>
        <v>PANAM INGENIEROS</v>
      </c>
      <c r="P29" s="208">
        <v>0.95</v>
      </c>
      <c r="Q29" s="212">
        <v>1677.04</v>
      </c>
      <c r="R29" s="72">
        <f>Q29*P29</f>
        <v>1593.1879999999999</v>
      </c>
      <c r="S29" s="299"/>
      <c r="T29" s="300"/>
    </row>
    <row r="30" spans="1:20" ht="109.5" customHeight="1" x14ac:dyDescent="0.2">
      <c r="A30" s="10"/>
      <c r="B30" s="69">
        <v>2</v>
      </c>
      <c r="C30" s="204">
        <v>122</v>
      </c>
      <c r="D30" s="204">
        <v>125</v>
      </c>
      <c r="E30" s="206" t="s">
        <v>147</v>
      </c>
      <c r="F30" s="301" t="s">
        <v>148</v>
      </c>
      <c r="G30" s="302"/>
      <c r="H30" s="303"/>
      <c r="I30" s="107" t="s">
        <v>37</v>
      </c>
      <c r="J30" s="107" t="s">
        <v>37</v>
      </c>
      <c r="K30" s="107" t="s">
        <v>37</v>
      </c>
      <c r="L30" s="289" t="s">
        <v>146</v>
      </c>
      <c r="M30" s="290"/>
      <c r="N30" s="107" t="s">
        <v>37</v>
      </c>
      <c r="O30" s="70" t="str">
        <f>K15</f>
        <v>TERRA INGENIERIA &amp; CONSULTORIA</v>
      </c>
      <c r="P30" s="209">
        <v>0.95</v>
      </c>
      <c r="Q30" s="212">
        <v>1740.54</v>
      </c>
      <c r="R30" s="72">
        <f>Q30*P30</f>
        <v>1653.5129999999999</v>
      </c>
      <c r="S30" s="299"/>
      <c r="T30" s="300"/>
    </row>
    <row r="31" spans="1:20" ht="10.5" customHeight="1" x14ac:dyDescent="0.2">
      <c r="A31" s="10"/>
      <c r="B31" s="73"/>
      <c r="C31" s="74"/>
      <c r="D31" s="74"/>
      <c r="E31" s="75"/>
      <c r="F31" s="76"/>
      <c r="G31" s="76"/>
      <c r="H31" s="76"/>
      <c r="I31" s="76"/>
      <c r="J31" s="76"/>
      <c r="K31" s="18"/>
      <c r="L31" s="19"/>
      <c r="M31" s="20"/>
      <c r="N31" s="20"/>
      <c r="O31" s="21"/>
      <c r="P31" s="21"/>
      <c r="Q31" s="77"/>
      <c r="R31" s="20"/>
      <c r="S31" s="20"/>
    </row>
    <row r="32" spans="1:20" ht="18" customHeight="1" x14ac:dyDescent="0.2">
      <c r="A32" s="10"/>
      <c r="B32" s="293" t="s">
        <v>81</v>
      </c>
      <c r="C32" s="294"/>
      <c r="D32" s="294"/>
      <c r="E32" s="294"/>
      <c r="F32" s="294"/>
      <c r="G32" s="294"/>
      <c r="H32" s="294"/>
      <c r="I32" s="294"/>
      <c r="J32" s="294"/>
      <c r="K32" s="294"/>
      <c r="L32" s="294"/>
      <c r="M32" s="294"/>
      <c r="N32" s="294"/>
      <c r="O32" s="294"/>
      <c r="P32" s="294"/>
      <c r="Q32" s="295"/>
      <c r="R32" s="78">
        <f>SUM(R29:R30)</f>
        <v>3246.701</v>
      </c>
      <c r="S32" s="110" t="str">
        <f>IF(R32&gt;K18,"CUMPLE","NO CUMPLE")</f>
        <v>CUMPLE</v>
      </c>
      <c r="T32" s="10"/>
    </row>
    <row r="33" spans="1:20" ht="18" customHeight="1" x14ac:dyDescent="0.2">
      <c r="A33" s="10"/>
      <c r="B33" s="5"/>
      <c r="C33" s="5"/>
      <c r="D33" s="5"/>
      <c r="E33" s="5"/>
      <c r="F33" s="5"/>
      <c r="G33" s="5"/>
      <c r="H33" s="5"/>
      <c r="I33" s="5"/>
      <c r="J33" s="5"/>
      <c r="K33" s="5"/>
      <c r="L33" s="5"/>
      <c r="M33" s="5"/>
      <c r="N33" s="5"/>
      <c r="O33" s="5"/>
      <c r="P33" s="5"/>
      <c r="Q33" s="5"/>
      <c r="R33" s="111"/>
      <c r="S33" s="5"/>
      <c r="T33" s="10"/>
    </row>
    <row r="34" spans="1:20" ht="18" customHeight="1" x14ac:dyDescent="0.2">
      <c r="A34" s="10"/>
      <c r="B34" s="5"/>
      <c r="C34" s="5"/>
      <c r="D34" s="5"/>
      <c r="E34" s="5"/>
      <c r="F34" s="5"/>
      <c r="G34" s="5"/>
      <c r="H34" s="5"/>
      <c r="I34" s="5"/>
      <c r="J34" s="5"/>
      <c r="K34" s="5"/>
      <c r="L34" s="5"/>
      <c r="M34" s="5"/>
      <c r="N34" s="5"/>
      <c r="O34" s="5"/>
      <c r="P34" s="5"/>
      <c r="Q34" s="201">
        <v>0.7</v>
      </c>
      <c r="R34" s="202">
        <f>(E18*Q34)/R35</f>
        <v>1673.8846923076924</v>
      </c>
      <c r="S34" s="5"/>
      <c r="T34" s="10"/>
    </row>
    <row r="35" spans="1:20" ht="18" customHeight="1" x14ac:dyDescent="0.2">
      <c r="A35" s="10"/>
      <c r="B35" s="5"/>
      <c r="C35" s="5"/>
      <c r="D35" s="5"/>
      <c r="E35" s="5"/>
      <c r="F35" s="5"/>
      <c r="G35" s="5"/>
      <c r="H35" s="5"/>
      <c r="I35" s="5"/>
      <c r="J35" s="5"/>
      <c r="K35" s="5"/>
      <c r="L35" s="5"/>
      <c r="M35" s="5"/>
      <c r="N35" s="5"/>
      <c r="O35" s="5"/>
      <c r="P35" s="5"/>
      <c r="Q35" s="5"/>
      <c r="R35" s="111">
        <v>1300000</v>
      </c>
      <c r="S35" s="5"/>
      <c r="T35" s="10"/>
    </row>
    <row r="36" spans="1:20" ht="18" customHeight="1" x14ac:dyDescent="0.2">
      <c r="A36" s="10"/>
      <c r="B36" s="5"/>
      <c r="C36" s="5"/>
      <c r="D36" s="5"/>
      <c r="E36" s="5"/>
      <c r="F36" s="5"/>
      <c r="G36" s="5"/>
      <c r="H36" s="5"/>
      <c r="I36" s="5"/>
      <c r="J36" s="5"/>
      <c r="K36" s="5"/>
      <c r="L36" s="5"/>
      <c r="M36" s="5"/>
      <c r="N36" s="5"/>
      <c r="O36" s="5"/>
      <c r="P36" s="5"/>
      <c r="Q36" s="5"/>
      <c r="R36" s="111"/>
      <c r="S36" s="5"/>
      <c r="T36" s="10"/>
    </row>
    <row r="37" spans="1:20" ht="10.5" customHeight="1" thickBot="1" x14ac:dyDescent="0.25">
      <c r="A37" s="10"/>
      <c r="B37" s="73"/>
      <c r="C37" s="74"/>
      <c r="D37" s="74"/>
      <c r="E37" s="75"/>
      <c r="F37" s="76"/>
      <c r="G37" s="76"/>
      <c r="H37" s="76"/>
      <c r="I37" s="76"/>
      <c r="J37" s="76"/>
      <c r="K37" s="18"/>
      <c r="L37" s="19"/>
      <c r="M37" s="20"/>
      <c r="N37" s="20"/>
      <c r="O37" s="21"/>
      <c r="P37" s="21"/>
      <c r="Q37" s="77"/>
      <c r="R37" s="20"/>
      <c r="S37" s="20"/>
    </row>
    <row r="38" spans="1:20" ht="103.5" customHeight="1" thickBot="1" x14ac:dyDescent="0.25">
      <c r="A38" s="10"/>
      <c r="B38" s="285" t="s">
        <v>82</v>
      </c>
      <c r="C38" s="286"/>
      <c r="D38" s="286"/>
      <c r="E38" s="286"/>
      <c r="F38" s="286"/>
      <c r="G38" s="286"/>
      <c r="H38" s="286"/>
      <c r="I38" s="286"/>
      <c r="J38" s="286"/>
      <c r="K38" s="286"/>
      <c r="L38" s="286"/>
      <c r="M38" s="286"/>
      <c r="N38" s="286"/>
      <c r="O38" s="286"/>
      <c r="P38" s="286"/>
      <c r="Q38" s="286"/>
      <c r="R38" s="286"/>
      <c r="S38" s="286"/>
      <c r="T38" s="287"/>
    </row>
    <row r="39" spans="1:20" ht="10.5" customHeight="1" x14ac:dyDescent="0.2">
      <c r="A39" s="10"/>
      <c r="B39" s="73"/>
      <c r="C39" s="74"/>
      <c r="D39" s="74"/>
      <c r="E39" s="75"/>
      <c r="F39" s="76"/>
      <c r="G39" s="76"/>
      <c r="H39" s="76"/>
      <c r="I39" s="76"/>
      <c r="J39" s="76"/>
      <c r="K39" s="18"/>
      <c r="L39" s="19"/>
      <c r="M39" s="20"/>
      <c r="N39" s="20"/>
      <c r="O39" s="21"/>
      <c r="P39" s="21"/>
      <c r="Q39" s="77"/>
      <c r="R39" s="20"/>
      <c r="S39" s="20"/>
    </row>
    <row r="40" spans="1:20" ht="17.25" hidden="1" thickBot="1" x14ac:dyDescent="0.25">
      <c r="B40" s="73"/>
      <c r="C40" s="74"/>
      <c r="D40" s="74"/>
      <c r="E40" s="75"/>
      <c r="F40" s="76"/>
      <c r="G40" s="76"/>
      <c r="H40" s="76"/>
      <c r="I40" s="76"/>
      <c r="J40" s="76"/>
      <c r="K40" s="18"/>
      <c r="L40" s="19"/>
      <c r="M40" s="20"/>
      <c r="N40" s="20"/>
      <c r="O40" s="21"/>
      <c r="P40" s="21"/>
      <c r="Q40" s="77"/>
      <c r="R40" s="20"/>
      <c r="S40" s="20"/>
    </row>
    <row r="41" spans="1:20" ht="16.5" x14ac:dyDescent="0.2">
      <c r="B41" s="73"/>
      <c r="C41" s="74"/>
      <c r="D41" s="74"/>
      <c r="E41" s="75"/>
      <c r="F41" s="76"/>
      <c r="G41" s="76"/>
      <c r="H41" s="76"/>
      <c r="I41" s="76"/>
      <c r="J41" s="76"/>
      <c r="K41" s="79"/>
      <c r="L41" s="79"/>
      <c r="M41" s="79"/>
      <c r="N41" s="20"/>
      <c r="O41" s="21"/>
      <c r="P41" s="21"/>
      <c r="Q41" s="77"/>
      <c r="R41" s="20"/>
      <c r="S41" s="20"/>
    </row>
    <row r="42" spans="1:20" ht="16.5" x14ac:dyDescent="0.2">
      <c r="B42" s="73"/>
      <c r="C42" s="74"/>
      <c r="D42" s="74"/>
      <c r="E42" s="75"/>
      <c r="F42" s="76"/>
      <c r="G42" s="76"/>
      <c r="H42" s="76"/>
      <c r="I42" s="76"/>
      <c r="J42" s="76"/>
      <c r="K42" s="79"/>
      <c r="L42" s="79"/>
      <c r="M42" s="79"/>
      <c r="N42" s="20"/>
      <c r="O42" s="21"/>
      <c r="P42" s="21"/>
      <c r="Q42" s="77"/>
      <c r="R42" s="20"/>
      <c r="S42" s="20"/>
    </row>
    <row r="43" spans="1:20" ht="15.75" x14ac:dyDescent="0.2">
      <c r="B43" s="29"/>
      <c r="C43" s="29"/>
      <c r="D43" s="29"/>
      <c r="E43" s="29"/>
      <c r="F43" s="30"/>
      <c r="G43" s="29"/>
      <c r="H43" s="29"/>
      <c r="I43" s="29"/>
      <c r="J43" s="29"/>
      <c r="K43" s="284"/>
      <c r="L43" s="284"/>
      <c r="M43" s="284"/>
      <c r="N43" s="29"/>
      <c r="O43" s="29"/>
      <c r="P43" s="29"/>
      <c r="Q43" s="46"/>
      <c r="R43" s="29"/>
      <c r="S43" s="29"/>
      <c r="T43" s="3"/>
    </row>
    <row r="44" spans="1:20" x14ac:dyDescent="0.2">
      <c r="K44" s="284"/>
      <c r="L44" s="284"/>
      <c r="M44" s="284"/>
    </row>
  </sheetData>
  <sheetProtection selectLockedCells="1"/>
  <mergeCells count="45">
    <mergeCell ref="K44:M44"/>
    <mergeCell ref="K43:M43"/>
    <mergeCell ref="B32:Q32"/>
    <mergeCell ref="B38:T38"/>
    <mergeCell ref="F30:H30"/>
    <mergeCell ref="L30:M30"/>
    <mergeCell ref="S30:T30"/>
    <mergeCell ref="F29:H29"/>
    <mergeCell ref="L29:M29"/>
    <mergeCell ref="S29:T29"/>
    <mergeCell ref="B20:C20"/>
    <mergeCell ref="B21:C21"/>
    <mergeCell ref="B22:C22"/>
    <mergeCell ref="B24:D24"/>
    <mergeCell ref="B26:T26"/>
    <mergeCell ref="F27:H27"/>
    <mergeCell ref="L27:M27"/>
    <mergeCell ref="S27:T27"/>
    <mergeCell ref="F28:H28"/>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30:E30">
    <cfRule type="cellIs" dxfId="91" priority="23" operator="equal">
      <formula>#REF!</formula>
    </cfRule>
    <cfRule type="cellIs" dxfId="90" priority="24" operator="equal">
      <formula>#REF!</formula>
    </cfRule>
  </conditionalFormatting>
  <conditionalFormatting sqref="C27:F27 C41:J42">
    <cfRule type="cellIs" dxfId="89" priority="34" operator="equal">
      <formula>#REF!</formula>
    </cfRule>
  </conditionalFormatting>
  <conditionalFormatting sqref="C27:F29">
    <cfRule type="cellIs" dxfId="88" priority="33" operator="equal">
      <formula>#REF!</formula>
    </cfRule>
  </conditionalFormatting>
  <conditionalFormatting sqref="C28:F29">
    <cfRule type="cellIs" dxfId="87" priority="46" operator="equal">
      <formula>#REF!</formula>
    </cfRule>
  </conditionalFormatting>
  <conditionalFormatting sqref="C25:L25">
    <cfRule type="cellIs" dxfId="86" priority="51" operator="equal">
      <formula>#REF!</formula>
    </cfRule>
    <cfRule type="cellIs" dxfId="85" priority="52" operator="equal">
      <formula>#REF!</formula>
    </cfRule>
  </conditionalFormatting>
  <conditionalFormatting sqref="C37:L37">
    <cfRule type="cellIs" dxfId="84" priority="9" operator="equal">
      <formula>#REF!</formula>
    </cfRule>
    <cfRule type="cellIs" dxfId="83" priority="10" operator="equal">
      <formula>#REF!</formula>
    </cfRule>
  </conditionalFormatting>
  <conditionalFormatting sqref="C39:L40">
    <cfRule type="cellIs" dxfId="82" priority="39" operator="equal">
      <formula>#REF!</formula>
    </cfRule>
    <cfRule type="cellIs" dxfId="81" priority="40" operator="equal">
      <formula>#REF!</formula>
    </cfRule>
  </conditionalFormatting>
  <conditionalFormatting sqref="C41:M42">
    <cfRule type="cellIs" dxfId="80" priority="43" operator="equal">
      <formula>#REF!</formula>
    </cfRule>
  </conditionalFormatting>
  <conditionalFormatting sqref="F11">
    <cfRule type="containsText" dxfId="79" priority="53" operator="containsText" text="NO HABILITADO">
      <formula>NOT(ISERROR(SEARCH("NO HABILITADO",F11)))</formula>
    </cfRule>
    <cfRule type="containsText" dxfId="78" priority="54" operator="containsText" text="HABILITADO">
      <formula>NOT(ISERROR(SEARCH("HABILITADO",F11)))</formula>
    </cfRule>
  </conditionalFormatting>
  <conditionalFormatting sqref="F27">
    <cfRule type="cellIs" dxfId="77" priority="31" operator="equal">
      <formula>#REF!</formula>
    </cfRule>
    <cfRule type="cellIs" dxfId="76" priority="32" operator="equal">
      <formula>#REF!</formula>
    </cfRule>
  </conditionalFormatting>
  <conditionalFormatting sqref="F30">
    <cfRule type="cellIs" dxfId="75" priority="19" operator="equal">
      <formula>#REF!</formula>
    </cfRule>
    <cfRule type="cellIs" dxfId="74" priority="20" operator="equal">
      <formula>#REF!</formula>
    </cfRule>
  </conditionalFormatting>
  <conditionalFormatting sqref="G11">
    <cfRule type="containsText" dxfId="73" priority="27" operator="containsText" text="NO CUMPLE">
      <formula>NOT(ISERROR(SEARCH("NO CUMPLE",G11)))</formula>
    </cfRule>
    <cfRule type="containsText" dxfId="72" priority="28" operator="containsText" text="CUMPLE">
      <formula>NOT(ISERROR(SEARCH("CUMPLE",G11)))</formula>
    </cfRule>
  </conditionalFormatting>
  <conditionalFormatting sqref="I28:K28 N28:P28 C31:L31">
    <cfRule type="cellIs" dxfId="71" priority="57" operator="equal">
      <formula>#REF!</formula>
    </cfRule>
    <cfRule type="cellIs" dxfId="70" priority="58" operator="equal">
      <formula>#REF!</formula>
    </cfRule>
  </conditionalFormatting>
  <conditionalFormatting sqref="K41:M42">
    <cfRule type="cellIs" dxfId="69" priority="48" operator="equal">
      <formula>#REF!</formula>
    </cfRule>
  </conditionalFormatting>
  <conditionalFormatting sqref="L27">
    <cfRule type="cellIs" dxfId="68" priority="29" operator="equal">
      <formula>#REF!</formula>
    </cfRule>
    <cfRule type="cellIs" dxfId="67" priority="30" operator="equal">
      <formula>#REF!</formula>
    </cfRule>
  </conditionalFormatting>
  <conditionalFormatting sqref="N27:R27">
    <cfRule type="cellIs" dxfId="66" priority="35" operator="equal">
      <formula>#REF!</formula>
    </cfRule>
    <cfRule type="cellIs" dxfId="65" priority="36" operator="equal">
      <formula>#REF!</formula>
    </cfRule>
  </conditionalFormatting>
  <conditionalFormatting sqref="O29:P30">
    <cfRule type="cellIs" dxfId="64" priority="21" operator="equal">
      <formula>#REF!</formula>
    </cfRule>
    <cfRule type="cellIs" dxfId="63" priority="22" operator="equal">
      <formula>#REF!</formula>
    </cfRule>
  </conditionalFormatting>
  <conditionalFormatting sqref="S32">
    <cfRule type="cellIs" dxfId="62" priority="11" operator="equal">
      <formula>"CUMPLE"</formula>
    </cfRule>
    <cfRule type="cellIs" dxfId="61" priority="12" operator="equal">
      <formula>"NO CUMPLE"</formula>
    </cfRule>
  </conditionalFormatting>
  <conditionalFormatting sqref="T21:T24 I29:K30 N29:N30">
    <cfRule type="containsText" dxfId="60" priority="7" operator="containsText" text="NO">
      <formula>NOT(ISERROR(SEARCH("NO",I21)))</formula>
    </cfRule>
    <cfRule type="containsText" dxfId="59" priority="8" operator="containsText" text="CUMPLE">
      <formula>NOT(ISERROR(SEARCH("CUMPLE",I21)))</formula>
    </cfRule>
  </conditionalFormatting>
  <dataValidations count="1">
    <dataValidation type="list" allowBlank="1" showInputMessage="1" showErrorMessage="1" sqref="E25:L25" xr:uid="{00000000-0002-0000-08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41"/>
  <sheetViews>
    <sheetView view="pageBreakPreview" topLeftCell="C1" zoomScale="70" zoomScaleNormal="80" zoomScaleSheetLayoutView="70" workbookViewId="0">
      <selection activeCell="G18" sqref="G18:I18"/>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0"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2" t="s">
        <v>32</v>
      </c>
      <c r="C2" s="242"/>
      <c r="D2" s="242"/>
      <c r="E2" s="242"/>
      <c r="F2" s="242"/>
      <c r="G2" s="242"/>
      <c r="H2" s="242"/>
      <c r="I2" s="242"/>
      <c r="J2" s="242"/>
      <c r="K2" s="242"/>
      <c r="L2" s="242"/>
      <c r="M2" s="242"/>
      <c r="N2" s="242"/>
      <c r="O2" s="242"/>
      <c r="P2" s="242"/>
      <c r="Q2" s="242"/>
      <c r="R2" s="242"/>
      <c r="S2" s="242"/>
      <c r="T2" s="242"/>
    </row>
    <row r="3" spans="1:20" ht="36" customHeight="1" x14ac:dyDescent="0.2">
      <c r="A3" s="10"/>
      <c r="B3" s="242" t="s">
        <v>33</v>
      </c>
      <c r="C3" s="242"/>
      <c r="D3" s="242"/>
      <c r="E3" s="242"/>
      <c r="F3" s="242"/>
      <c r="G3" s="242"/>
      <c r="H3" s="242"/>
      <c r="I3" s="242"/>
      <c r="J3" s="242"/>
      <c r="K3" s="242"/>
      <c r="L3" s="242"/>
      <c r="M3" s="242"/>
      <c r="N3" s="242"/>
      <c r="O3" s="242"/>
      <c r="P3" s="242"/>
      <c r="Q3" s="242"/>
      <c r="R3" s="242"/>
      <c r="S3" s="242"/>
      <c r="T3" s="242"/>
    </row>
    <row r="4" spans="1:20" ht="36" customHeight="1" x14ac:dyDescent="0.2">
      <c r="A4" s="10"/>
      <c r="B4" s="242" t="s">
        <v>34</v>
      </c>
      <c r="C4" s="242"/>
      <c r="D4" s="242"/>
      <c r="E4" s="242"/>
      <c r="F4" s="242"/>
      <c r="G4" s="242"/>
      <c r="H4" s="242"/>
      <c r="I4" s="242"/>
      <c r="J4" s="242"/>
      <c r="K4" s="242"/>
      <c r="L4" s="242"/>
      <c r="M4" s="242"/>
      <c r="N4" s="242"/>
      <c r="O4" s="242"/>
      <c r="P4" s="242"/>
      <c r="Q4" s="242"/>
      <c r="R4" s="242"/>
      <c r="S4" s="242"/>
      <c r="T4" s="242"/>
    </row>
    <row r="5" spans="1:20" ht="36" customHeight="1" x14ac:dyDescent="0.2">
      <c r="A5" s="10"/>
      <c r="B5" s="242" t="str">
        <f>Datos!B3</f>
        <v>FDLU-LP-010-2024 (117411)</v>
      </c>
      <c r="C5" s="242"/>
      <c r="D5" s="242"/>
      <c r="E5" s="242"/>
      <c r="F5" s="242"/>
      <c r="G5" s="242"/>
      <c r="H5" s="242"/>
      <c r="I5" s="242"/>
      <c r="J5" s="242"/>
      <c r="K5" s="242"/>
      <c r="L5" s="242"/>
      <c r="M5" s="242"/>
      <c r="N5" s="242"/>
      <c r="O5" s="242"/>
      <c r="P5" s="242"/>
      <c r="Q5" s="242"/>
      <c r="R5" s="242"/>
      <c r="S5" s="242"/>
      <c r="T5" s="24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7" t="s">
        <v>35</v>
      </c>
      <c r="C7" s="278"/>
      <c r="D7" s="269"/>
      <c r="E7" s="279" t="s">
        <v>2</v>
      </c>
      <c r="F7" s="279"/>
      <c r="G7" s="279"/>
      <c r="H7" s="279"/>
      <c r="I7" s="279"/>
      <c r="J7" s="279"/>
      <c r="K7" s="279"/>
      <c r="L7" s="279"/>
      <c r="M7" s="279"/>
      <c r="N7" s="279"/>
      <c r="O7" s="279"/>
      <c r="P7" s="279"/>
      <c r="Q7" s="279"/>
      <c r="R7" s="279"/>
      <c r="S7" s="279"/>
      <c r="T7" s="279"/>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12" t="s">
        <v>36</v>
      </c>
      <c r="C9" s="274" t="s">
        <v>149</v>
      </c>
      <c r="D9" s="275"/>
      <c r="E9" s="275"/>
      <c r="F9" s="275"/>
      <c r="G9" s="275"/>
      <c r="H9" s="275"/>
      <c r="I9" s="275"/>
      <c r="J9" s="276"/>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80" t="s">
        <v>37</v>
      </c>
      <c r="H11" s="281"/>
      <c r="I11" s="281"/>
      <c r="J11" s="282"/>
      <c r="K11" s="35"/>
      <c r="L11" s="9"/>
      <c r="M11" s="9"/>
      <c r="N11" s="9"/>
      <c r="O11" s="9"/>
      <c r="P11" s="9"/>
      <c r="Q11" s="9"/>
      <c r="R11" s="9"/>
      <c r="S11" s="9"/>
      <c r="T11" s="9"/>
    </row>
    <row r="12" spans="1:20" s="1" customFormat="1" ht="38.25" customHeight="1" x14ac:dyDescent="0.2">
      <c r="A12" s="47"/>
      <c r="B12" s="35"/>
      <c r="C12" s="4"/>
      <c r="E12" s="23"/>
      <c r="F12" s="23"/>
      <c r="G12" s="283"/>
      <c r="H12" s="283"/>
      <c r="I12" s="283"/>
      <c r="J12" s="283"/>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0" t="s">
        <v>38</v>
      </c>
      <c r="C14" s="251"/>
      <c r="D14" s="252"/>
      <c r="E14" s="259" t="s">
        <v>149</v>
      </c>
      <c r="F14" s="260"/>
      <c r="G14" s="260"/>
      <c r="H14" s="261"/>
      <c r="I14" s="231" t="s">
        <v>40</v>
      </c>
      <c r="J14" s="232"/>
      <c r="K14" s="233" t="s">
        <v>149</v>
      </c>
      <c r="L14" s="234"/>
      <c r="M14" s="234"/>
      <c r="N14" s="235"/>
      <c r="O14" s="231" t="s">
        <v>42</v>
      </c>
      <c r="P14" s="236"/>
      <c r="Q14" s="232"/>
      <c r="R14" s="113">
        <v>1</v>
      </c>
      <c r="S14" s="49"/>
      <c r="T14" s="49"/>
    </row>
    <row r="15" spans="1:20" s="7" customFormat="1" ht="35.25" customHeight="1" x14ac:dyDescent="0.2">
      <c r="A15" s="8"/>
      <c r="B15" s="253"/>
      <c r="C15" s="254"/>
      <c r="D15" s="255"/>
      <c r="E15" s="262"/>
      <c r="F15" s="263"/>
      <c r="G15" s="263"/>
      <c r="H15" s="264"/>
      <c r="I15" s="231" t="s">
        <v>43</v>
      </c>
      <c r="J15" s="232"/>
      <c r="K15" s="233"/>
      <c r="L15" s="234"/>
      <c r="M15" s="234"/>
      <c r="N15" s="235"/>
      <c r="O15" s="231" t="s">
        <v>42</v>
      </c>
      <c r="P15" s="236"/>
      <c r="Q15" s="232"/>
      <c r="R15" s="113"/>
      <c r="S15" s="49"/>
      <c r="T15" s="49"/>
    </row>
    <row r="16" spans="1:20" s="1" customFormat="1" ht="25.5" customHeight="1" x14ac:dyDescent="0.2">
      <c r="A16" s="47"/>
      <c r="B16" s="256"/>
      <c r="C16" s="257"/>
      <c r="D16" s="258"/>
      <c r="E16" s="265"/>
      <c r="F16" s="266"/>
      <c r="G16" s="266"/>
      <c r="H16" s="267"/>
      <c r="I16" s="231" t="s">
        <v>45</v>
      </c>
      <c r="J16" s="232"/>
      <c r="K16" s="233"/>
      <c r="L16" s="234"/>
      <c r="M16" s="234"/>
      <c r="N16" s="235"/>
      <c r="O16" s="231" t="s">
        <v>42</v>
      </c>
      <c r="P16" s="236"/>
      <c r="Q16" s="232"/>
      <c r="R16" s="113"/>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37" t="s">
        <v>46</v>
      </c>
      <c r="C18" s="237"/>
      <c r="D18" s="237"/>
      <c r="E18" s="268">
        <f>Datos!B4</f>
        <v>3108643000</v>
      </c>
      <c r="F18" s="268"/>
      <c r="G18" s="237" t="s">
        <v>47</v>
      </c>
      <c r="H18" s="237"/>
      <c r="I18" s="237"/>
      <c r="J18" s="51">
        <v>0.75</v>
      </c>
      <c r="K18" s="52">
        <f>((E18/1300000)*J18)</f>
        <v>1793.4478846153847</v>
      </c>
      <c r="L18" s="9"/>
      <c r="M18" s="9"/>
      <c r="N18" s="9"/>
      <c r="O18" s="9"/>
      <c r="P18" s="9"/>
      <c r="Q18" s="9"/>
      <c r="R18" s="9"/>
      <c r="S18" s="9"/>
      <c r="T18" s="9"/>
    </row>
    <row r="19" spans="1:20" s="1" customFormat="1" ht="174.75" customHeight="1" x14ac:dyDescent="0.2">
      <c r="A19" s="47"/>
      <c r="B19" s="229" t="s">
        <v>48</v>
      </c>
      <c r="C19" s="230"/>
      <c r="D19" s="269"/>
      <c r="E19" s="270" t="s">
        <v>49</v>
      </c>
      <c r="F19" s="271"/>
      <c r="G19" s="271"/>
      <c r="H19" s="271"/>
      <c r="I19" s="271"/>
      <c r="J19" s="271"/>
      <c r="K19" s="271"/>
      <c r="L19" s="271"/>
      <c r="M19" s="271"/>
      <c r="N19" s="271"/>
      <c r="O19" s="271"/>
      <c r="P19" s="271"/>
      <c r="Q19" s="271"/>
      <c r="R19" s="272"/>
      <c r="S19" s="243"/>
      <c r="T19" s="244"/>
    </row>
    <row r="20" spans="1:20" s="1" customFormat="1" ht="48.75" customHeight="1" x14ac:dyDescent="0.2">
      <c r="A20" s="47"/>
      <c r="B20" s="273" t="s">
        <v>50</v>
      </c>
      <c r="C20" s="273"/>
      <c r="D20" s="104" t="s">
        <v>51</v>
      </c>
      <c r="E20" s="53">
        <v>72101500</v>
      </c>
      <c r="F20" s="53">
        <v>72141300</v>
      </c>
      <c r="G20" s="53">
        <v>72153100</v>
      </c>
      <c r="H20" s="53"/>
      <c r="I20" s="53"/>
      <c r="J20" s="53"/>
      <c r="K20" s="53"/>
      <c r="L20" s="53"/>
      <c r="M20" s="53"/>
      <c r="N20" s="53"/>
      <c r="O20" s="53"/>
      <c r="P20" s="53"/>
      <c r="Q20" s="54"/>
      <c r="R20" s="55"/>
      <c r="S20" s="103" t="s">
        <v>52</v>
      </c>
      <c r="T20" s="103" t="s">
        <v>53</v>
      </c>
    </row>
    <row r="21" spans="1:20" s="1" customFormat="1" ht="22.5" customHeight="1" x14ac:dyDescent="0.2">
      <c r="A21" s="47"/>
      <c r="B21" s="229" t="s">
        <v>54</v>
      </c>
      <c r="C21" s="230"/>
      <c r="D21" s="56" t="s">
        <v>55</v>
      </c>
      <c r="E21" s="57" t="s">
        <v>143</v>
      </c>
      <c r="F21" s="57" t="s">
        <v>143</v>
      </c>
      <c r="G21" s="57" t="s">
        <v>143</v>
      </c>
      <c r="H21" s="57"/>
      <c r="I21" s="57"/>
      <c r="J21" s="57"/>
      <c r="K21" s="57"/>
      <c r="L21" s="57"/>
      <c r="M21" s="57"/>
      <c r="N21" s="57"/>
      <c r="O21" s="57"/>
      <c r="P21" s="57"/>
      <c r="Q21" s="57"/>
      <c r="R21" s="57"/>
      <c r="S21" s="55">
        <f>COUNTA(E21:R21)</f>
        <v>3</v>
      </c>
      <c r="T21" s="91" t="str">
        <f>IF(S21&gt;=1,"CUMPLE","NO CUMPLE")</f>
        <v>CUMPLE</v>
      </c>
    </row>
    <row r="22" spans="1:20" s="1" customFormat="1" ht="22.5" hidden="1" customHeight="1" x14ac:dyDescent="0.2">
      <c r="A22" s="47"/>
      <c r="B22" s="94"/>
      <c r="C22" s="95"/>
      <c r="D22" s="56"/>
      <c r="E22" s="57">
        <f t="shared" ref="E22:R22" si="0">COUNTA(E21:E21)</f>
        <v>1</v>
      </c>
      <c r="F22" s="57">
        <f t="shared" si="0"/>
        <v>1</v>
      </c>
      <c r="G22" s="57">
        <f t="shared" si="0"/>
        <v>1</v>
      </c>
      <c r="H22" s="57">
        <f t="shared" si="0"/>
        <v>0</v>
      </c>
      <c r="I22" s="57">
        <f t="shared" si="0"/>
        <v>0</v>
      </c>
      <c r="J22" s="57">
        <f t="shared" si="0"/>
        <v>0</v>
      </c>
      <c r="K22" s="57">
        <f t="shared" si="0"/>
        <v>0</v>
      </c>
      <c r="L22" s="57">
        <f t="shared" si="0"/>
        <v>0</v>
      </c>
      <c r="M22" s="57">
        <f t="shared" si="0"/>
        <v>0</v>
      </c>
      <c r="N22" s="57">
        <f t="shared" si="0"/>
        <v>0</v>
      </c>
      <c r="O22" s="57">
        <f t="shared" si="0"/>
        <v>0</v>
      </c>
      <c r="P22" s="57">
        <f t="shared" si="0"/>
        <v>0</v>
      </c>
      <c r="Q22" s="57">
        <f t="shared" si="0"/>
        <v>0</v>
      </c>
      <c r="R22" s="57">
        <f t="shared" si="0"/>
        <v>0</v>
      </c>
      <c r="S22" s="55"/>
      <c r="T22" s="91"/>
    </row>
    <row r="23" spans="1:20" s="1" customFormat="1" ht="22.5" customHeight="1" x14ac:dyDescent="0.2">
      <c r="A23" s="47"/>
      <c r="B23" s="247" t="s">
        <v>58</v>
      </c>
      <c r="C23" s="248"/>
      <c r="D23" s="249"/>
      <c r="E23" s="53">
        <f>IF(E22&gt;0,1,0)</f>
        <v>1</v>
      </c>
      <c r="F23" s="53">
        <f t="shared" ref="F23:R23" si="1">IF(F22&gt;0,1,0)</f>
        <v>1</v>
      </c>
      <c r="G23" s="53">
        <f t="shared" si="1"/>
        <v>1</v>
      </c>
      <c r="H23" s="53">
        <f t="shared" si="1"/>
        <v>0</v>
      </c>
      <c r="I23" s="53">
        <f t="shared" si="1"/>
        <v>0</v>
      </c>
      <c r="J23" s="53">
        <f t="shared" si="1"/>
        <v>0</v>
      </c>
      <c r="K23" s="53">
        <f t="shared" si="1"/>
        <v>0</v>
      </c>
      <c r="L23" s="53">
        <f t="shared" si="1"/>
        <v>0</v>
      </c>
      <c r="M23" s="53">
        <f t="shared" si="1"/>
        <v>0</v>
      </c>
      <c r="N23" s="53">
        <f t="shared" si="1"/>
        <v>0</v>
      </c>
      <c r="O23" s="53">
        <f t="shared" si="1"/>
        <v>0</v>
      </c>
      <c r="P23" s="53">
        <f t="shared" si="1"/>
        <v>0</v>
      </c>
      <c r="Q23" s="53">
        <f t="shared" si="1"/>
        <v>0</v>
      </c>
      <c r="R23" s="53">
        <f t="shared" si="1"/>
        <v>0</v>
      </c>
      <c r="S23" s="55">
        <f>SUM(E23:R23)</f>
        <v>3</v>
      </c>
      <c r="T23" s="91" t="str">
        <f>IF(S23&gt;=1,"CUMPLE","NO CUMPLE")</f>
        <v>CUMPLE</v>
      </c>
    </row>
    <row r="24" spans="1:20" s="13" customFormat="1" ht="10.5" customHeight="1" x14ac:dyDescent="0.2">
      <c r="A24" s="60"/>
      <c r="B24" s="36"/>
      <c r="C24" s="36"/>
      <c r="D24" s="36"/>
      <c r="E24" s="36"/>
      <c r="F24" s="36"/>
      <c r="G24" s="37"/>
      <c r="H24" s="37"/>
      <c r="I24" s="37"/>
      <c r="J24" s="37"/>
      <c r="K24" s="38"/>
      <c r="L24" s="38"/>
      <c r="M24" s="38"/>
      <c r="N24" s="38"/>
      <c r="O24" s="38"/>
      <c r="P24" s="38"/>
      <c r="Q24" s="61"/>
      <c r="R24" s="38"/>
      <c r="S24" s="38"/>
      <c r="T24" s="60"/>
    </row>
    <row r="25" spans="1:20" s="13" customFormat="1" ht="24" customHeight="1" x14ac:dyDescent="0.2">
      <c r="A25" s="60"/>
      <c r="B25" s="246" t="s">
        <v>59</v>
      </c>
      <c r="C25" s="246"/>
      <c r="D25" s="246"/>
      <c r="E25" s="246"/>
      <c r="F25" s="246"/>
      <c r="G25" s="246"/>
      <c r="H25" s="246"/>
      <c r="I25" s="246"/>
      <c r="J25" s="246"/>
      <c r="K25" s="246"/>
      <c r="L25" s="246"/>
      <c r="M25" s="246"/>
      <c r="N25" s="246"/>
      <c r="O25" s="246"/>
      <c r="P25" s="246"/>
      <c r="Q25" s="246"/>
      <c r="R25" s="246"/>
      <c r="S25" s="246"/>
      <c r="T25" s="246"/>
    </row>
    <row r="26" spans="1:20" s="2" customFormat="1" ht="190.5" customHeight="1" x14ac:dyDescent="0.2">
      <c r="A26" s="62"/>
      <c r="B26" s="63" t="s">
        <v>60</v>
      </c>
      <c r="C26" s="63" t="s">
        <v>61</v>
      </c>
      <c r="D26" s="63" t="s">
        <v>62</v>
      </c>
      <c r="E26" s="63" t="s">
        <v>63</v>
      </c>
      <c r="F26" s="245" t="s">
        <v>64</v>
      </c>
      <c r="G26" s="245"/>
      <c r="H26" s="245"/>
      <c r="I26" s="109" t="s">
        <v>65</v>
      </c>
      <c r="J26" s="109" t="s">
        <v>66</v>
      </c>
      <c r="K26" s="109" t="s">
        <v>67</v>
      </c>
      <c r="L26" s="238" t="s">
        <v>68</v>
      </c>
      <c r="M26" s="239"/>
      <c r="N26" s="63" t="s">
        <v>69</v>
      </c>
      <c r="O26" s="63" t="s">
        <v>70</v>
      </c>
      <c r="P26" s="63" t="s">
        <v>71</v>
      </c>
      <c r="Q26" s="64" t="s">
        <v>72</v>
      </c>
      <c r="R26" s="63" t="s">
        <v>73</v>
      </c>
      <c r="S26" s="240" t="s">
        <v>74</v>
      </c>
      <c r="T26" s="241"/>
    </row>
    <row r="27" spans="1:20" ht="10.5" customHeight="1" x14ac:dyDescent="0.2">
      <c r="A27" s="10"/>
      <c r="B27" s="65"/>
      <c r="C27" s="66"/>
      <c r="D27" s="66"/>
      <c r="E27" s="67"/>
      <c r="F27" s="288"/>
      <c r="G27" s="288"/>
      <c r="H27" s="288"/>
      <c r="I27" s="67"/>
      <c r="J27" s="67"/>
      <c r="K27" s="67"/>
      <c r="L27" s="6"/>
      <c r="M27" s="6"/>
      <c r="N27" s="67"/>
      <c r="O27" s="67"/>
      <c r="P27" s="67"/>
      <c r="Q27" s="68"/>
      <c r="R27" s="67"/>
      <c r="S27" s="67"/>
    </row>
    <row r="28" spans="1:20" ht="95.25" customHeight="1" x14ac:dyDescent="0.2">
      <c r="A28" s="10"/>
      <c r="B28" s="69">
        <v>1</v>
      </c>
      <c r="C28" s="203">
        <v>8</v>
      </c>
      <c r="D28" s="203"/>
      <c r="E28" s="206" t="s">
        <v>150</v>
      </c>
      <c r="F28" s="301" t="s">
        <v>151</v>
      </c>
      <c r="G28" s="302"/>
      <c r="H28" s="303"/>
      <c r="I28" s="107" t="s">
        <v>37</v>
      </c>
      <c r="J28" s="107" t="s">
        <v>37</v>
      </c>
      <c r="K28" s="107" t="s">
        <v>37</v>
      </c>
      <c r="L28" s="289" t="s">
        <v>146</v>
      </c>
      <c r="M28" s="290"/>
      <c r="N28" s="107" t="s">
        <v>37</v>
      </c>
      <c r="O28" s="213" t="str">
        <f>K14</f>
        <v>INGENIERÍA, CONSULTORÍA, SUMINISTROS Y SERVICIOS INTEGRALES S.A.S</v>
      </c>
      <c r="P28" s="208">
        <v>0.9</v>
      </c>
      <c r="Q28" s="212">
        <v>5372.75</v>
      </c>
      <c r="R28" s="72">
        <f>Q28*P28</f>
        <v>4835.4750000000004</v>
      </c>
      <c r="S28" s="299" t="s">
        <v>152</v>
      </c>
      <c r="T28" s="300"/>
    </row>
    <row r="29" spans="1:20" ht="10.5" customHeight="1" x14ac:dyDescent="0.2">
      <c r="A29" s="10"/>
      <c r="B29" s="73"/>
      <c r="C29" s="74"/>
      <c r="D29" s="74"/>
      <c r="E29" s="75"/>
      <c r="F29" s="76"/>
      <c r="G29" s="76"/>
      <c r="H29" s="76"/>
      <c r="I29" s="76"/>
      <c r="J29" s="76"/>
      <c r="K29" s="18"/>
      <c r="L29" s="19"/>
      <c r="M29" s="20"/>
      <c r="N29" s="20"/>
      <c r="O29" s="21"/>
      <c r="P29" s="21"/>
      <c r="Q29" s="77"/>
      <c r="R29" s="20"/>
      <c r="S29" s="20"/>
    </row>
    <row r="30" spans="1:20" ht="18" customHeight="1" x14ac:dyDescent="0.2">
      <c r="A30" s="10"/>
      <c r="B30" s="293" t="s">
        <v>81</v>
      </c>
      <c r="C30" s="294"/>
      <c r="D30" s="294"/>
      <c r="E30" s="294"/>
      <c r="F30" s="294"/>
      <c r="G30" s="294"/>
      <c r="H30" s="294"/>
      <c r="I30" s="294"/>
      <c r="J30" s="294"/>
      <c r="K30" s="294"/>
      <c r="L30" s="294"/>
      <c r="M30" s="294"/>
      <c r="N30" s="294"/>
      <c r="O30" s="294"/>
      <c r="P30" s="294"/>
      <c r="Q30" s="295"/>
      <c r="R30" s="78">
        <f>SUM(R28:R28)</f>
        <v>4835.4750000000004</v>
      </c>
      <c r="S30" s="110" t="str">
        <f>IF(R30&gt;K18,"CUMPLE","NO CUMPLE")</f>
        <v>CUMPLE</v>
      </c>
      <c r="T30" s="10"/>
    </row>
    <row r="31" spans="1:20" ht="18" customHeight="1" x14ac:dyDescent="0.2">
      <c r="A31" s="10"/>
      <c r="B31" s="5"/>
      <c r="C31" s="5"/>
      <c r="D31" s="5"/>
      <c r="E31" s="5"/>
      <c r="F31" s="5"/>
      <c r="G31" s="5"/>
      <c r="H31" s="5"/>
      <c r="I31" s="5"/>
      <c r="J31" s="5"/>
      <c r="K31" s="5"/>
      <c r="L31" s="5"/>
      <c r="M31" s="5"/>
      <c r="N31" s="5"/>
      <c r="O31" s="5"/>
      <c r="P31" s="5"/>
      <c r="Q31" s="5"/>
      <c r="R31" s="111"/>
      <c r="S31" s="5"/>
      <c r="T31" s="10"/>
    </row>
    <row r="32" spans="1:20" ht="18" customHeight="1" x14ac:dyDescent="0.2">
      <c r="A32" s="10"/>
      <c r="B32" s="5"/>
      <c r="C32" s="5"/>
      <c r="D32" s="5"/>
      <c r="E32" s="5"/>
      <c r="F32" s="5"/>
      <c r="G32" s="5"/>
      <c r="H32" s="5"/>
      <c r="I32" s="5"/>
      <c r="J32" s="5"/>
      <c r="K32" s="5"/>
      <c r="L32" s="5"/>
      <c r="M32" s="5"/>
      <c r="N32" s="5"/>
      <c r="O32" s="5"/>
      <c r="P32" s="5"/>
      <c r="Q32" s="201">
        <v>0.7</v>
      </c>
      <c r="R32" s="202">
        <f>(E18*Q32)/R33</f>
        <v>1673.8846923076924</v>
      </c>
      <c r="S32" s="5"/>
      <c r="T32" s="10"/>
    </row>
    <row r="33" spans="1:20" ht="18" customHeight="1" x14ac:dyDescent="0.2">
      <c r="A33" s="10"/>
      <c r="B33" s="5"/>
      <c r="C33" s="5"/>
      <c r="D33" s="5"/>
      <c r="E33" s="5"/>
      <c r="F33" s="5"/>
      <c r="G33" s="5"/>
      <c r="H33" s="5"/>
      <c r="I33" s="5"/>
      <c r="J33" s="5"/>
      <c r="K33" s="5"/>
      <c r="L33" s="5"/>
      <c r="M33" s="5"/>
      <c r="N33" s="5"/>
      <c r="O33" s="5"/>
      <c r="P33" s="5"/>
      <c r="Q33" s="5"/>
      <c r="R33" s="111">
        <v>1300000</v>
      </c>
      <c r="S33" s="5"/>
      <c r="T33" s="10"/>
    </row>
    <row r="34" spans="1:20" ht="10.5" customHeight="1" thickBot="1" x14ac:dyDescent="0.25">
      <c r="A34" s="10"/>
      <c r="B34" s="73"/>
      <c r="C34" s="74"/>
      <c r="D34" s="74"/>
      <c r="E34" s="75"/>
      <c r="F34" s="76"/>
      <c r="G34" s="76"/>
      <c r="H34" s="76"/>
      <c r="I34" s="76"/>
      <c r="J34" s="76"/>
      <c r="K34" s="18"/>
      <c r="L34" s="19"/>
      <c r="M34" s="20"/>
      <c r="N34" s="20"/>
      <c r="O34" s="21"/>
      <c r="P34" s="21"/>
      <c r="Q34" s="77"/>
      <c r="R34" s="20"/>
      <c r="S34" s="20"/>
    </row>
    <row r="35" spans="1:20" ht="103.5" customHeight="1" thickBot="1" x14ac:dyDescent="0.25">
      <c r="A35" s="10"/>
      <c r="B35" s="285" t="s">
        <v>82</v>
      </c>
      <c r="C35" s="286"/>
      <c r="D35" s="286"/>
      <c r="E35" s="286"/>
      <c r="F35" s="286"/>
      <c r="G35" s="286"/>
      <c r="H35" s="286"/>
      <c r="I35" s="286"/>
      <c r="J35" s="286"/>
      <c r="K35" s="286"/>
      <c r="L35" s="286"/>
      <c r="M35" s="286"/>
      <c r="N35" s="286"/>
      <c r="O35" s="286"/>
      <c r="P35" s="286"/>
      <c r="Q35" s="286"/>
      <c r="R35" s="286"/>
      <c r="S35" s="286"/>
      <c r="T35" s="287"/>
    </row>
    <row r="36" spans="1:20" ht="10.5" customHeight="1" x14ac:dyDescent="0.2">
      <c r="A36" s="10"/>
      <c r="B36" s="73"/>
      <c r="C36" s="74"/>
      <c r="D36" s="74"/>
      <c r="E36" s="75"/>
      <c r="F36" s="76"/>
      <c r="G36" s="76"/>
      <c r="H36" s="76"/>
      <c r="I36" s="76"/>
      <c r="J36" s="76"/>
      <c r="K36" s="18"/>
      <c r="L36" s="19"/>
      <c r="M36" s="20"/>
      <c r="N36" s="20"/>
      <c r="O36" s="21"/>
      <c r="P36" s="21"/>
      <c r="Q36" s="77"/>
      <c r="R36" s="20"/>
      <c r="S36" s="20"/>
    </row>
    <row r="37" spans="1:20" ht="17.25" hidden="1" thickBot="1" x14ac:dyDescent="0.25">
      <c r="B37" s="73"/>
      <c r="C37" s="74"/>
      <c r="D37" s="74"/>
      <c r="E37" s="75"/>
      <c r="F37" s="76"/>
      <c r="G37" s="76"/>
      <c r="H37" s="76"/>
      <c r="I37" s="76"/>
      <c r="J37" s="76"/>
      <c r="K37" s="18"/>
      <c r="L37" s="19"/>
      <c r="M37" s="20"/>
      <c r="N37" s="20"/>
      <c r="O37" s="21"/>
      <c r="P37" s="21"/>
      <c r="Q37" s="77"/>
      <c r="R37" s="20"/>
      <c r="S37" s="20"/>
    </row>
    <row r="38" spans="1:20" ht="16.5" x14ac:dyDescent="0.2">
      <c r="B38" s="73"/>
      <c r="C38" s="74"/>
      <c r="D38" s="74"/>
      <c r="E38" s="75"/>
      <c r="F38" s="76"/>
      <c r="G38" s="76"/>
      <c r="H38" s="76"/>
      <c r="I38" s="76"/>
      <c r="J38" s="76"/>
      <c r="K38" s="79"/>
      <c r="L38" s="79"/>
      <c r="M38" s="79"/>
      <c r="N38" s="20"/>
      <c r="O38" s="21"/>
      <c r="P38" s="21"/>
      <c r="Q38" s="77"/>
      <c r="R38" s="20"/>
      <c r="S38" s="20"/>
    </row>
    <row r="39" spans="1:20" ht="16.5" x14ac:dyDescent="0.2">
      <c r="B39" s="73"/>
      <c r="C39" s="74"/>
      <c r="D39" s="74"/>
      <c r="E39" s="75"/>
      <c r="F39" s="76"/>
      <c r="G39" s="76"/>
      <c r="H39" s="76"/>
      <c r="I39" s="76"/>
      <c r="J39" s="76"/>
      <c r="K39" s="79"/>
      <c r="L39" s="79"/>
      <c r="M39" s="79"/>
      <c r="N39" s="20"/>
      <c r="O39" s="21"/>
      <c r="P39" s="21"/>
      <c r="Q39" s="77"/>
      <c r="R39" s="20"/>
      <c r="S39" s="20"/>
    </row>
    <row r="40" spans="1:20" ht="15.75" x14ac:dyDescent="0.2">
      <c r="B40" s="29"/>
      <c r="C40" s="29"/>
      <c r="D40" s="29"/>
      <c r="E40" s="29"/>
      <c r="F40" s="30"/>
      <c r="G40" s="29"/>
      <c r="H40" s="29"/>
      <c r="I40" s="29"/>
      <c r="J40" s="29"/>
      <c r="K40" s="284"/>
      <c r="L40" s="284"/>
      <c r="M40" s="284"/>
      <c r="N40" s="29"/>
      <c r="O40" s="29"/>
      <c r="P40" s="29"/>
      <c r="Q40" s="46"/>
      <c r="R40" s="29"/>
      <c r="S40" s="29"/>
      <c r="T40" s="3"/>
    </row>
    <row r="41" spans="1:20" x14ac:dyDescent="0.2">
      <c r="K41" s="284"/>
      <c r="L41" s="284"/>
      <c r="M41" s="284"/>
    </row>
  </sheetData>
  <sheetProtection selectLockedCells="1"/>
  <mergeCells count="41">
    <mergeCell ref="K41:M41"/>
    <mergeCell ref="K40:M40"/>
    <mergeCell ref="B30:Q30"/>
    <mergeCell ref="B35:T35"/>
    <mergeCell ref="B25:T25"/>
    <mergeCell ref="F26:H26"/>
    <mergeCell ref="L26:M26"/>
    <mergeCell ref="S26:T26"/>
    <mergeCell ref="F27:H27"/>
    <mergeCell ref="F28:H28"/>
    <mergeCell ref="L28:M28"/>
    <mergeCell ref="S28:T28"/>
    <mergeCell ref="B20:C20"/>
    <mergeCell ref="B21:C21"/>
    <mergeCell ref="B23:D23"/>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26:F26 C38:M39">
    <cfRule type="cellIs" dxfId="58" priority="33" operator="equal">
      <formula>#REF!</formula>
    </cfRule>
    <cfRule type="cellIs" dxfId="57" priority="34" operator="equal">
      <formula>#REF!</formula>
    </cfRule>
  </conditionalFormatting>
  <conditionalFormatting sqref="C27:F28">
    <cfRule type="cellIs" dxfId="56" priority="45" operator="equal">
      <formula>#REF!</formula>
    </cfRule>
  </conditionalFormatting>
  <conditionalFormatting sqref="C28:F28">
    <cfRule type="cellIs" dxfId="55" priority="46" operator="equal">
      <formula>#REF!</formula>
    </cfRule>
  </conditionalFormatting>
  <conditionalFormatting sqref="C24:L24">
    <cfRule type="cellIs" dxfId="54" priority="51" operator="equal">
      <formula>#REF!</formula>
    </cfRule>
    <cfRule type="cellIs" dxfId="53" priority="52" operator="equal">
      <formula>#REF!</formula>
    </cfRule>
  </conditionalFormatting>
  <conditionalFormatting sqref="C34:L34">
    <cfRule type="cellIs" dxfId="52" priority="9" operator="equal">
      <formula>#REF!</formula>
    </cfRule>
    <cfRule type="cellIs" dxfId="51" priority="10" operator="equal">
      <formula>#REF!</formula>
    </cfRule>
  </conditionalFormatting>
  <conditionalFormatting sqref="C36:L37">
    <cfRule type="cellIs" dxfId="50" priority="39" operator="equal">
      <formula>#REF!</formula>
    </cfRule>
    <cfRule type="cellIs" dxfId="49" priority="40" operator="equal">
      <formula>#REF!</formula>
    </cfRule>
  </conditionalFormatting>
  <conditionalFormatting sqref="F11">
    <cfRule type="containsText" dxfId="48" priority="53" operator="containsText" text="NO HABILITADO">
      <formula>NOT(ISERROR(SEARCH("NO HABILITADO",F11)))</formula>
    </cfRule>
    <cfRule type="containsText" dxfId="47" priority="54" operator="containsText" text="HABILITADO">
      <formula>NOT(ISERROR(SEARCH("HABILITADO",F11)))</formula>
    </cfRule>
  </conditionalFormatting>
  <conditionalFormatting sqref="F26">
    <cfRule type="cellIs" dxfId="46" priority="31" operator="equal">
      <formula>#REF!</formula>
    </cfRule>
    <cfRule type="cellIs" dxfId="45" priority="32" operator="equal">
      <formula>#REF!</formula>
    </cfRule>
  </conditionalFormatting>
  <conditionalFormatting sqref="G11">
    <cfRule type="containsText" dxfId="44" priority="27" operator="containsText" text="NO CUMPLE">
      <formula>NOT(ISERROR(SEARCH("NO CUMPLE",G11)))</formula>
    </cfRule>
    <cfRule type="containsText" dxfId="43" priority="28" operator="containsText" text="CUMPLE">
      <formula>NOT(ISERROR(SEARCH("CUMPLE",G11)))</formula>
    </cfRule>
  </conditionalFormatting>
  <conditionalFormatting sqref="I27:K27 N27:P27 C29:L29 C27:F27">
    <cfRule type="cellIs" dxfId="42" priority="58" operator="equal">
      <formula>#REF!</formula>
    </cfRule>
  </conditionalFormatting>
  <conditionalFormatting sqref="I27:K27 N27:P27 C29:L29">
    <cfRule type="cellIs" dxfId="41" priority="57" operator="equal">
      <formula>#REF!</formula>
    </cfRule>
  </conditionalFormatting>
  <conditionalFormatting sqref="L26">
    <cfRule type="cellIs" dxfId="40" priority="29" operator="equal">
      <formula>#REF!</formula>
    </cfRule>
    <cfRule type="cellIs" dxfId="39" priority="30" operator="equal">
      <formula>#REF!</formula>
    </cfRule>
  </conditionalFormatting>
  <conditionalFormatting sqref="N26:R26">
    <cfRule type="cellIs" dxfId="38" priority="35" operator="equal">
      <formula>#REF!</formula>
    </cfRule>
    <cfRule type="cellIs" dxfId="37" priority="36" operator="equal">
      <formula>#REF!</formula>
    </cfRule>
  </conditionalFormatting>
  <conditionalFormatting sqref="O28:P28">
    <cfRule type="cellIs" dxfId="36" priority="37" operator="equal">
      <formula>#REF!</formula>
    </cfRule>
    <cfRule type="cellIs" dxfId="35" priority="38" operator="equal">
      <formula>#REF!</formula>
    </cfRule>
  </conditionalFormatting>
  <conditionalFormatting sqref="S30">
    <cfRule type="cellIs" dxfId="34" priority="11" operator="equal">
      <formula>"CUMPLE"</formula>
    </cfRule>
    <cfRule type="cellIs" dxfId="33" priority="12" operator="equal">
      <formula>"NO CUMPLE"</formula>
    </cfRule>
  </conditionalFormatting>
  <conditionalFormatting sqref="T21:T23 I28:K28 N28">
    <cfRule type="containsText" dxfId="32" priority="7" operator="containsText" text="NO">
      <formula>NOT(ISERROR(SEARCH("NO",I21)))</formula>
    </cfRule>
    <cfRule type="containsText" dxfId="31" priority="8" operator="containsText" text="CUMPLE">
      <formula>NOT(ISERROR(SEARCH("CUMPLE",I21)))</formula>
    </cfRule>
  </conditionalFormatting>
  <dataValidations count="1">
    <dataValidation type="list" allowBlank="1" showInputMessage="1" showErrorMessage="1" sqref="E24:L24" xr:uid="{00000000-0002-0000-09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M42"/>
  <sheetViews>
    <sheetView view="pageBreakPreview" zoomScale="70" zoomScaleNormal="100" zoomScaleSheetLayoutView="70" workbookViewId="0">
      <selection activeCell="H10" sqref="H10"/>
    </sheetView>
  </sheetViews>
  <sheetFormatPr baseColWidth="10" defaultColWidth="11.42578125" defaultRowHeight="12.75" x14ac:dyDescent="0.2"/>
  <cols>
    <col min="1" max="1" width="5" style="26" customWidth="1"/>
    <col min="2" max="2" width="46.85546875" style="26" customWidth="1"/>
    <col min="3" max="3" width="8.7109375" style="122"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49" t="s">
        <v>32</v>
      </c>
      <c r="B1" s="350"/>
      <c r="C1" s="350"/>
      <c r="D1" s="350"/>
      <c r="E1" s="350"/>
      <c r="F1" s="350"/>
      <c r="G1" s="350"/>
      <c r="H1" s="350"/>
      <c r="I1" s="350"/>
      <c r="J1" s="350"/>
      <c r="K1" s="350"/>
      <c r="L1" s="350"/>
      <c r="M1" s="351"/>
    </row>
    <row r="2" spans="1:13" ht="26.25" customHeight="1" x14ac:dyDescent="0.25">
      <c r="A2" s="352" t="s">
        <v>34</v>
      </c>
      <c r="B2" s="353"/>
      <c r="C2" s="353"/>
      <c r="D2" s="353"/>
      <c r="E2" s="353"/>
      <c r="F2" s="353"/>
      <c r="G2" s="353"/>
      <c r="H2" s="353"/>
      <c r="I2" s="353"/>
      <c r="J2" s="353"/>
      <c r="K2" s="353"/>
      <c r="L2" s="353"/>
      <c r="M2" s="354"/>
    </row>
    <row r="3" spans="1:13" ht="28.5" customHeight="1" x14ac:dyDescent="0.25">
      <c r="A3" s="352" t="s">
        <v>153</v>
      </c>
      <c r="B3" s="353"/>
      <c r="C3" s="353"/>
      <c r="D3" s="353"/>
      <c r="E3" s="353"/>
      <c r="F3" s="353"/>
      <c r="G3" s="353"/>
      <c r="H3" s="353"/>
      <c r="I3" s="353"/>
      <c r="J3" s="353"/>
      <c r="K3" s="353"/>
      <c r="L3" s="353"/>
      <c r="M3" s="354"/>
    </row>
    <row r="4" spans="1:13" ht="28.5" customHeight="1" thickBot="1" x14ac:dyDescent="0.25">
      <c r="A4" s="355" t="str">
        <f>Datos!B3</f>
        <v>FDLU-LP-010-2024 (117411)</v>
      </c>
      <c r="B4" s="356"/>
      <c r="C4" s="356"/>
      <c r="D4" s="356"/>
      <c r="E4" s="356"/>
      <c r="F4" s="356"/>
      <c r="G4" s="356"/>
      <c r="H4" s="356"/>
      <c r="I4" s="356"/>
      <c r="J4" s="356"/>
      <c r="K4" s="356"/>
      <c r="L4" s="356"/>
      <c r="M4" s="357"/>
    </row>
    <row r="5" spans="1:13" ht="8.25" customHeight="1" thickBot="1" x14ac:dyDescent="0.3">
      <c r="A5" s="27"/>
      <c r="B5" s="39"/>
      <c r="C5" s="119"/>
      <c r="D5" s="39"/>
      <c r="E5" s="39"/>
      <c r="F5" s="39"/>
      <c r="M5" s="28"/>
    </row>
    <row r="6" spans="1:13" ht="37.5" customHeight="1" thickBot="1" x14ac:dyDescent="0.25">
      <c r="A6" s="332" t="s">
        <v>154</v>
      </c>
      <c r="B6" s="333"/>
      <c r="C6" s="333"/>
      <c r="D6" s="358" t="str">
        <f>Datos!B2</f>
        <v>CONTRATAR MEDIANTE EL SISTEMA DE PRECIOS UNITARIOS A MONTO AGOTABLE, LAS OBRAS DE REHABILITACIÓN Y/O CONSERVACIÓN Y/O MEJORAMIENTO Y/O MANTENIMIENTO DE PARQUES DE PROXIMIDAD DE LA LOCALIDAD DE USME</v>
      </c>
      <c r="E6" s="358"/>
      <c r="F6" s="358"/>
      <c r="G6" s="358"/>
      <c r="H6" s="358"/>
      <c r="I6" s="359"/>
      <c r="J6" s="359"/>
      <c r="K6" s="359"/>
      <c r="L6" s="359"/>
      <c r="M6" s="360"/>
    </row>
    <row r="7" spans="1:13" ht="9" customHeight="1" thickBot="1" x14ac:dyDescent="0.25">
      <c r="A7" s="114"/>
      <c r="B7" s="115"/>
      <c r="C7" s="115"/>
      <c r="D7" s="116"/>
      <c r="E7" s="116"/>
      <c r="F7" s="116"/>
      <c r="G7" s="116"/>
      <c r="H7" s="116"/>
      <c r="I7" s="116"/>
      <c r="J7" s="116"/>
      <c r="K7" s="116"/>
      <c r="L7" s="116"/>
      <c r="M7" s="117"/>
    </row>
    <row r="8" spans="1:13" ht="36" customHeight="1" thickBot="1" x14ac:dyDescent="0.25">
      <c r="A8" s="332" t="s">
        <v>155</v>
      </c>
      <c r="B8" s="333"/>
      <c r="C8" s="333"/>
      <c r="D8" s="333"/>
      <c r="E8" s="334">
        <f>Datos!B4</f>
        <v>3108643000</v>
      </c>
      <c r="F8" s="335"/>
      <c r="G8" s="336"/>
      <c r="H8" s="116"/>
      <c r="I8" s="116"/>
      <c r="J8" s="116"/>
      <c r="K8" s="116"/>
      <c r="L8" s="116"/>
      <c r="M8" s="117"/>
    </row>
    <row r="9" spans="1:13" ht="36" customHeight="1" thickBot="1" x14ac:dyDescent="0.25">
      <c r="A9" s="342" t="s">
        <v>156</v>
      </c>
      <c r="B9" s="333"/>
      <c r="C9" s="333"/>
      <c r="D9" s="333"/>
      <c r="E9" s="343">
        <f>Datos!B4-E8*E11</f>
        <v>3108643000</v>
      </c>
      <c r="F9" s="344"/>
      <c r="G9" s="345"/>
      <c r="H9" s="116"/>
      <c r="I9" s="116"/>
      <c r="J9" s="116"/>
      <c r="K9" s="116"/>
      <c r="L9" s="116"/>
      <c r="M9" s="117"/>
    </row>
    <row r="10" spans="1:13" ht="36" customHeight="1" thickBot="1" x14ac:dyDescent="0.25">
      <c r="A10" s="332" t="s">
        <v>157</v>
      </c>
      <c r="B10" s="333"/>
      <c r="C10" s="333"/>
      <c r="D10" s="333"/>
      <c r="E10" s="346">
        <v>9</v>
      </c>
      <c r="F10" s="347"/>
      <c r="G10" s="348"/>
      <c r="H10" s="116"/>
      <c r="I10" s="116"/>
      <c r="J10" s="116"/>
      <c r="K10" s="116"/>
      <c r="L10" s="116"/>
      <c r="M10" s="117"/>
    </row>
    <row r="11" spans="1:13" ht="36" customHeight="1" thickBot="1" x14ac:dyDescent="0.25">
      <c r="A11" s="332" t="s">
        <v>158</v>
      </c>
      <c r="B11" s="333"/>
      <c r="C11" s="333"/>
      <c r="D11" s="333"/>
      <c r="E11" s="310">
        <v>0</v>
      </c>
      <c r="F11" s="311"/>
      <c r="G11" s="312"/>
      <c r="H11" s="116"/>
      <c r="I11" s="116"/>
      <c r="J11" s="116"/>
      <c r="K11" s="116"/>
      <c r="L11" s="116"/>
      <c r="M11" s="117"/>
    </row>
    <row r="12" spans="1:13" ht="10.5" customHeight="1" thickBot="1" x14ac:dyDescent="0.3">
      <c r="A12" s="27"/>
      <c r="B12" s="39"/>
      <c r="C12" s="119"/>
      <c r="D12" s="39"/>
      <c r="E12" s="39"/>
      <c r="F12" s="39"/>
      <c r="G12" s="90"/>
      <c r="H12" s="90"/>
      <c r="I12" s="90"/>
      <c r="J12" s="90"/>
      <c r="K12" s="90"/>
      <c r="L12" s="90"/>
      <c r="M12" s="106"/>
    </row>
    <row r="13" spans="1:13" ht="27.75" customHeight="1" x14ac:dyDescent="0.2">
      <c r="A13" s="304" t="s">
        <v>60</v>
      </c>
      <c r="B13" s="306" t="s">
        <v>159</v>
      </c>
      <c r="C13" s="306" t="s">
        <v>160</v>
      </c>
      <c r="D13" s="313" t="s">
        <v>161</v>
      </c>
      <c r="E13" s="314"/>
      <c r="F13" s="314"/>
      <c r="G13" s="314"/>
      <c r="H13" s="321" t="s">
        <v>162</v>
      </c>
      <c r="I13" s="321" t="s">
        <v>163</v>
      </c>
      <c r="J13" s="317" t="s">
        <v>74</v>
      </c>
      <c r="K13" s="314"/>
      <c r="L13" s="314"/>
      <c r="M13" s="318"/>
    </row>
    <row r="14" spans="1:13" s="123" customFormat="1" ht="17.25" customHeight="1" x14ac:dyDescent="0.2">
      <c r="A14" s="305"/>
      <c r="B14" s="307"/>
      <c r="C14" s="307"/>
      <c r="D14" s="315"/>
      <c r="E14" s="316"/>
      <c r="F14" s="316"/>
      <c r="G14" s="316"/>
      <c r="H14" s="322"/>
      <c r="I14" s="322"/>
      <c r="J14" s="319"/>
      <c r="K14" s="316"/>
      <c r="L14" s="316"/>
      <c r="M14" s="320"/>
    </row>
    <row r="15" spans="1:13" ht="30" customHeight="1" x14ac:dyDescent="0.2">
      <c r="A15" s="215" t="s">
        <v>164</v>
      </c>
      <c r="B15" s="216" t="s">
        <v>39</v>
      </c>
      <c r="C15" s="217" t="s">
        <v>160</v>
      </c>
      <c r="D15" s="338" t="s">
        <v>161</v>
      </c>
      <c r="E15" s="338"/>
      <c r="F15" s="338"/>
      <c r="G15" s="338"/>
      <c r="H15" s="218" t="s">
        <v>165</v>
      </c>
      <c r="I15" s="219" t="s">
        <v>163</v>
      </c>
      <c r="J15" s="339" t="s">
        <v>74</v>
      </c>
      <c r="K15" s="339"/>
      <c r="L15" s="339"/>
      <c r="M15" s="339"/>
    </row>
    <row r="16" spans="1:13" ht="34.5" customHeight="1" x14ac:dyDescent="0.2">
      <c r="A16" s="220" t="s">
        <v>36</v>
      </c>
      <c r="B16" s="137" t="s">
        <v>41</v>
      </c>
      <c r="C16" s="214">
        <f>+'12'!R14</f>
        <v>0.9</v>
      </c>
      <c r="D16" s="340" t="s">
        <v>252</v>
      </c>
      <c r="E16" s="340"/>
      <c r="F16" s="340"/>
      <c r="G16" s="340"/>
      <c r="H16" s="341">
        <v>7332221290</v>
      </c>
      <c r="I16" s="308" t="s">
        <v>37</v>
      </c>
      <c r="J16" s="309" t="s">
        <v>166</v>
      </c>
      <c r="K16" s="309"/>
      <c r="L16" s="309"/>
      <c r="M16" s="309"/>
    </row>
    <row r="17" spans="1:13" ht="34.5" customHeight="1" x14ac:dyDescent="0.2">
      <c r="A17" s="220" t="s">
        <v>167</v>
      </c>
      <c r="B17" s="137" t="s">
        <v>44</v>
      </c>
      <c r="C17" s="214">
        <v>0.1</v>
      </c>
      <c r="D17" s="340"/>
      <c r="E17" s="340"/>
      <c r="F17" s="340"/>
      <c r="G17" s="340"/>
      <c r="H17" s="341"/>
      <c r="I17" s="308"/>
      <c r="J17" s="309"/>
      <c r="K17" s="309"/>
      <c r="L17" s="309"/>
      <c r="M17" s="309"/>
    </row>
    <row r="18" spans="1:13" ht="34.5" customHeight="1" x14ac:dyDescent="0.2">
      <c r="A18" s="215" t="s">
        <v>168</v>
      </c>
      <c r="B18" s="216" t="s">
        <v>84</v>
      </c>
      <c r="C18" s="217" t="s">
        <v>160</v>
      </c>
      <c r="D18" s="338" t="s">
        <v>161</v>
      </c>
      <c r="E18" s="338"/>
      <c r="F18" s="338"/>
      <c r="G18" s="338"/>
      <c r="H18" s="218" t="s">
        <v>165</v>
      </c>
      <c r="I18" s="219" t="s">
        <v>163</v>
      </c>
      <c r="J18" s="339" t="s">
        <v>74</v>
      </c>
      <c r="K18" s="339"/>
      <c r="L18" s="339"/>
      <c r="M18" s="339"/>
    </row>
    <row r="19" spans="1:13" ht="34.5" customHeight="1" x14ac:dyDescent="0.2">
      <c r="A19" s="220" t="s">
        <v>36</v>
      </c>
      <c r="B19" s="137" t="s">
        <v>85</v>
      </c>
      <c r="C19" s="214">
        <v>0.9</v>
      </c>
      <c r="D19" s="340" t="s">
        <v>253</v>
      </c>
      <c r="E19" s="340"/>
      <c r="F19" s="340"/>
      <c r="G19" s="340"/>
      <c r="H19" s="341">
        <v>68712964854</v>
      </c>
      <c r="I19" s="308" t="s">
        <v>37</v>
      </c>
      <c r="J19" s="309" t="s">
        <v>166</v>
      </c>
      <c r="K19" s="309"/>
      <c r="L19" s="309"/>
      <c r="M19" s="309"/>
    </row>
    <row r="20" spans="1:13" ht="34.5" customHeight="1" x14ac:dyDescent="0.2">
      <c r="A20" s="220" t="s">
        <v>167</v>
      </c>
      <c r="B20" s="137" t="s">
        <v>86</v>
      </c>
      <c r="C20" s="214">
        <v>0.1</v>
      </c>
      <c r="D20" s="340"/>
      <c r="E20" s="340"/>
      <c r="F20" s="340"/>
      <c r="G20" s="340"/>
      <c r="H20" s="341"/>
      <c r="I20" s="308"/>
      <c r="J20" s="309"/>
      <c r="K20" s="309"/>
      <c r="L20" s="309"/>
      <c r="M20" s="309"/>
    </row>
    <row r="21" spans="1:13" ht="34.5" customHeight="1" x14ac:dyDescent="0.2">
      <c r="A21" s="215" t="s">
        <v>169</v>
      </c>
      <c r="B21" s="216" t="s">
        <v>101</v>
      </c>
      <c r="C21" s="217" t="s">
        <v>160</v>
      </c>
      <c r="D21" s="338" t="s">
        <v>161</v>
      </c>
      <c r="E21" s="338"/>
      <c r="F21" s="338"/>
      <c r="G21" s="338"/>
      <c r="H21" s="218" t="s">
        <v>165</v>
      </c>
      <c r="I21" s="219" t="s">
        <v>163</v>
      </c>
      <c r="J21" s="339" t="s">
        <v>74</v>
      </c>
      <c r="K21" s="339"/>
      <c r="L21" s="339"/>
      <c r="M21" s="339"/>
    </row>
    <row r="22" spans="1:13" ht="34.5" customHeight="1" x14ac:dyDescent="0.2">
      <c r="A22" s="220" t="s">
        <v>36</v>
      </c>
      <c r="B22" s="137" t="s">
        <v>101</v>
      </c>
      <c r="C22" s="214">
        <v>1</v>
      </c>
      <c r="D22" s="340" t="s">
        <v>254</v>
      </c>
      <c r="E22" s="340"/>
      <c r="F22" s="340"/>
      <c r="G22" s="340"/>
      <c r="H22" s="221">
        <v>13261820400</v>
      </c>
      <c r="I22" s="222" t="s">
        <v>37</v>
      </c>
      <c r="J22" s="309" t="s">
        <v>166</v>
      </c>
      <c r="K22" s="309"/>
      <c r="L22" s="309"/>
      <c r="M22" s="309"/>
    </row>
    <row r="23" spans="1:13" ht="34.5" customHeight="1" x14ac:dyDescent="0.2">
      <c r="A23" s="215" t="s">
        <v>170</v>
      </c>
      <c r="B23" s="216" t="s">
        <v>107</v>
      </c>
      <c r="C23" s="217" t="s">
        <v>160</v>
      </c>
      <c r="D23" s="338" t="s">
        <v>161</v>
      </c>
      <c r="E23" s="338"/>
      <c r="F23" s="338"/>
      <c r="G23" s="338"/>
      <c r="H23" s="218" t="s">
        <v>165</v>
      </c>
      <c r="I23" s="219" t="s">
        <v>163</v>
      </c>
      <c r="J23" s="339" t="s">
        <v>74</v>
      </c>
      <c r="K23" s="339"/>
      <c r="L23" s="339"/>
      <c r="M23" s="339"/>
    </row>
    <row r="24" spans="1:13" ht="34.5" customHeight="1" x14ac:dyDescent="0.2">
      <c r="A24" s="220" t="s">
        <v>36</v>
      </c>
      <c r="B24" s="216" t="s">
        <v>107</v>
      </c>
      <c r="C24" s="214">
        <v>1</v>
      </c>
      <c r="D24" s="340" t="s">
        <v>255</v>
      </c>
      <c r="E24" s="340"/>
      <c r="F24" s="340"/>
      <c r="G24" s="340"/>
      <c r="H24" s="221">
        <v>21185586898</v>
      </c>
      <c r="I24" s="222" t="s">
        <v>37</v>
      </c>
      <c r="J24" s="309" t="s">
        <v>166</v>
      </c>
      <c r="K24" s="309"/>
      <c r="L24" s="309"/>
      <c r="M24" s="309"/>
    </row>
    <row r="25" spans="1:13" ht="34.5" customHeight="1" x14ac:dyDescent="0.2">
      <c r="A25" s="215" t="s">
        <v>171</v>
      </c>
      <c r="B25" s="216" t="s">
        <v>117</v>
      </c>
      <c r="C25" s="217" t="s">
        <v>160</v>
      </c>
      <c r="D25" s="338" t="s">
        <v>161</v>
      </c>
      <c r="E25" s="338"/>
      <c r="F25" s="338"/>
      <c r="G25" s="338"/>
      <c r="H25" s="218" t="s">
        <v>165</v>
      </c>
      <c r="I25" s="219" t="s">
        <v>163</v>
      </c>
      <c r="J25" s="339" t="s">
        <v>74</v>
      </c>
      <c r="K25" s="339"/>
      <c r="L25" s="339"/>
      <c r="M25" s="339"/>
    </row>
    <row r="26" spans="1:13" ht="34.5" customHeight="1" x14ac:dyDescent="0.2">
      <c r="A26" s="220" t="s">
        <v>36</v>
      </c>
      <c r="B26" s="137" t="s">
        <v>118</v>
      </c>
      <c r="C26" s="214">
        <v>0.5</v>
      </c>
      <c r="D26" s="340" t="s">
        <v>256</v>
      </c>
      <c r="E26" s="340"/>
      <c r="F26" s="340"/>
      <c r="G26" s="340"/>
      <c r="H26" s="341">
        <v>17729185602</v>
      </c>
      <c r="I26" s="308" t="s">
        <v>37</v>
      </c>
      <c r="J26" s="309" t="s">
        <v>166</v>
      </c>
      <c r="K26" s="309"/>
      <c r="L26" s="309"/>
      <c r="M26" s="309"/>
    </row>
    <row r="27" spans="1:13" ht="34.5" customHeight="1" x14ac:dyDescent="0.2">
      <c r="A27" s="220" t="s">
        <v>167</v>
      </c>
      <c r="B27" s="137" t="s">
        <v>119</v>
      </c>
      <c r="C27" s="214">
        <v>0.5</v>
      </c>
      <c r="D27" s="340"/>
      <c r="E27" s="340"/>
      <c r="F27" s="340"/>
      <c r="G27" s="340"/>
      <c r="H27" s="341"/>
      <c r="I27" s="308"/>
      <c r="J27" s="309"/>
      <c r="K27" s="309"/>
      <c r="L27" s="309"/>
      <c r="M27" s="309"/>
    </row>
    <row r="28" spans="1:13" ht="34.5" customHeight="1" x14ac:dyDescent="0.2">
      <c r="A28" s="215" t="s">
        <v>172</v>
      </c>
      <c r="B28" s="216" t="s">
        <v>131</v>
      </c>
      <c r="C28" s="217" t="s">
        <v>160</v>
      </c>
      <c r="D28" s="338" t="s">
        <v>161</v>
      </c>
      <c r="E28" s="338"/>
      <c r="F28" s="338"/>
      <c r="G28" s="338"/>
      <c r="H28" s="218" t="s">
        <v>165</v>
      </c>
      <c r="I28" s="219" t="s">
        <v>163</v>
      </c>
      <c r="J28" s="339" t="s">
        <v>74</v>
      </c>
      <c r="K28" s="339"/>
      <c r="L28" s="339"/>
      <c r="M28" s="339"/>
    </row>
    <row r="29" spans="1:13" ht="34.5" customHeight="1" x14ac:dyDescent="0.2">
      <c r="A29" s="220" t="s">
        <v>36</v>
      </c>
      <c r="B29" s="137" t="s">
        <v>132</v>
      </c>
      <c r="C29" s="214">
        <v>0.1</v>
      </c>
      <c r="D29" s="340" t="s">
        <v>257</v>
      </c>
      <c r="E29" s="340"/>
      <c r="F29" s="340"/>
      <c r="G29" s="340"/>
      <c r="H29" s="341">
        <v>13427241549</v>
      </c>
      <c r="I29" s="308" t="s">
        <v>37</v>
      </c>
      <c r="J29" s="309" t="s">
        <v>166</v>
      </c>
      <c r="K29" s="309"/>
      <c r="L29" s="309"/>
      <c r="M29" s="309"/>
    </row>
    <row r="30" spans="1:13" ht="34.5" customHeight="1" x14ac:dyDescent="0.2">
      <c r="A30" s="220" t="s">
        <v>167</v>
      </c>
      <c r="B30" s="137" t="s">
        <v>133</v>
      </c>
      <c r="C30" s="214">
        <v>0.9</v>
      </c>
      <c r="D30" s="340"/>
      <c r="E30" s="340"/>
      <c r="F30" s="340"/>
      <c r="G30" s="340"/>
      <c r="H30" s="341"/>
      <c r="I30" s="308"/>
      <c r="J30" s="309"/>
      <c r="K30" s="309"/>
      <c r="L30" s="309"/>
      <c r="M30" s="309"/>
    </row>
    <row r="31" spans="1:13" ht="34.5" customHeight="1" x14ac:dyDescent="0.2">
      <c r="A31" s="215" t="s">
        <v>173</v>
      </c>
      <c r="B31" s="216" t="s">
        <v>140</v>
      </c>
      <c r="C31" s="217" t="s">
        <v>160</v>
      </c>
      <c r="D31" s="338" t="s">
        <v>161</v>
      </c>
      <c r="E31" s="338"/>
      <c r="F31" s="338"/>
      <c r="G31" s="338"/>
      <c r="H31" s="218" t="s">
        <v>165</v>
      </c>
      <c r="I31" s="219" t="s">
        <v>163</v>
      </c>
      <c r="J31" s="339" t="s">
        <v>74</v>
      </c>
      <c r="K31" s="339"/>
      <c r="L31" s="339"/>
      <c r="M31" s="339"/>
    </row>
    <row r="32" spans="1:13" ht="34.5" customHeight="1" x14ac:dyDescent="0.2">
      <c r="A32" s="220" t="s">
        <v>36</v>
      </c>
      <c r="B32" s="137" t="s">
        <v>141</v>
      </c>
      <c r="C32" s="214">
        <v>0.9</v>
      </c>
      <c r="D32" s="340" t="s">
        <v>174</v>
      </c>
      <c r="E32" s="340"/>
      <c r="F32" s="340"/>
      <c r="G32" s="340"/>
      <c r="H32" s="341">
        <v>51822865516</v>
      </c>
      <c r="I32" s="308" t="s">
        <v>37</v>
      </c>
      <c r="J32" s="309" t="s">
        <v>166</v>
      </c>
      <c r="K32" s="309"/>
      <c r="L32" s="309"/>
      <c r="M32" s="309"/>
    </row>
    <row r="33" spans="1:13" ht="34.5" customHeight="1" x14ac:dyDescent="0.2">
      <c r="A33" s="220" t="s">
        <v>167</v>
      </c>
      <c r="B33" s="137" t="s">
        <v>142</v>
      </c>
      <c r="C33" s="214">
        <v>0.1</v>
      </c>
      <c r="D33" s="340"/>
      <c r="E33" s="340"/>
      <c r="F33" s="340"/>
      <c r="G33" s="340"/>
      <c r="H33" s="341"/>
      <c r="I33" s="308"/>
      <c r="J33" s="309"/>
      <c r="K33" s="309"/>
      <c r="L33" s="309"/>
      <c r="M33" s="309"/>
    </row>
    <row r="34" spans="1:13" ht="48.75" customHeight="1" x14ac:dyDescent="0.2">
      <c r="A34" s="215" t="s">
        <v>175</v>
      </c>
      <c r="B34" s="216" t="s">
        <v>149</v>
      </c>
      <c r="C34" s="217" t="s">
        <v>160</v>
      </c>
      <c r="D34" s="338" t="s">
        <v>161</v>
      </c>
      <c r="E34" s="338"/>
      <c r="F34" s="338"/>
      <c r="G34" s="338"/>
      <c r="H34" s="218" t="s">
        <v>165</v>
      </c>
      <c r="I34" s="219" t="s">
        <v>163</v>
      </c>
      <c r="J34" s="339" t="s">
        <v>74</v>
      </c>
      <c r="K34" s="339"/>
      <c r="L34" s="339"/>
      <c r="M34" s="339"/>
    </row>
    <row r="35" spans="1:13" ht="34.5" customHeight="1" thickBot="1" x14ac:dyDescent="0.25">
      <c r="A35" s="220" t="s">
        <v>36</v>
      </c>
      <c r="B35" s="137" t="s">
        <v>149</v>
      </c>
      <c r="C35" s="214">
        <v>1</v>
      </c>
      <c r="D35" s="340" t="s">
        <v>258</v>
      </c>
      <c r="E35" s="340"/>
      <c r="F35" s="340"/>
      <c r="G35" s="340"/>
      <c r="H35" s="221">
        <v>11376505603</v>
      </c>
      <c r="I35" s="222" t="s">
        <v>37</v>
      </c>
      <c r="J35" s="309" t="s">
        <v>166</v>
      </c>
      <c r="K35" s="309"/>
      <c r="L35" s="309"/>
      <c r="M35" s="309"/>
    </row>
    <row r="36" spans="1:13" ht="23.25" customHeight="1" thickBot="1" x14ac:dyDescent="0.25">
      <c r="A36" s="329" t="s">
        <v>176</v>
      </c>
      <c r="B36" s="330"/>
      <c r="C36" s="330"/>
      <c r="D36" s="330"/>
      <c r="E36" s="330"/>
      <c r="F36" s="330"/>
      <c r="G36" s="330"/>
      <c r="H36" s="330"/>
      <c r="I36" s="330"/>
      <c r="J36" s="330"/>
      <c r="K36" s="330"/>
      <c r="L36" s="330"/>
      <c r="M36" s="331"/>
    </row>
    <row r="37" spans="1:13" ht="94.5" customHeight="1" x14ac:dyDescent="0.2">
      <c r="A37" s="96"/>
      <c r="B37" s="97"/>
      <c r="C37" s="120"/>
      <c r="D37" s="124"/>
      <c r="E37" s="124"/>
      <c r="F37" s="124"/>
      <c r="G37" s="124"/>
      <c r="H37" s="105"/>
      <c r="I37" s="105"/>
      <c r="J37" s="97"/>
      <c r="K37" s="97"/>
      <c r="L37" s="97"/>
      <c r="M37" s="98"/>
    </row>
    <row r="38" spans="1:13" ht="10.5" customHeight="1" x14ac:dyDescent="0.2">
      <c r="A38" s="99"/>
      <c r="B38" s="100"/>
      <c r="C38" s="134"/>
      <c r="D38" s="134"/>
      <c r="E38" s="134"/>
      <c r="F38" s="134"/>
      <c r="G38" s="134"/>
      <c r="H38" s="134"/>
      <c r="I38" s="134"/>
      <c r="J38" s="100"/>
      <c r="K38" s="100"/>
      <c r="L38" s="100"/>
      <c r="M38" s="101"/>
    </row>
    <row r="39" spans="1:13" ht="16.5" customHeight="1" x14ac:dyDescent="0.2">
      <c r="A39" s="99"/>
      <c r="B39" s="100"/>
      <c r="C39" s="337"/>
      <c r="D39" s="337"/>
      <c r="E39" s="337"/>
      <c r="F39" s="337"/>
      <c r="G39" s="337"/>
      <c r="H39" s="337"/>
      <c r="I39" s="337"/>
      <c r="J39" s="100"/>
      <c r="K39" s="100"/>
      <c r="L39" s="100"/>
      <c r="M39" s="101"/>
    </row>
    <row r="40" spans="1:13" ht="6.75" customHeight="1" thickBot="1" x14ac:dyDescent="0.25">
      <c r="A40" s="99"/>
      <c r="B40" s="102"/>
      <c r="C40" s="121"/>
      <c r="D40" s="102"/>
      <c r="E40" s="102"/>
      <c r="F40" s="102"/>
      <c r="G40" s="102"/>
      <c r="H40" s="102"/>
      <c r="I40" s="102"/>
      <c r="J40" s="102"/>
      <c r="K40" s="102"/>
      <c r="L40" s="102"/>
      <c r="M40" s="101"/>
    </row>
    <row r="41" spans="1:13" ht="16.5" x14ac:dyDescent="0.2">
      <c r="A41" s="323"/>
      <c r="B41" s="324"/>
      <c r="C41" s="324"/>
      <c r="D41" s="324"/>
      <c r="E41" s="324"/>
      <c r="F41" s="324"/>
      <c r="G41" s="324"/>
      <c r="H41" s="324"/>
      <c r="I41" s="324"/>
      <c r="J41" s="324"/>
      <c r="K41" s="324"/>
      <c r="L41" s="324"/>
      <c r="M41" s="325"/>
    </row>
    <row r="42" spans="1:13" ht="17.25" thickBot="1" x14ac:dyDescent="0.25">
      <c r="A42" s="326"/>
      <c r="B42" s="327"/>
      <c r="C42" s="327"/>
      <c r="D42" s="327"/>
      <c r="E42" s="327"/>
      <c r="F42" s="327"/>
      <c r="G42" s="327"/>
      <c r="H42" s="327"/>
      <c r="I42" s="327"/>
      <c r="J42" s="327"/>
      <c r="K42" s="327"/>
      <c r="L42" s="327"/>
      <c r="M42" s="328"/>
    </row>
  </sheetData>
  <autoFilter ref="A14:M14" xr:uid="{00000000-0009-0000-0000-00000A000000}">
    <filterColumn colId="3" showButton="0"/>
    <filterColumn colId="4" showButton="0"/>
    <filterColumn colId="5" showButton="0"/>
    <filterColumn colId="6" showButton="0"/>
    <filterColumn colId="9" showButton="0"/>
    <filterColumn colId="10" showButton="0"/>
    <filterColumn colId="11" showButton="0"/>
  </autoFilter>
  <mergeCells count="67">
    <mergeCell ref="D34:G34"/>
    <mergeCell ref="J34:M34"/>
    <mergeCell ref="D35:G35"/>
    <mergeCell ref="J35:M35"/>
    <mergeCell ref="D31:G31"/>
    <mergeCell ref="J31:M31"/>
    <mergeCell ref="D32:G33"/>
    <mergeCell ref="H32:H33"/>
    <mergeCell ref="I32:I33"/>
    <mergeCell ref="J32:M33"/>
    <mergeCell ref="D28:G28"/>
    <mergeCell ref="J28:M28"/>
    <mergeCell ref="D29:G30"/>
    <mergeCell ref="H29:H30"/>
    <mergeCell ref="I29:I30"/>
    <mergeCell ref="J29:M30"/>
    <mergeCell ref="D25:G25"/>
    <mergeCell ref="J25:M25"/>
    <mergeCell ref="D26:G27"/>
    <mergeCell ref="H26:H27"/>
    <mergeCell ref="I26:I27"/>
    <mergeCell ref="J26:M27"/>
    <mergeCell ref="D23:G23"/>
    <mergeCell ref="J23:M23"/>
    <mergeCell ref="D24:G24"/>
    <mergeCell ref="J24:M24"/>
    <mergeCell ref="D21:G21"/>
    <mergeCell ref="J21:M21"/>
    <mergeCell ref="D22:G22"/>
    <mergeCell ref="J22:M22"/>
    <mergeCell ref="D18:G18"/>
    <mergeCell ref="J18:M18"/>
    <mergeCell ref="D19:G20"/>
    <mergeCell ref="H19:H20"/>
    <mergeCell ref="I19:I20"/>
    <mergeCell ref="J19:M20"/>
    <mergeCell ref="A1:M1"/>
    <mergeCell ref="A2:M2"/>
    <mergeCell ref="A3:M3"/>
    <mergeCell ref="A4:M4"/>
    <mergeCell ref="D6:M6"/>
    <mergeCell ref="A6:C6"/>
    <mergeCell ref="A41:M41"/>
    <mergeCell ref="A42:M42"/>
    <mergeCell ref="A36:M36"/>
    <mergeCell ref="A8:D8"/>
    <mergeCell ref="E8:G8"/>
    <mergeCell ref="C39:I39"/>
    <mergeCell ref="D15:G15"/>
    <mergeCell ref="J15:M15"/>
    <mergeCell ref="D16:G17"/>
    <mergeCell ref="H16:H17"/>
    <mergeCell ref="A9:D9"/>
    <mergeCell ref="E9:G9"/>
    <mergeCell ref="C13:C14"/>
    <mergeCell ref="A10:D10"/>
    <mergeCell ref="E10:G10"/>
    <mergeCell ref="A11:D11"/>
    <mergeCell ref="A13:A14"/>
    <mergeCell ref="B13:B14"/>
    <mergeCell ref="I16:I17"/>
    <mergeCell ref="J16:M17"/>
    <mergeCell ref="E11:G11"/>
    <mergeCell ref="D13:G14"/>
    <mergeCell ref="J13:M14"/>
    <mergeCell ref="I13:I14"/>
    <mergeCell ref="H13:H14"/>
  </mergeCells>
  <conditionalFormatting sqref="A36">
    <cfRule type="cellIs" dxfId="30" priority="695" operator="equal">
      <formula>#REF!</formula>
    </cfRule>
    <cfRule type="cellIs" dxfId="29" priority="696" operator="equal">
      <formula>#REF!</formula>
    </cfRule>
    <cfRule type="cellIs" dxfId="28" priority="697" operator="equal">
      <formula>#REF!</formula>
    </cfRule>
    <cfRule type="cellIs" dxfId="27" priority="698" operator="equal">
      <formula>#REF!</formula>
    </cfRule>
  </conditionalFormatting>
  <conditionalFormatting sqref="H15">
    <cfRule type="top10" dxfId="26" priority="727" rank="1"/>
  </conditionalFormatting>
  <conditionalFormatting sqref="J15">
    <cfRule type="colorScale" priority="129">
      <colorScale>
        <cfvo type="min"/>
        <cfvo type="percentile" val="50"/>
        <cfvo type="max"/>
        <color rgb="FFF8696B"/>
        <color rgb="FFFFEB84"/>
        <color rgb="FF63BE7B"/>
      </colorScale>
    </cfRule>
    <cfRule type="top10" dxfId="25" priority="130" rank="1"/>
  </conditionalFormatting>
  <conditionalFormatting sqref="H18">
    <cfRule type="top10" dxfId="24" priority="21" rank="1"/>
  </conditionalFormatting>
  <conditionalFormatting sqref="J18">
    <cfRule type="colorScale" priority="19">
      <colorScale>
        <cfvo type="min"/>
        <cfvo type="percentile" val="50"/>
        <cfvo type="max"/>
        <color rgb="FFF8696B"/>
        <color rgb="FFFFEB84"/>
        <color rgb="FF63BE7B"/>
      </colorScale>
    </cfRule>
    <cfRule type="top10" dxfId="23" priority="20" rank="1"/>
  </conditionalFormatting>
  <conditionalFormatting sqref="H21">
    <cfRule type="top10" dxfId="22" priority="18" rank="1"/>
  </conditionalFormatting>
  <conditionalFormatting sqref="J21">
    <cfRule type="colorScale" priority="16">
      <colorScale>
        <cfvo type="min"/>
        <cfvo type="percentile" val="50"/>
        <cfvo type="max"/>
        <color rgb="FFF8696B"/>
        <color rgb="FFFFEB84"/>
        <color rgb="FF63BE7B"/>
      </colorScale>
    </cfRule>
    <cfRule type="top10" dxfId="21" priority="17" rank="1"/>
  </conditionalFormatting>
  <conditionalFormatting sqref="H23">
    <cfRule type="top10" dxfId="20" priority="15" rank="1"/>
  </conditionalFormatting>
  <conditionalFormatting sqref="J23">
    <cfRule type="colorScale" priority="13">
      <colorScale>
        <cfvo type="min"/>
        <cfvo type="percentile" val="50"/>
        <cfvo type="max"/>
        <color rgb="FFF8696B"/>
        <color rgb="FFFFEB84"/>
        <color rgb="FF63BE7B"/>
      </colorScale>
    </cfRule>
    <cfRule type="top10" dxfId="19" priority="14" rank="1"/>
  </conditionalFormatting>
  <conditionalFormatting sqref="H25">
    <cfRule type="top10" dxfId="18" priority="12" rank="1"/>
  </conditionalFormatting>
  <conditionalFormatting sqref="J25">
    <cfRule type="colorScale" priority="10">
      <colorScale>
        <cfvo type="min"/>
        <cfvo type="percentile" val="50"/>
        <cfvo type="max"/>
        <color rgb="FFF8696B"/>
        <color rgb="FFFFEB84"/>
        <color rgb="FF63BE7B"/>
      </colorScale>
    </cfRule>
    <cfRule type="top10" dxfId="17" priority="11" rank="1"/>
  </conditionalFormatting>
  <conditionalFormatting sqref="H28">
    <cfRule type="top10" dxfId="16" priority="9" rank="1"/>
  </conditionalFormatting>
  <conditionalFormatting sqref="J28">
    <cfRule type="colorScale" priority="7">
      <colorScale>
        <cfvo type="min"/>
        <cfvo type="percentile" val="50"/>
        <cfvo type="max"/>
        <color rgb="FFF8696B"/>
        <color rgb="FFFFEB84"/>
        <color rgb="FF63BE7B"/>
      </colorScale>
    </cfRule>
    <cfRule type="top10" dxfId="15" priority="8" rank="1"/>
  </conditionalFormatting>
  <conditionalFormatting sqref="H31">
    <cfRule type="top10" dxfId="14" priority="6" rank="1"/>
  </conditionalFormatting>
  <conditionalFormatting sqref="J31">
    <cfRule type="colorScale" priority="4">
      <colorScale>
        <cfvo type="min"/>
        <cfvo type="percentile" val="50"/>
        <cfvo type="max"/>
        <color rgb="FFF8696B"/>
        <color rgb="FFFFEB84"/>
        <color rgb="FF63BE7B"/>
      </colorScale>
    </cfRule>
    <cfRule type="top10" dxfId="13" priority="5" rank="1"/>
  </conditionalFormatting>
  <conditionalFormatting sqref="H34">
    <cfRule type="top10" dxfId="12" priority="3" rank="1"/>
  </conditionalFormatting>
  <conditionalFormatting sqref="J34">
    <cfRule type="colorScale" priority="1">
      <colorScale>
        <cfvo type="min"/>
        <cfvo type="percentile" val="50"/>
        <cfvo type="max"/>
        <color rgb="FFF8696B"/>
        <color rgb="FFFFEB84"/>
        <color rgb="FF63BE7B"/>
      </colorScale>
    </cfRule>
    <cfRule type="top10" dxfId="11" priority="2" rank="1"/>
  </conditionalFormatting>
  <conditionalFormatting sqref="I26:I27 I24 I16:I17 I19:I20 I22 I29:I30 I32:I33 I35">
    <cfRule type="containsText" dxfId="10" priority="4635" operator="containsText" text="NO">
      <formula>NOT(ISERROR(SEARCH("NO",I16)))</formula>
    </cfRule>
    <cfRule type="containsText" dxfId="9" priority="4636" operator="containsText" text="CUMPLE">
      <formula>NOT(ISERROR(SEARCH("CUMPLE",I16)))</formula>
    </cfRule>
    <cfRule type="top10" dxfId="8" priority="4637" rank="1"/>
  </conditionalFormatting>
  <conditionalFormatting sqref="J26:J27 J24 J16:J17 J19:J20 J22 J29:J30 J32:J33 J35">
    <cfRule type="colorScale" priority="4659">
      <colorScale>
        <cfvo type="min"/>
        <cfvo type="percentile" val="50"/>
        <cfvo type="max"/>
        <color rgb="FFF8696B"/>
        <color rgb="FFFFEB84"/>
        <color rgb="FF63BE7B"/>
      </colorScale>
    </cfRule>
    <cfRule type="top10" dxfId="7" priority="4660"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1:P71"/>
  <sheetViews>
    <sheetView showGridLines="0" topLeftCell="A34" zoomScale="60" zoomScaleNormal="60" workbookViewId="0">
      <selection activeCell="H28" sqref="H28"/>
    </sheetView>
  </sheetViews>
  <sheetFormatPr baseColWidth="10" defaultColWidth="10.85546875" defaultRowHeight="15.6" customHeight="1" x14ac:dyDescent="0.2"/>
  <cols>
    <col min="1" max="1" width="5.140625" style="146" customWidth="1"/>
    <col min="2" max="2" width="3.28515625" style="146" customWidth="1"/>
    <col min="3" max="3" width="13.42578125" style="146" customWidth="1"/>
    <col min="4" max="4" width="12.42578125" style="146" customWidth="1"/>
    <col min="5" max="5" width="30.28515625" style="146" customWidth="1"/>
    <col min="6" max="6" width="54.7109375" style="146" customWidth="1"/>
    <col min="7" max="7" width="21" style="146" customWidth="1"/>
    <col min="8" max="8" width="26.42578125" style="146" customWidth="1"/>
    <col min="9" max="9" width="21.42578125" style="146" customWidth="1"/>
    <col min="10" max="10" width="25.7109375" style="146" customWidth="1"/>
    <col min="11" max="11" width="24" style="146" customWidth="1"/>
    <col min="12" max="12" width="30.7109375" style="146" customWidth="1"/>
    <col min="13" max="13" width="21.85546875" style="146" customWidth="1"/>
    <col min="14" max="14" width="40.42578125" style="146" customWidth="1"/>
    <col min="15" max="15" width="2.7109375" style="146" customWidth="1"/>
    <col min="16" max="16" width="4.7109375" style="146" customWidth="1"/>
    <col min="17" max="17" width="10.85546875" style="146"/>
    <col min="18" max="18" width="17.28515625" style="146" bestFit="1" customWidth="1"/>
    <col min="19" max="16384" width="10.85546875" style="146"/>
  </cols>
  <sheetData>
    <row r="1" spans="2:15" s="140" customFormat="1" ht="31.5" customHeight="1" x14ac:dyDescent="0.2">
      <c r="B1" s="138"/>
      <c r="C1" s="368" t="s">
        <v>32</v>
      </c>
      <c r="D1" s="369"/>
      <c r="E1" s="369"/>
      <c r="F1" s="369"/>
      <c r="G1" s="369"/>
      <c r="H1" s="369"/>
      <c r="I1" s="369"/>
      <c r="J1" s="369"/>
      <c r="K1" s="369"/>
      <c r="L1" s="369"/>
      <c r="M1" s="369"/>
      <c r="N1" s="370"/>
      <c r="O1" s="139"/>
    </row>
    <row r="2" spans="2:15" s="140" customFormat="1" ht="31.5" customHeight="1" x14ac:dyDescent="0.2">
      <c r="B2" s="141"/>
      <c r="C2" s="371" t="s">
        <v>34</v>
      </c>
      <c r="D2" s="372"/>
      <c r="E2" s="372"/>
      <c r="F2" s="372"/>
      <c r="G2" s="372"/>
      <c r="H2" s="372"/>
      <c r="I2" s="372"/>
      <c r="J2" s="372"/>
      <c r="K2" s="372"/>
      <c r="L2" s="372"/>
      <c r="M2" s="372"/>
      <c r="N2" s="373"/>
      <c r="O2" s="142"/>
    </row>
    <row r="3" spans="2:15" s="140" customFormat="1" ht="31.5" customHeight="1" x14ac:dyDescent="0.2">
      <c r="B3" s="141"/>
      <c r="C3" s="371" t="s">
        <v>177</v>
      </c>
      <c r="D3" s="372"/>
      <c r="E3" s="372"/>
      <c r="F3" s="372"/>
      <c r="G3" s="372"/>
      <c r="H3" s="372"/>
      <c r="I3" s="372"/>
      <c r="J3" s="372"/>
      <c r="K3" s="372"/>
      <c r="L3" s="372"/>
      <c r="M3" s="372"/>
      <c r="N3" s="373"/>
      <c r="O3" s="142"/>
    </row>
    <row r="4" spans="2:15" s="140" customFormat="1" ht="31.5" customHeight="1" thickBot="1" x14ac:dyDescent="0.25">
      <c r="B4" s="141"/>
      <c r="C4" s="374" t="s">
        <v>178</v>
      </c>
      <c r="D4" s="375"/>
      <c r="E4" s="375"/>
      <c r="F4" s="375"/>
      <c r="G4" s="375"/>
      <c r="H4" s="375"/>
      <c r="I4" s="375"/>
      <c r="J4" s="375"/>
      <c r="K4" s="375"/>
      <c r="L4" s="375"/>
      <c r="M4" s="375"/>
      <c r="N4" s="376"/>
      <c r="O4" s="142"/>
    </row>
    <row r="5" spans="2:15" s="132" customFormat="1" ht="16.5" customHeight="1" thickBot="1" x14ac:dyDescent="0.25">
      <c r="B5" s="125"/>
      <c r="C5" s="126"/>
      <c r="D5" s="127"/>
      <c r="E5" s="127"/>
      <c r="F5" s="128"/>
      <c r="G5" s="129"/>
      <c r="H5" s="129"/>
      <c r="I5" s="129"/>
      <c r="J5" s="129"/>
      <c r="K5" s="129"/>
      <c r="L5" s="129"/>
      <c r="M5" s="129"/>
      <c r="N5" s="130"/>
      <c r="O5" s="131"/>
    </row>
    <row r="6" spans="2:15" s="132" customFormat="1" ht="81.75" customHeight="1" thickBot="1" x14ac:dyDescent="0.25">
      <c r="B6" s="133"/>
      <c r="C6" s="377" t="s">
        <v>35</v>
      </c>
      <c r="D6" s="378"/>
      <c r="E6" s="378"/>
      <c r="F6" s="379"/>
      <c r="G6" s="380" t="s">
        <v>179</v>
      </c>
      <c r="H6" s="381"/>
      <c r="I6" s="381"/>
      <c r="J6" s="381"/>
      <c r="K6" s="381"/>
      <c r="L6" s="381"/>
      <c r="M6" s="381"/>
      <c r="N6" s="382"/>
      <c r="O6" s="131"/>
    </row>
    <row r="7" spans="2:15" ht="15.75" thickBot="1" x14ac:dyDescent="0.25">
      <c r="B7" s="143"/>
      <c r="C7" s="144"/>
      <c r="D7" s="145"/>
      <c r="E7" s="145"/>
      <c r="G7" s="145"/>
      <c r="H7" s="145"/>
      <c r="I7" s="145"/>
      <c r="J7" s="145"/>
      <c r="K7" s="145"/>
      <c r="L7" s="145"/>
      <c r="M7" s="145"/>
      <c r="N7" s="147"/>
      <c r="O7" s="148"/>
    </row>
    <row r="8" spans="2:15" ht="48" thickBot="1" x14ac:dyDescent="0.25">
      <c r="B8" s="143"/>
      <c r="C8" s="383" t="s">
        <v>180</v>
      </c>
      <c r="D8" s="384"/>
      <c r="E8" s="384"/>
      <c r="F8" s="385"/>
      <c r="G8" s="149" t="s">
        <v>181</v>
      </c>
      <c r="H8" s="150" t="s">
        <v>182</v>
      </c>
      <c r="I8" s="151" t="s">
        <v>183</v>
      </c>
      <c r="J8" s="149" t="s">
        <v>184</v>
      </c>
      <c r="K8" s="149" t="s">
        <v>185</v>
      </c>
      <c r="L8" s="152" t="s">
        <v>186</v>
      </c>
      <c r="M8" s="153"/>
      <c r="N8" s="147"/>
      <c r="O8" s="148"/>
    </row>
    <row r="9" spans="2:15" ht="30" customHeight="1" thickBot="1" x14ac:dyDescent="0.25">
      <c r="B9" s="143"/>
      <c r="C9" s="386"/>
      <c r="D9" s="387"/>
      <c r="E9" s="387"/>
      <c r="F9" s="388"/>
      <c r="G9" s="154" t="s">
        <v>187</v>
      </c>
      <c r="H9" s="154" t="s">
        <v>188</v>
      </c>
      <c r="I9" s="154" t="s">
        <v>189</v>
      </c>
      <c r="J9" s="154" t="s">
        <v>190</v>
      </c>
      <c r="K9" s="155" t="s">
        <v>191</v>
      </c>
      <c r="L9" s="156">
        <v>3000000000</v>
      </c>
      <c r="M9" s="153"/>
      <c r="N9" s="147"/>
      <c r="O9" s="148"/>
    </row>
    <row r="10" spans="2:15" ht="30.75" customHeight="1" thickBot="1" x14ac:dyDescent="0.25">
      <c r="B10" s="143"/>
      <c r="C10" s="389"/>
      <c r="D10" s="390"/>
      <c r="E10" s="390"/>
      <c r="F10" s="391"/>
      <c r="G10" s="157">
        <v>1.21</v>
      </c>
      <c r="H10" s="158">
        <v>0.7</v>
      </c>
      <c r="I10" s="159">
        <v>0.01</v>
      </c>
      <c r="J10" s="158">
        <v>0.04</v>
      </c>
      <c r="K10" s="160">
        <v>0.02</v>
      </c>
      <c r="L10" s="161">
        <v>3000000000</v>
      </c>
      <c r="M10" s="153"/>
      <c r="N10" s="147"/>
      <c r="O10" s="148"/>
    </row>
    <row r="11" spans="2:15" ht="48" thickBot="1" x14ac:dyDescent="0.25">
      <c r="B11" s="143"/>
      <c r="C11" s="383" t="s">
        <v>192</v>
      </c>
      <c r="D11" s="384"/>
      <c r="E11" s="384"/>
      <c r="F11" s="385"/>
      <c r="G11" s="149" t="s">
        <v>181</v>
      </c>
      <c r="H11" s="150" t="s">
        <v>182</v>
      </c>
      <c r="I11" s="151" t="s">
        <v>183</v>
      </c>
      <c r="J11" s="149" t="s">
        <v>184</v>
      </c>
      <c r="K11" s="149" t="s">
        <v>185</v>
      </c>
      <c r="L11" s="151" t="s">
        <v>186</v>
      </c>
      <c r="N11" s="147"/>
      <c r="O11" s="148"/>
    </row>
    <row r="12" spans="2:15" ht="36.75" customHeight="1" thickBot="1" x14ac:dyDescent="0.25">
      <c r="B12" s="143"/>
      <c r="C12" s="386"/>
      <c r="D12" s="387"/>
      <c r="E12" s="387"/>
      <c r="F12" s="388"/>
      <c r="G12" s="154" t="s">
        <v>193</v>
      </c>
      <c r="H12" s="154" t="s">
        <v>194</v>
      </c>
      <c r="I12" s="154" t="s">
        <v>195</v>
      </c>
      <c r="J12" s="154" t="s">
        <v>196</v>
      </c>
      <c r="K12" s="155" t="s">
        <v>196</v>
      </c>
      <c r="L12" s="162">
        <v>3000000000</v>
      </c>
      <c r="N12" s="147"/>
      <c r="O12" s="148"/>
    </row>
    <row r="13" spans="2:15" ht="30.75" customHeight="1" thickBot="1" x14ac:dyDescent="0.25">
      <c r="B13" s="143"/>
      <c r="C13" s="389"/>
      <c r="D13" s="390"/>
      <c r="E13" s="390"/>
      <c r="F13" s="391"/>
      <c r="G13" s="157">
        <v>1.1100000000000001</v>
      </c>
      <c r="H13" s="158">
        <v>0.75</v>
      </c>
      <c r="I13" s="159">
        <v>0</v>
      </c>
      <c r="J13" s="158">
        <v>0</v>
      </c>
      <c r="K13" s="160">
        <v>0</v>
      </c>
      <c r="L13" s="163">
        <v>3000000000</v>
      </c>
      <c r="N13" s="147"/>
      <c r="O13" s="148"/>
    </row>
    <row r="14" spans="2:15" ht="12" customHeight="1" thickBot="1" x14ac:dyDescent="0.25">
      <c r="B14" s="143"/>
      <c r="C14" s="144"/>
      <c r="D14" s="145"/>
      <c r="E14" s="145"/>
      <c r="F14" s="164"/>
      <c r="G14" s="145"/>
      <c r="H14" s="145"/>
      <c r="I14" s="145"/>
      <c r="J14" s="145"/>
      <c r="K14" s="145"/>
      <c r="L14" s="145"/>
      <c r="M14" s="145"/>
      <c r="N14" s="147"/>
      <c r="O14" s="148"/>
    </row>
    <row r="15" spans="2:15" s="169" customFormat="1" ht="24.95" customHeight="1" thickBot="1" x14ac:dyDescent="0.25">
      <c r="B15" s="165"/>
      <c r="C15" s="166"/>
      <c r="D15" s="167"/>
      <c r="E15" s="167"/>
      <c r="F15" s="167"/>
      <c r="G15" s="392" t="s">
        <v>197</v>
      </c>
      <c r="H15" s="393"/>
      <c r="I15" s="393"/>
      <c r="J15" s="393"/>
      <c r="K15" s="393"/>
      <c r="L15" s="394"/>
      <c r="M15" s="395" t="s">
        <v>198</v>
      </c>
      <c r="N15" s="396"/>
      <c r="O15" s="168"/>
    </row>
    <row r="16" spans="2:15" s="178" customFormat="1" ht="52.5" customHeight="1" x14ac:dyDescent="0.2">
      <c r="B16" s="170"/>
      <c r="C16" s="171" t="s">
        <v>199</v>
      </c>
      <c r="D16" s="172" t="s">
        <v>200</v>
      </c>
      <c r="E16" s="172" t="s">
        <v>201</v>
      </c>
      <c r="F16" s="173" t="s">
        <v>202</v>
      </c>
      <c r="G16" s="174" t="s">
        <v>181</v>
      </c>
      <c r="H16" s="174" t="s">
        <v>182</v>
      </c>
      <c r="I16" s="174" t="s">
        <v>183</v>
      </c>
      <c r="J16" s="174" t="s">
        <v>203</v>
      </c>
      <c r="K16" s="174" t="s">
        <v>204</v>
      </c>
      <c r="L16" s="174" t="s">
        <v>186</v>
      </c>
      <c r="M16" s="175" t="s">
        <v>205</v>
      </c>
      <c r="N16" s="176" t="s">
        <v>74</v>
      </c>
      <c r="O16" s="177"/>
    </row>
    <row r="17" spans="2:16" s="188" customFormat="1" ht="42.75" customHeight="1" x14ac:dyDescent="0.25">
      <c r="B17" s="179"/>
      <c r="C17" s="180">
        <v>1</v>
      </c>
      <c r="D17" s="180"/>
      <c r="E17" s="181" t="s">
        <v>206</v>
      </c>
      <c r="F17" s="182"/>
      <c r="G17" s="183"/>
      <c r="H17" s="184"/>
      <c r="I17" s="183"/>
      <c r="J17" s="184"/>
      <c r="K17" s="184"/>
      <c r="L17" s="185"/>
      <c r="M17" s="180" t="s">
        <v>37</v>
      </c>
      <c r="N17" s="186"/>
      <c r="O17" s="187"/>
    </row>
    <row r="18" spans="2:16" s="188" customFormat="1" ht="101.25" customHeight="1" x14ac:dyDescent="0.25">
      <c r="B18" s="179"/>
      <c r="C18" s="180">
        <v>2</v>
      </c>
      <c r="D18" s="180"/>
      <c r="E18" s="189" t="s">
        <v>207</v>
      </c>
      <c r="F18" s="182"/>
      <c r="G18" s="183"/>
      <c r="H18" s="184"/>
      <c r="I18" s="183"/>
      <c r="J18" s="184"/>
      <c r="K18" s="184"/>
      <c r="L18" s="185"/>
      <c r="M18" s="180" t="e">
        <v>#N/A</v>
      </c>
      <c r="N18" s="190" t="s">
        <v>208</v>
      </c>
      <c r="O18" s="187"/>
      <c r="P18" s="191"/>
    </row>
    <row r="19" spans="2:16" s="188" customFormat="1" ht="42.75" customHeight="1" x14ac:dyDescent="0.25">
      <c r="B19" s="179"/>
      <c r="C19" s="180">
        <v>3</v>
      </c>
      <c r="D19" s="180"/>
      <c r="E19" s="189" t="s">
        <v>209</v>
      </c>
      <c r="F19" s="182"/>
      <c r="G19" s="183"/>
      <c r="H19" s="184"/>
      <c r="I19" s="183"/>
      <c r="J19" s="184"/>
      <c r="K19" s="184"/>
      <c r="L19" s="185"/>
      <c r="M19" s="180" t="s">
        <v>37</v>
      </c>
      <c r="N19" s="192"/>
      <c r="O19" s="187"/>
      <c r="P19" s="191"/>
    </row>
    <row r="20" spans="2:16" s="188" customFormat="1" ht="42.75" customHeight="1" x14ac:dyDescent="0.25">
      <c r="B20" s="179"/>
      <c r="C20" s="180">
        <v>4</v>
      </c>
      <c r="D20" s="180"/>
      <c r="E20" s="189" t="s">
        <v>210</v>
      </c>
      <c r="F20" s="182"/>
      <c r="G20" s="183"/>
      <c r="H20" s="199"/>
      <c r="I20" s="183"/>
      <c r="J20" s="199"/>
      <c r="K20" s="199"/>
      <c r="L20" s="200"/>
      <c r="M20" s="180" t="s">
        <v>37</v>
      </c>
      <c r="N20" s="192"/>
      <c r="O20" s="187"/>
      <c r="P20" s="191"/>
    </row>
    <row r="21" spans="2:16" s="188" customFormat="1" ht="42.75" customHeight="1" x14ac:dyDescent="0.25">
      <c r="B21" s="179"/>
      <c r="C21" s="180">
        <v>5</v>
      </c>
      <c r="D21" s="180"/>
      <c r="E21" s="189" t="s">
        <v>211</v>
      </c>
      <c r="F21" s="182"/>
      <c r="G21" s="183"/>
      <c r="H21" s="199"/>
      <c r="I21" s="183"/>
      <c r="J21" s="199"/>
      <c r="K21" s="199"/>
      <c r="L21" s="200"/>
      <c r="M21" s="180" t="s">
        <v>37</v>
      </c>
      <c r="N21" s="192"/>
      <c r="O21" s="187"/>
      <c r="P21" s="191"/>
    </row>
    <row r="22" spans="2:16" s="188" customFormat="1" ht="42.75" customHeight="1" x14ac:dyDescent="0.25">
      <c r="B22" s="179"/>
      <c r="C22" s="180">
        <v>6</v>
      </c>
      <c r="D22" s="180"/>
      <c r="E22" s="189" t="s">
        <v>212</v>
      </c>
      <c r="F22" s="182"/>
      <c r="G22" s="183"/>
      <c r="H22" s="199"/>
      <c r="I22" s="183"/>
      <c r="J22" s="199"/>
      <c r="K22" s="199"/>
      <c r="L22" s="200"/>
      <c r="M22" s="180" t="s">
        <v>37</v>
      </c>
      <c r="N22" s="192"/>
      <c r="O22" s="187"/>
      <c r="P22" s="191"/>
    </row>
    <row r="23" spans="2:16" s="188" customFormat="1" ht="42.75" customHeight="1" x14ac:dyDescent="0.25">
      <c r="B23" s="179"/>
      <c r="C23" s="180">
        <v>7</v>
      </c>
      <c r="D23" s="180"/>
      <c r="E23" s="189" t="s">
        <v>213</v>
      </c>
      <c r="F23" s="182"/>
      <c r="G23" s="183"/>
      <c r="H23" s="199"/>
      <c r="I23" s="183"/>
      <c r="J23" s="199"/>
      <c r="K23" s="199"/>
      <c r="L23" s="200"/>
      <c r="M23" s="180" t="s">
        <v>37</v>
      </c>
      <c r="N23" s="192"/>
      <c r="O23" s="187"/>
      <c r="P23" s="191"/>
    </row>
    <row r="24" spans="2:16" s="188" customFormat="1" ht="42.75" customHeight="1" x14ac:dyDescent="0.25">
      <c r="B24" s="179"/>
      <c r="C24" s="180">
        <v>8</v>
      </c>
      <c r="D24" s="180"/>
      <c r="E24" s="189" t="s">
        <v>214</v>
      </c>
      <c r="F24" s="182"/>
      <c r="G24" s="183"/>
      <c r="H24" s="199"/>
      <c r="I24" s="183"/>
      <c r="J24" s="199"/>
      <c r="K24" s="199"/>
      <c r="L24" s="200"/>
      <c r="M24" s="180" t="s">
        <v>37</v>
      </c>
      <c r="N24" s="192"/>
      <c r="O24" s="187"/>
      <c r="P24" s="191"/>
    </row>
    <row r="25" spans="2:16" s="188" customFormat="1" ht="42.75" customHeight="1" x14ac:dyDescent="0.25">
      <c r="B25" s="179"/>
      <c r="C25" s="180">
        <v>9</v>
      </c>
      <c r="D25" s="180"/>
      <c r="E25" s="189" t="s">
        <v>215</v>
      </c>
      <c r="F25" s="182"/>
      <c r="G25" s="183"/>
      <c r="H25" s="199"/>
      <c r="I25" s="183"/>
      <c r="J25" s="199"/>
      <c r="K25" s="199"/>
      <c r="L25" s="200"/>
      <c r="M25" s="180" t="s">
        <v>37</v>
      </c>
      <c r="N25" s="192"/>
      <c r="O25" s="187"/>
      <c r="P25" s="191"/>
    </row>
    <row r="26" spans="2:16" s="188" customFormat="1" ht="42.75" customHeight="1" x14ac:dyDescent="0.25">
      <c r="B26" s="179"/>
      <c r="C26" s="180">
        <v>10</v>
      </c>
      <c r="D26" s="180"/>
      <c r="E26" s="189" t="s">
        <v>216</v>
      </c>
      <c r="F26" s="182"/>
      <c r="G26" s="183"/>
      <c r="H26" s="199"/>
      <c r="I26" s="183"/>
      <c r="J26" s="199"/>
      <c r="K26" s="199"/>
      <c r="L26" s="200"/>
      <c r="M26" s="180" t="s">
        <v>37</v>
      </c>
      <c r="N26" s="192"/>
      <c r="O26" s="187"/>
      <c r="P26" s="191"/>
    </row>
    <row r="27" spans="2:16" s="188" customFormat="1" ht="42.75" customHeight="1" x14ac:dyDescent="0.25">
      <c r="B27" s="179"/>
      <c r="C27" s="180">
        <v>11</v>
      </c>
      <c r="D27" s="180"/>
      <c r="E27" s="189" t="s">
        <v>217</v>
      </c>
      <c r="F27" s="182"/>
      <c r="G27" s="183"/>
      <c r="H27" s="199"/>
      <c r="I27" s="183"/>
      <c r="J27" s="199"/>
      <c r="K27" s="199"/>
      <c r="L27" s="200"/>
      <c r="M27" s="180" t="s">
        <v>37</v>
      </c>
      <c r="N27" s="192"/>
      <c r="O27" s="187"/>
      <c r="P27" s="191"/>
    </row>
    <row r="28" spans="2:16" s="188" customFormat="1" ht="42.75" customHeight="1" x14ac:dyDescent="0.25">
      <c r="B28" s="179"/>
      <c r="C28" s="180">
        <v>12</v>
      </c>
      <c r="D28" s="180"/>
      <c r="E28" s="189" t="s">
        <v>218</v>
      </c>
      <c r="F28" s="182"/>
      <c r="G28" s="183"/>
      <c r="H28" s="199"/>
      <c r="I28" s="183"/>
      <c r="J28" s="199"/>
      <c r="K28" s="199"/>
      <c r="L28" s="200"/>
      <c r="M28" s="180" t="s">
        <v>37</v>
      </c>
      <c r="N28" s="192"/>
      <c r="O28" s="187"/>
      <c r="P28" s="191"/>
    </row>
    <row r="29" spans="2:16" s="188" customFormat="1" ht="42.75" customHeight="1" x14ac:dyDescent="0.25">
      <c r="B29" s="179"/>
      <c r="C29" s="180">
        <v>13</v>
      </c>
      <c r="D29" s="180"/>
      <c r="E29" s="189" t="s">
        <v>219</v>
      </c>
      <c r="F29" s="182"/>
      <c r="G29" s="183"/>
      <c r="H29" s="199"/>
      <c r="I29" s="183"/>
      <c r="J29" s="199"/>
      <c r="K29" s="199"/>
      <c r="L29" s="200"/>
      <c r="M29" s="180" t="s">
        <v>37</v>
      </c>
      <c r="N29" s="192"/>
      <c r="O29" s="187"/>
      <c r="P29" s="191"/>
    </row>
    <row r="30" spans="2:16" s="188" customFormat="1" ht="42.75" customHeight="1" x14ac:dyDescent="0.25">
      <c r="B30" s="179"/>
      <c r="C30" s="180">
        <v>14</v>
      </c>
      <c r="D30" s="180"/>
      <c r="E30" s="189" t="s">
        <v>220</v>
      </c>
      <c r="F30" s="182"/>
      <c r="G30" s="183"/>
      <c r="H30" s="199"/>
      <c r="I30" s="183"/>
      <c r="J30" s="199"/>
      <c r="K30" s="199"/>
      <c r="L30" s="200"/>
      <c r="M30" s="180" t="s">
        <v>37</v>
      </c>
      <c r="N30" s="192"/>
      <c r="O30" s="187"/>
      <c r="P30" s="191"/>
    </row>
    <row r="31" spans="2:16" s="188" customFormat="1" ht="81" customHeight="1" x14ac:dyDescent="0.25">
      <c r="B31" s="179"/>
      <c r="C31" s="180">
        <v>15</v>
      </c>
      <c r="D31" s="180"/>
      <c r="E31" s="189" t="s">
        <v>221</v>
      </c>
      <c r="F31" s="182"/>
      <c r="G31" s="183"/>
      <c r="H31" s="199"/>
      <c r="I31" s="183"/>
      <c r="J31" s="199"/>
      <c r="K31" s="199"/>
      <c r="L31" s="200"/>
      <c r="M31" s="180" t="s">
        <v>222</v>
      </c>
      <c r="N31" s="192" t="s">
        <v>223</v>
      </c>
      <c r="O31" s="187"/>
      <c r="P31" s="191"/>
    </row>
    <row r="32" spans="2:16" s="188" customFormat="1" ht="42.75" customHeight="1" x14ac:dyDescent="0.25">
      <c r="B32" s="179"/>
      <c r="C32" s="180">
        <v>16</v>
      </c>
      <c r="D32" s="180"/>
      <c r="E32" s="189" t="s">
        <v>224</v>
      </c>
      <c r="F32" s="182"/>
      <c r="G32" s="183"/>
      <c r="H32" s="199"/>
      <c r="I32" s="183"/>
      <c r="J32" s="199"/>
      <c r="K32" s="199"/>
      <c r="L32" s="200"/>
      <c r="M32" s="180" t="s">
        <v>37</v>
      </c>
      <c r="N32" s="192"/>
      <c r="O32" s="187"/>
      <c r="P32" s="191"/>
    </row>
    <row r="33" spans="2:16" s="188" customFormat="1" ht="42.75" customHeight="1" x14ac:dyDescent="0.25">
      <c r="B33" s="179"/>
      <c r="C33" s="180">
        <v>17</v>
      </c>
      <c r="D33" s="180"/>
      <c r="E33" s="189" t="s">
        <v>225</v>
      </c>
      <c r="F33" s="182"/>
      <c r="G33" s="183"/>
      <c r="H33" s="199"/>
      <c r="I33" s="183"/>
      <c r="J33" s="199"/>
      <c r="K33" s="199"/>
      <c r="L33" s="200"/>
      <c r="M33" s="180" t="s">
        <v>37</v>
      </c>
      <c r="N33" s="192"/>
      <c r="O33" s="187"/>
      <c r="P33" s="191"/>
    </row>
    <row r="34" spans="2:16" s="188" customFormat="1" ht="42.75" customHeight="1" x14ac:dyDescent="0.25">
      <c r="B34" s="179"/>
      <c r="C34" s="180">
        <v>18</v>
      </c>
      <c r="D34" s="180"/>
      <c r="E34" s="189" t="s">
        <v>226</v>
      </c>
      <c r="F34" s="182"/>
      <c r="G34" s="183"/>
      <c r="H34" s="199"/>
      <c r="I34" s="183"/>
      <c r="J34" s="199"/>
      <c r="K34" s="199"/>
      <c r="L34" s="200"/>
      <c r="M34" s="180" t="s">
        <v>37</v>
      </c>
      <c r="N34" s="192"/>
      <c r="O34" s="187"/>
      <c r="P34" s="191"/>
    </row>
    <row r="35" spans="2:16" s="188" customFormat="1" ht="42.75" customHeight="1" x14ac:dyDescent="0.25">
      <c r="B35" s="179"/>
      <c r="C35" s="180">
        <v>19</v>
      </c>
      <c r="D35" s="180"/>
      <c r="E35" s="189" t="s">
        <v>227</v>
      </c>
      <c r="F35" s="182"/>
      <c r="G35" s="183"/>
      <c r="H35" s="199"/>
      <c r="I35" s="183"/>
      <c r="J35" s="199"/>
      <c r="K35" s="199"/>
      <c r="L35" s="200"/>
      <c r="M35" s="180" t="s">
        <v>37</v>
      </c>
      <c r="N35" s="192"/>
      <c r="O35" s="187"/>
      <c r="P35" s="191"/>
    </row>
    <row r="36" spans="2:16" s="188" customFormat="1" ht="42.75" customHeight="1" x14ac:dyDescent="0.25">
      <c r="B36" s="179"/>
      <c r="C36" s="180">
        <v>20</v>
      </c>
      <c r="D36" s="180"/>
      <c r="E36" s="189" t="s">
        <v>228</v>
      </c>
      <c r="F36" s="182"/>
      <c r="G36" s="183"/>
      <c r="H36" s="199"/>
      <c r="I36" s="183"/>
      <c r="J36" s="199"/>
      <c r="K36" s="199"/>
      <c r="L36" s="200"/>
      <c r="M36" s="180" t="s">
        <v>37</v>
      </c>
      <c r="N36" s="192"/>
      <c r="O36" s="187"/>
      <c r="P36" s="191"/>
    </row>
    <row r="37" spans="2:16" s="188" customFormat="1" ht="42.75" customHeight="1" x14ac:dyDescent="0.25">
      <c r="B37" s="179"/>
      <c r="C37" s="180">
        <v>21</v>
      </c>
      <c r="D37" s="180"/>
      <c r="E37" s="189" t="s">
        <v>229</v>
      </c>
      <c r="F37" s="182"/>
      <c r="G37" s="183"/>
      <c r="H37" s="199"/>
      <c r="I37" s="183"/>
      <c r="J37" s="199"/>
      <c r="K37" s="199"/>
      <c r="L37" s="200"/>
      <c r="M37" s="180" t="s">
        <v>37</v>
      </c>
      <c r="N37" s="192"/>
      <c r="O37" s="187"/>
      <c r="P37" s="191"/>
    </row>
    <row r="38" spans="2:16" s="188" customFormat="1" ht="42.75" customHeight="1" x14ac:dyDescent="0.25">
      <c r="B38" s="179"/>
      <c r="C38" s="180">
        <v>22</v>
      </c>
      <c r="D38" s="180"/>
      <c r="E38" s="189" t="s">
        <v>230</v>
      </c>
      <c r="F38" s="182"/>
      <c r="G38" s="183"/>
      <c r="H38" s="199"/>
      <c r="I38" s="183"/>
      <c r="J38" s="199"/>
      <c r="K38" s="199"/>
      <c r="L38" s="200"/>
      <c r="M38" s="180" t="s">
        <v>37</v>
      </c>
      <c r="N38" s="192"/>
      <c r="O38" s="187"/>
      <c r="P38" s="191"/>
    </row>
    <row r="39" spans="2:16" s="188" customFormat="1" ht="42.75" customHeight="1" x14ac:dyDescent="0.25">
      <c r="B39" s="179"/>
      <c r="C39" s="180">
        <v>23</v>
      </c>
      <c r="D39" s="180"/>
      <c r="E39" s="189" t="s">
        <v>231</v>
      </c>
      <c r="F39" s="182"/>
      <c r="G39" s="183"/>
      <c r="H39" s="199"/>
      <c r="I39" s="183"/>
      <c r="J39" s="199"/>
      <c r="K39" s="199"/>
      <c r="L39" s="200"/>
      <c r="M39" s="180" t="s">
        <v>37</v>
      </c>
      <c r="N39" s="192"/>
      <c r="O39" s="187"/>
      <c r="P39" s="191"/>
    </row>
    <row r="40" spans="2:16" s="188" customFormat="1" ht="42.75" customHeight="1" x14ac:dyDescent="0.25">
      <c r="B40" s="179"/>
      <c r="C40" s="180">
        <v>24</v>
      </c>
      <c r="D40" s="180"/>
      <c r="E40" s="189" t="s">
        <v>232</v>
      </c>
      <c r="F40" s="182"/>
      <c r="G40" s="183"/>
      <c r="H40" s="199"/>
      <c r="I40" s="183"/>
      <c r="J40" s="199"/>
      <c r="K40" s="199"/>
      <c r="L40" s="200"/>
      <c r="M40" s="180" t="s">
        <v>37</v>
      </c>
      <c r="N40" s="192"/>
      <c r="O40" s="187"/>
      <c r="P40" s="191"/>
    </row>
    <row r="41" spans="2:16" s="188" customFormat="1" ht="42.75" customHeight="1" x14ac:dyDescent="0.25">
      <c r="B41" s="179"/>
      <c r="C41" s="180">
        <v>25</v>
      </c>
      <c r="D41" s="180"/>
      <c r="E41" s="189" t="s">
        <v>233</v>
      </c>
      <c r="F41" s="182"/>
      <c r="G41" s="183"/>
      <c r="H41" s="199"/>
      <c r="I41" s="183"/>
      <c r="J41" s="199"/>
      <c r="K41" s="199"/>
      <c r="L41" s="200"/>
      <c r="M41" s="180" t="s">
        <v>37</v>
      </c>
      <c r="N41" s="192"/>
      <c r="O41" s="187"/>
      <c r="P41" s="191"/>
    </row>
    <row r="42" spans="2:16" s="188" customFormat="1" ht="42.75" customHeight="1" x14ac:dyDescent="0.25">
      <c r="B42" s="179"/>
      <c r="C42" s="180">
        <v>26</v>
      </c>
      <c r="D42" s="180"/>
      <c r="E42" s="189" t="s">
        <v>234</v>
      </c>
      <c r="F42" s="182"/>
      <c r="G42" s="183"/>
      <c r="H42" s="199"/>
      <c r="I42" s="183"/>
      <c r="J42" s="199"/>
      <c r="K42" s="199"/>
      <c r="L42" s="200"/>
      <c r="M42" s="180" t="s">
        <v>37</v>
      </c>
      <c r="N42" s="192"/>
      <c r="O42" s="187"/>
      <c r="P42" s="191"/>
    </row>
    <row r="43" spans="2:16" s="188" customFormat="1" ht="42.75" customHeight="1" x14ac:dyDescent="0.25">
      <c r="B43" s="179"/>
      <c r="C43" s="180">
        <v>27</v>
      </c>
      <c r="D43" s="180"/>
      <c r="E43" s="189" t="s">
        <v>235</v>
      </c>
      <c r="F43" s="182"/>
      <c r="G43" s="183"/>
      <c r="H43" s="199"/>
      <c r="I43" s="183"/>
      <c r="J43" s="199"/>
      <c r="K43" s="199"/>
      <c r="L43" s="200"/>
      <c r="M43" s="180" t="s">
        <v>37</v>
      </c>
      <c r="N43" s="192"/>
      <c r="O43" s="187"/>
      <c r="P43" s="191"/>
    </row>
    <row r="44" spans="2:16" s="188" customFormat="1" ht="42.75" customHeight="1" x14ac:dyDescent="0.25">
      <c r="B44" s="179"/>
      <c r="C44" s="180">
        <v>28</v>
      </c>
      <c r="D44" s="180"/>
      <c r="E44" s="189" t="s">
        <v>236</v>
      </c>
      <c r="F44" s="182"/>
      <c r="G44" s="183"/>
      <c r="H44" s="199"/>
      <c r="I44" s="183"/>
      <c r="J44" s="199"/>
      <c r="K44" s="199"/>
      <c r="L44" s="200"/>
      <c r="M44" s="180" t="s">
        <v>37</v>
      </c>
      <c r="N44" s="192"/>
      <c r="O44" s="187"/>
      <c r="P44" s="191"/>
    </row>
    <row r="45" spans="2:16" ht="42.75" customHeight="1" x14ac:dyDescent="0.2">
      <c r="B45" s="143"/>
      <c r="C45" s="180">
        <v>29</v>
      </c>
      <c r="D45" s="180"/>
      <c r="E45" s="189" t="s">
        <v>237</v>
      </c>
      <c r="F45" s="182"/>
      <c r="G45" s="183"/>
      <c r="H45" s="199"/>
      <c r="I45" s="183"/>
      <c r="J45" s="199"/>
      <c r="K45" s="199"/>
      <c r="L45" s="200"/>
      <c r="M45" s="180" t="s">
        <v>37</v>
      </c>
      <c r="N45" s="192"/>
      <c r="O45" s="148"/>
    </row>
    <row r="46" spans="2:16" ht="42.75" customHeight="1" x14ac:dyDescent="0.2">
      <c r="B46" s="143"/>
      <c r="C46" s="180">
        <v>30</v>
      </c>
      <c r="D46" s="180"/>
      <c r="E46" s="189" t="s">
        <v>238</v>
      </c>
      <c r="F46" s="182"/>
      <c r="G46" s="183"/>
      <c r="H46" s="199"/>
      <c r="I46" s="183"/>
      <c r="J46" s="199"/>
      <c r="K46" s="199"/>
      <c r="L46" s="200"/>
      <c r="M46" s="180" t="s">
        <v>37</v>
      </c>
      <c r="N46" s="192"/>
      <c r="O46" s="148"/>
    </row>
    <row r="47" spans="2:16" ht="42.75" customHeight="1" x14ac:dyDescent="0.2">
      <c r="B47" s="143"/>
      <c r="C47" s="180">
        <v>31</v>
      </c>
      <c r="D47" s="180"/>
      <c r="E47" s="189" t="s">
        <v>239</v>
      </c>
      <c r="F47" s="182"/>
      <c r="G47" s="183"/>
      <c r="H47" s="199"/>
      <c r="I47" s="183"/>
      <c r="J47" s="199"/>
      <c r="K47" s="199"/>
      <c r="L47" s="200"/>
      <c r="M47" s="180" t="s">
        <v>37</v>
      </c>
      <c r="N47" s="192"/>
      <c r="O47" s="148"/>
    </row>
    <row r="48" spans="2:16" ht="42.75" customHeight="1" x14ac:dyDescent="0.2">
      <c r="B48" s="193"/>
      <c r="C48" s="180">
        <v>32</v>
      </c>
      <c r="D48" s="180"/>
      <c r="E48" s="189" t="s">
        <v>240</v>
      </c>
      <c r="F48" s="182"/>
      <c r="G48" s="183"/>
      <c r="H48" s="199"/>
      <c r="I48" s="183"/>
      <c r="J48" s="199"/>
      <c r="K48" s="199"/>
      <c r="L48" s="200"/>
      <c r="M48" s="180" t="s">
        <v>37</v>
      </c>
      <c r="N48" s="192"/>
      <c r="O48" s="148"/>
    </row>
    <row r="49" spans="2:15" ht="42.75" customHeight="1" x14ac:dyDescent="0.2">
      <c r="B49" s="143"/>
      <c r="C49" s="180">
        <v>33</v>
      </c>
      <c r="D49" s="180"/>
      <c r="E49" s="189" t="s">
        <v>241</v>
      </c>
      <c r="F49" s="182"/>
      <c r="G49" s="183"/>
      <c r="H49" s="199"/>
      <c r="I49" s="183"/>
      <c r="J49" s="199"/>
      <c r="K49" s="199"/>
      <c r="L49" s="200"/>
      <c r="M49" s="180" t="s">
        <v>37</v>
      </c>
      <c r="N49" s="192"/>
      <c r="O49" s="148"/>
    </row>
    <row r="50" spans="2:15" ht="42.75" customHeight="1" x14ac:dyDescent="0.2">
      <c r="B50" s="143"/>
      <c r="C50" s="180">
        <v>34</v>
      </c>
      <c r="D50" s="180"/>
      <c r="E50" s="189" t="s">
        <v>242</v>
      </c>
      <c r="F50" s="182"/>
      <c r="G50" s="183"/>
      <c r="H50" s="199"/>
      <c r="I50" s="183"/>
      <c r="J50" s="199"/>
      <c r="K50" s="199"/>
      <c r="L50" s="200"/>
      <c r="M50" s="180" t="s">
        <v>37</v>
      </c>
      <c r="N50" s="192"/>
      <c r="O50" s="148"/>
    </row>
    <row r="51" spans="2:15" ht="42.75" customHeight="1" x14ac:dyDescent="0.2">
      <c r="B51" s="143"/>
      <c r="C51" s="180">
        <v>35</v>
      </c>
      <c r="D51" s="180"/>
      <c r="E51" s="189" t="s">
        <v>243</v>
      </c>
      <c r="F51" s="182"/>
      <c r="G51" s="183"/>
      <c r="H51" s="199"/>
      <c r="I51" s="183"/>
      <c r="J51" s="199"/>
      <c r="K51" s="199"/>
      <c r="L51" s="200"/>
      <c r="M51" s="180" t="s">
        <v>37</v>
      </c>
      <c r="N51" s="192"/>
      <c r="O51" s="148"/>
    </row>
    <row r="52" spans="2:15" ht="42.75" customHeight="1" x14ac:dyDescent="0.2">
      <c r="B52" s="143"/>
      <c r="C52" s="180">
        <v>36</v>
      </c>
      <c r="D52" s="180"/>
      <c r="E52" s="189" t="s">
        <v>244</v>
      </c>
      <c r="F52" s="182"/>
      <c r="G52" s="183"/>
      <c r="H52" s="199"/>
      <c r="I52" s="183"/>
      <c r="J52" s="199"/>
      <c r="K52" s="199"/>
      <c r="L52" s="200"/>
      <c r="M52" s="180" t="s">
        <v>37</v>
      </c>
      <c r="N52" s="192"/>
      <c r="O52" s="148"/>
    </row>
    <row r="53" spans="2:15" ht="42.75" customHeight="1" x14ac:dyDescent="0.2">
      <c r="B53" s="143"/>
      <c r="C53" s="180">
        <v>37</v>
      </c>
      <c r="D53" s="180"/>
      <c r="E53" s="189" t="s">
        <v>245</v>
      </c>
      <c r="F53" s="182"/>
      <c r="G53" s="183"/>
      <c r="H53" s="199"/>
      <c r="I53" s="183"/>
      <c r="J53" s="199"/>
      <c r="K53" s="199"/>
      <c r="L53" s="200"/>
      <c r="M53" s="180" t="s">
        <v>37</v>
      </c>
      <c r="N53" s="192"/>
      <c r="O53" s="148"/>
    </row>
    <row r="54" spans="2:15" ht="96" customHeight="1" x14ac:dyDescent="0.2">
      <c r="B54" s="143"/>
      <c r="C54" s="180">
        <v>38</v>
      </c>
      <c r="D54" s="180"/>
      <c r="E54" s="189" t="s">
        <v>246</v>
      </c>
      <c r="F54" s="182"/>
      <c r="G54" s="183"/>
      <c r="H54" s="199"/>
      <c r="I54" s="183"/>
      <c r="J54" s="199"/>
      <c r="K54" s="199"/>
      <c r="L54" s="200"/>
      <c r="M54" s="180" t="e">
        <v>#N/A</v>
      </c>
      <c r="N54" s="192" t="s">
        <v>247</v>
      </c>
      <c r="O54" s="148"/>
    </row>
    <row r="55" spans="2:15" ht="42.75" customHeight="1" thickBot="1" x14ac:dyDescent="0.25">
      <c r="B55" s="194"/>
      <c r="C55" s="180">
        <v>39</v>
      </c>
      <c r="D55" s="180"/>
      <c r="E55" s="189" t="s">
        <v>248</v>
      </c>
      <c r="F55" s="182"/>
      <c r="G55" s="183"/>
      <c r="H55" s="199"/>
      <c r="I55" s="183"/>
      <c r="J55" s="199"/>
      <c r="K55" s="199"/>
      <c r="L55" s="200"/>
      <c r="M55" s="180" t="s">
        <v>37</v>
      </c>
      <c r="N55" s="192"/>
      <c r="O55" s="195"/>
    </row>
    <row r="56" spans="2:15" ht="15.6" customHeight="1" thickBot="1" x14ac:dyDescent="0.25">
      <c r="C56" s="397"/>
      <c r="D56" s="398"/>
      <c r="E56" s="398"/>
      <c r="F56" s="398"/>
      <c r="G56" s="398"/>
      <c r="H56" s="398"/>
      <c r="I56" s="398"/>
      <c r="J56" s="398"/>
      <c r="K56" s="398"/>
      <c r="L56" s="398"/>
      <c r="M56" s="398"/>
      <c r="N56" s="399"/>
    </row>
    <row r="57" spans="2:15" ht="80.25" customHeight="1" thickBot="1" x14ac:dyDescent="0.25">
      <c r="C57" s="365" t="s">
        <v>249</v>
      </c>
      <c r="D57" s="366"/>
      <c r="E57" s="366"/>
      <c r="F57" s="366"/>
      <c r="G57" s="366"/>
      <c r="H57" s="366"/>
      <c r="I57" s="366"/>
      <c r="J57" s="366"/>
      <c r="K57" s="366"/>
      <c r="L57" s="366"/>
      <c r="M57" s="366"/>
      <c r="N57" s="367"/>
    </row>
    <row r="58" spans="2:15" ht="15.6" customHeight="1" thickBot="1" x14ac:dyDescent="0.25">
      <c r="C58" s="361" t="s">
        <v>176</v>
      </c>
      <c r="D58" s="362"/>
      <c r="E58" s="362"/>
      <c r="F58" s="362"/>
      <c r="G58" s="362"/>
      <c r="H58" s="362"/>
      <c r="I58" s="362"/>
      <c r="J58" s="362"/>
      <c r="K58" s="362"/>
      <c r="L58" s="362"/>
      <c r="M58" s="362"/>
      <c r="N58" s="363"/>
    </row>
    <row r="59" spans="2:15" ht="15.6" customHeight="1" x14ac:dyDescent="0.2">
      <c r="C59" s="96"/>
      <c r="D59" s="97"/>
      <c r="E59" s="97"/>
      <c r="F59" s="97"/>
      <c r="G59" s="97"/>
      <c r="H59" s="97"/>
      <c r="I59" s="97"/>
      <c r="J59" s="97"/>
      <c r="K59" s="97"/>
      <c r="L59" s="97"/>
      <c r="M59" s="196"/>
      <c r="N59" s="197"/>
    </row>
    <row r="60" spans="2:15" ht="15.6" customHeight="1" x14ac:dyDescent="0.2">
      <c r="C60" s="99"/>
      <c r="D60" s="100"/>
      <c r="E60" s="100"/>
      <c r="F60" s="100"/>
      <c r="G60" s="100"/>
      <c r="H60" s="100"/>
      <c r="I60" s="100"/>
      <c r="J60" s="100"/>
      <c r="K60" s="100"/>
      <c r="L60" s="100"/>
      <c r="N60" s="148"/>
    </row>
    <row r="61" spans="2:15" ht="15.6" customHeight="1" x14ac:dyDescent="0.2">
      <c r="C61" s="99"/>
      <c r="D61" s="100"/>
      <c r="E61" s="100"/>
      <c r="F61" s="100"/>
      <c r="G61" s="100"/>
      <c r="H61" s="100"/>
      <c r="I61" s="100"/>
      <c r="J61" s="100"/>
      <c r="K61" s="100"/>
      <c r="L61" s="100"/>
      <c r="N61" s="148"/>
    </row>
    <row r="62" spans="2:15" ht="15.6" customHeight="1" x14ac:dyDescent="0.2">
      <c r="C62" s="99"/>
      <c r="D62" s="100"/>
      <c r="E62" s="100"/>
      <c r="F62" s="100"/>
      <c r="G62" s="100"/>
      <c r="H62" s="100"/>
      <c r="I62" s="100"/>
      <c r="J62" s="100"/>
      <c r="K62" s="100"/>
      <c r="L62" s="100"/>
      <c r="N62" s="148"/>
    </row>
    <row r="63" spans="2:15" ht="15.6" customHeight="1" x14ac:dyDescent="0.2">
      <c r="C63" s="99"/>
      <c r="D63" s="100"/>
      <c r="E63" s="100"/>
      <c r="F63" s="100"/>
      <c r="G63" s="100"/>
      <c r="H63" s="100"/>
      <c r="I63" s="100"/>
      <c r="J63" s="100"/>
      <c r="K63" s="100"/>
      <c r="L63" s="100"/>
      <c r="N63" s="148"/>
    </row>
    <row r="64" spans="2:15" ht="15.6" customHeight="1" x14ac:dyDescent="0.2">
      <c r="C64" s="99"/>
      <c r="D64" s="100"/>
      <c r="E64" s="100"/>
      <c r="F64" s="100"/>
      <c r="G64" s="100"/>
      <c r="H64" s="100"/>
      <c r="I64" s="100"/>
      <c r="J64" s="100"/>
      <c r="K64" s="100"/>
      <c r="L64" s="100"/>
      <c r="N64" s="148"/>
    </row>
    <row r="65" spans="3:14" ht="15.6" customHeight="1" x14ac:dyDescent="0.2">
      <c r="C65" s="99"/>
      <c r="D65" s="100"/>
      <c r="E65" s="100"/>
      <c r="F65" s="100"/>
      <c r="G65" s="100"/>
      <c r="H65" s="100"/>
      <c r="I65" s="100"/>
      <c r="J65" s="100"/>
      <c r="K65" s="100"/>
      <c r="L65" s="100"/>
      <c r="N65" s="148"/>
    </row>
    <row r="66" spans="3:14" ht="15.6" customHeight="1" x14ac:dyDescent="0.25">
      <c r="C66" s="99"/>
      <c r="D66" s="100"/>
      <c r="E66" s="100"/>
      <c r="F66" s="100"/>
      <c r="G66" s="364" t="s">
        <v>250</v>
      </c>
      <c r="H66" s="364"/>
      <c r="I66" s="364"/>
      <c r="J66" s="364"/>
      <c r="K66" s="100"/>
      <c r="L66" s="100"/>
      <c r="N66" s="148"/>
    </row>
    <row r="67" spans="3:14" ht="15.6" customHeight="1" thickBot="1" x14ac:dyDescent="0.25">
      <c r="C67" s="99"/>
      <c r="D67" s="100"/>
      <c r="E67" s="102"/>
      <c r="F67" s="102"/>
      <c r="G67" s="102"/>
      <c r="H67" s="102"/>
      <c r="I67" s="102"/>
      <c r="J67" s="102"/>
      <c r="K67" s="102"/>
      <c r="L67" s="102"/>
      <c r="M67" s="198"/>
      <c r="N67" s="148"/>
    </row>
    <row r="68" spans="3:14" ht="15.6" customHeight="1" x14ac:dyDescent="0.2">
      <c r="C68" s="323" t="s">
        <v>251</v>
      </c>
      <c r="D68" s="324"/>
      <c r="E68" s="324"/>
      <c r="F68" s="324"/>
      <c r="G68" s="324"/>
      <c r="H68" s="324"/>
      <c r="I68" s="324"/>
      <c r="J68" s="324"/>
      <c r="K68" s="324"/>
      <c r="L68" s="324"/>
      <c r="M68" s="324"/>
      <c r="N68" s="325"/>
    </row>
    <row r="69" spans="3:14" ht="15.6" customHeight="1" x14ac:dyDescent="0.2">
      <c r="C69" s="323" t="s">
        <v>83</v>
      </c>
      <c r="D69" s="324"/>
      <c r="E69" s="324"/>
      <c r="F69" s="324"/>
      <c r="G69" s="324"/>
      <c r="H69" s="324"/>
      <c r="I69" s="324"/>
      <c r="J69" s="324"/>
      <c r="K69" s="324"/>
      <c r="L69" s="324"/>
      <c r="M69" s="324"/>
      <c r="N69" s="325"/>
    </row>
    <row r="70" spans="3:14" ht="15.6" customHeight="1" thickBot="1" x14ac:dyDescent="0.25">
      <c r="C70" s="326"/>
      <c r="D70" s="327"/>
      <c r="E70" s="327"/>
      <c r="F70" s="327"/>
      <c r="G70" s="327"/>
      <c r="H70" s="327"/>
      <c r="I70" s="327"/>
      <c r="J70" s="327"/>
      <c r="K70" s="327"/>
      <c r="L70" s="327"/>
      <c r="M70" s="198"/>
      <c r="N70" s="195"/>
    </row>
    <row r="71" spans="3:14" ht="15.6" customHeight="1" thickBot="1" x14ac:dyDescent="0.25">
      <c r="C71" s="198"/>
      <c r="D71" s="198"/>
      <c r="E71" s="198"/>
      <c r="F71" s="198"/>
      <c r="G71" s="198"/>
      <c r="H71" s="198"/>
      <c r="I71" s="198"/>
      <c r="J71" s="198"/>
      <c r="K71" s="198"/>
      <c r="L71" s="198"/>
      <c r="M71" s="198"/>
      <c r="N71" s="198"/>
    </row>
  </sheetData>
  <mergeCells count="17">
    <mergeCell ref="C57:N57"/>
    <mergeCell ref="C1:N1"/>
    <mergeCell ref="C2:N2"/>
    <mergeCell ref="C3:N3"/>
    <mergeCell ref="C4:N4"/>
    <mergeCell ref="C6:F6"/>
    <mergeCell ref="G6:N6"/>
    <mergeCell ref="C8:F10"/>
    <mergeCell ref="C11:F13"/>
    <mergeCell ref="G15:L15"/>
    <mergeCell ref="M15:N15"/>
    <mergeCell ref="C56:N56"/>
    <mergeCell ref="C58:N58"/>
    <mergeCell ref="C68:N68"/>
    <mergeCell ref="C69:N69"/>
    <mergeCell ref="C70:L70"/>
    <mergeCell ref="G66:J66"/>
  </mergeCells>
  <conditionalFormatting sqref="C58">
    <cfRule type="cellIs" dxfId="6" priority="1" operator="equal">
      <formula>#REF!</formula>
    </cfRule>
    <cfRule type="cellIs" dxfId="5" priority="2" operator="equal">
      <formula>#REF!</formula>
    </cfRule>
    <cfRule type="cellIs" dxfId="4" priority="3" operator="equal">
      <formula>#REF!</formula>
    </cfRule>
    <cfRule type="cellIs" dxfId="3" priority="4" operator="equal">
      <formula>#REF!</formula>
    </cfRule>
  </conditionalFormatting>
  <conditionalFormatting sqref="M17:M55">
    <cfRule type="containsText" dxfId="2" priority="5" operator="containsText" text="NO">
      <formula>NOT(ISERROR(SEARCH("NO",M17)))</formula>
    </cfRule>
    <cfRule type="containsText" dxfId="1" priority="6" operator="containsText" text="CUMPLE">
      <formula>NOT(ISERROR(SEARCH("CUMPLE",M17)))</formula>
    </cfRule>
    <cfRule type="containsText" dxfId="0" priority="7" operator="containsText" text="NO CUMPLE">
      <formula>NOT(ISERROR(SEARCH("NO CUMPLE",M17)))</formula>
    </cfRule>
  </conditionalFormatting>
  <printOptions horizontalCentered="1"/>
  <pageMargins left="0.23622047244094491" right="0.23622047244094491" top="0.74803149606299213" bottom="0.74803149606299213" header="0.31496062992125984" footer="0.31496062992125984"/>
  <pageSetup scale="2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12</vt:i4>
      </vt:variant>
    </vt:vector>
  </HeadingPairs>
  <TitlesOfParts>
    <vt:vector size="24" baseType="lpstr">
      <vt:lpstr>Datos</vt:lpstr>
      <vt:lpstr>Listas</vt:lpstr>
      <vt:lpstr>12</vt:lpstr>
      <vt:lpstr>13</vt:lpstr>
      <vt:lpstr>14</vt:lpstr>
      <vt:lpstr>29</vt:lpstr>
      <vt:lpstr>30</vt:lpstr>
      <vt:lpstr>31</vt:lpstr>
      <vt:lpstr>32</vt:lpstr>
      <vt:lpstr>33</vt:lpstr>
      <vt:lpstr>2. K-Residual</vt:lpstr>
      <vt:lpstr>3. Financiera y Org.</vt:lpstr>
      <vt:lpstr>'12'!Área_de_impresión</vt:lpstr>
      <vt:lpstr>'13'!Área_de_impresión</vt:lpstr>
      <vt:lpstr>'14'!Área_de_impresión</vt:lpstr>
      <vt:lpstr>'2. K-Residual'!Área_de_impresión</vt:lpstr>
      <vt:lpstr>'29'!Área_de_impresión</vt:lpstr>
      <vt:lpstr>'3. Financiera y Org.'!Área_de_impresión</vt:lpstr>
      <vt:lpstr>'30'!Área_de_impresión</vt:lpstr>
      <vt:lpstr>'31'!Área_de_impresión</vt:lpstr>
      <vt:lpstr>'32'!Área_de_impresión</vt:lpstr>
      <vt:lpstr>'33'!Área_de_impresión</vt:lpstr>
      <vt:lpstr>'2. K-Residual'!Títulos_a_imprimir</vt:lpstr>
      <vt:lpstr>'3. Financiera y Org.'!Títulos_a_imprimir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user</cp:lastModifiedBy>
  <cp:revision/>
  <dcterms:created xsi:type="dcterms:W3CDTF">2006-08-10T20:05:49Z</dcterms:created>
  <dcterms:modified xsi:type="dcterms:W3CDTF">2024-10-30T19:45:44Z</dcterms:modified>
  <cp:category/>
  <cp:contentStatus/>
</cp:coreProperties>
</file>