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OMPUTADOR HP\ALCALDIA  2024\CRUED NUEVO\DOCUMENTOS MODIFICADOS\"/>
    </mc:Choice>
  </mc:AlternateContent>
  <bookViews>
    <workbookView xWindow="0" yWindow="0" windowWidth="23040" windowHeight="8616" tabRatio="407" activeTab="1"/>
  </bookViews>
  <sheets>
    <sheet name="ESTUDIO DE MERCADO " sheetId="3" r:id="rId1"/>
    <sheet name="PRESUPUESTO DEF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" i="3" l="1"/>
  <c r="L13" i="3"/>
  <c r="L10" i="3"/>
  <c r="G18" i="3"/>
  <c r="I19" i="5"/>
  <c r="J19" i="5" s="1"/>
  <c r="F19" i="5"/>
  <c r="G19" i="5" s="1"/>
  <c r="J18" i="5"/>
  <c r="G18" i="5"/>
  <c r="I17" i="5"/>
  <c r="J17" i="5" s="1"/>
  <c r="F17" i="5"/>
  <c r="G17" i="5" s="1"/>
  <c r="I16" i="5"/>
  <c r="J16" i="5" s="1"/>
  <c r="F16" i="5"/>
  <c r="G16" i="5" s="1"/>
  <c r="I15" i="5"/>
  <c r="J15" i="5" s="1"/>
  <c r="F15" i="5"/>
  <c r="G15" i="5" s="1"/>
  <c r="I14" i="5"/>
  <c r="J14" i="5" s="1"/>
  <c r="F14" i="5"/>
  <c r="G14" i="5" s="1"/>
  <c r="I13" i="5"/>
  <c r="J13" i="5" s="1"/>
  <c r="F13" i="5"/>
  <c r="G13" i="5" s="1"/>
  <c r="I12" i="5"/>
  <c r="J12" i="5" s="1"/>
  <c r="F12" i="5"/>
  <c r="G12" i="5" s="1"/>
  <c r="I11" i="5"/>
  <c r="J11" i="5" s="1"/>
  <c r="F11" i="5"/>
  <c r="G11" i="5" s="1"/>
  <c r="I10" i="5"/>
  <c r="J10" i="5" s="1"/>
  <c r="F10" i="5"/>
  <c r="G10" i="5" s="1"/>
  <c r="I9" i="5"/>
  <c r="J9" i="5" s="1"/>
  <c r="F9" i="5"/>
  <c r="G9" i="5" s="1"/>
  <c r="I8" i="5"/>
  <c r="J8" i="5" s="1"/>
  <c r="F8" i="5"/>
  <c r="G8" i="5" s="1"/>
  <c r="F9" i="3"/>
  <c r="F8" i="3"/>
  <c r="F10" i="3"/>
  <c r="F11" i="3"/>
  <c r="F12" i="3"/>
  <c r="F13" i="3"/>
  <c r="F14" i="3"/>
  <c r="F15" i="3"/>
  <c r="F16" i="3"/>
  <c r="F17" i="3"/>
  <c r="F19" i="3"/>
  <c r="G19" i="3" s="1"/>
  <c r="I19" i="3"/>
  <c r="J19" i="3"/>
  <c r="K9" i="5" l="1"/>
  <c r="L9" i="5" s="1"/>
  <c r="M9" i="5" s="1"/>
  <c r="K19" i="5"/>
  <c r="L19" i="5" s="1"/>
  <c r="M19" i="5" s="1"/>
  <c r="K19" i="3"/>
  <c r="L19" i="3" s="1"/>
  <c r="K16" i="5"/>
  <c r="L16" i="5" s="1"/>
  <c r="M16" i="5" s="1"/>
  <c r="K12" i="5"/>
  <c r="L12" i="5" s="1"/>
  <c r="M12" i="5" s="1"/>
  <c r="K13" i="5"/>
  <c r="L13" i="5" s="1"/>
  <c r="M13" i="5" s="1"/>
  <c r="K14" i="5"/>
  <c r="L14" i="5" s="1"/>
  <c r="M14" i="5" s="1"/>
  <c r="H20" i="5"/>
  <c r="K8" i="5"/>
  <c r="K10" i="5"/>
  <c r="L10" i="5" s="1"/>
  <c r="M10" i="5" s="1"/>
  <c r="E20" i="5"/>
  <c r="K17" i="5"/>
  <c r="L17" i="5" s="1"/>
  <c r="M17" i="5" s="1"/>
  <c r="K15" i="5"/>
  <c r="L15" i="5" s="1"/>
  <c r="M15" i="5" s="1"/>
  <c r="K18" i="5"/>
  <c r="K11" i="5"/>
  <c r="L11" i="5" s="1"/>
  <c r="M11" i="5" s="1"/>
  <c r="L18" i="5" l="1"/>
  <c r="M18" i="5" s="1"/>
  <c r="L8" i="5"/>
  <c r="K20" i="5"/>
  <c r="J18" i="3"/>
  <c r="I17" i="3"/>
  <c r="J17" i="3" s="1"/>
  <c r="G17" i="3"/>
  <c r="I16" i="3"/>
  <c r="J16" i="3" s="1"/>
  <c r="G16" i="3"/>
  <c r="I15" i="3"/>
  <c r="J15" i="3" s="1"/>
  <c r="G15" i="3"/>
  <c r="I14" i="3"/>
  <c r="J14" i="3" s="1"/>
  <c r="G14" i="3"/>
  <c r="I13" i="3"/>
  <c r="J13" i="3" s="1"/>
  <c r="G13" i="3"/>
  <c r="I12" i="3"/>
  <c r="J12" i="3" s="1"/>
  <c r="G12" i="3"/>
  <c r="I11" i="3"/>
  <c r="J11" i="3" s="1"/>
  <c r="G11" i="3"/>
  <c r="I10" i="3"/>
  <c r="J10" i="3" s="1"/>
  <c r="G10" i="3"/>
  <c r="I9" i="3"/>
  <c r="J9" i="3" s="1"/>
  <c r="G9" i="3"/>
  <c r="I8" i="3"/>
  <c r="J8" i="3" s="1"/>
  <c r="G8" i="3"/>
  <c r="H20" i="3" l="1"/>
  <c r="M8" i="5"/>
  <c r="M20" i="5" s="1"/>
  <c r="E20" i="3"/>
  <c r="K14" i="3"/>
  <c r="K17" i="3"/>
  <c r="L17" i="3" s="1"/>
  <c r="K12" i="3"/>
  <c r="L12" i="3" s="1"/>
  <c r="K9" i="3"/>
  <c r="L9" i="3" s="1"/>
  <c r="K11" i="3"/>
  <c r="L11" i="3" s="1"/>
  <c r="K15" i="3"/>
  <c r="L15" i="3" s="1"/>
  <c r="K16" i="3"/>
  <c r="L16" i="3" s="1"/>
  <c r="K18" i="3"/>
  <c r="L18" i="3" s="1"/>
  <c r="K10" i="3"/>
  <c r="K13" i="3"/>
  <c r="K8" i="3"/>
  <c r="L8" i="3" l="1"/>
  <c r="L20" i="3" s="1"/>
  <c r="K20" i="3"/>
</calcChain>
</file>

<file path=xl/sharedStrings.xml><?xml version="1.0" encoding="utf-8"?>
<sst xmlns="http://schemas.openxmlformats.org/spreadsheetml/2006/main" count="99" uniqueCount="48">
  <si>
    <t>Vr Unitario</t>
  </si>
  <si>
    <t>CARACTERÍSTICAS TÉCNICAS</t>
  </si>
  <si>
    <t>ALCALDÍA DE VALLEDUPAR</t>
  </si>
  <si>
    <t>SUMATORIA</t>
  </si>
  <si>
    <t>SECRETARIA GENERAL</t>
  </si>
  <si>
    <t>Teléfono IP SMB de 2 Líneas, 1 Cuenta SIP con 3 teclas de función programables y conferencia de 3 vías.</t>
  </si>
  <si>
    <t xml:space="preserve">Computador de mesa, All In One 23,8" AIO 3, Core i3, RAM 8GB, SSD 512GB </t>
  </si>
  <si>
    <t>Televisor 60" LED UHD 4K Smart TV</t>
  </si>
  <si>
    <t xml:space="preserve">Tablero acrílico de 1,50*1,00 marco en aluminio y lamina pizarrón. </t>
  </si>
  <si>
    <t xml:space="preserve">Silla ejecutiva con espalda en malla y asiento tapizado con brazos fijos </t>
  </si>
  <si>
    <t>Archivador vertical de cuatro gavetas acabado en pintura electrostática.</t>
  </si>
  <si>
    <t>Vr IVA</t>
  </si>
  <si>
    <t>SIMIL SOLUTIONS</t>
  </si>
  <si>
    <t xml:space="preserve">TOTAL </t>
  </si>
  <si>
    <t xml:space="preserve">SUPPLIER CENTER </t>
  </si>
  <si>
    <t>Contratista SG</t>
  </si>
  <si>
    <t xml:space="preserve">Vr Unitario con IVA </t>
  </si>
  <si>
    <t>CANT.</t>
  </si>
  <si>
    <t>ÍTEMS</t>
  </si>
  <si>
    <t xml:space="preserve">Mesa de juntas de 8 puestos con base metálica en calibre 16 acabado en pintura electrostática. 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</si>
  <si>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</si>
  <si>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</si>
  <si>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</si>
  <si>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</si>
  <si>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</si>
  <si>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</si>
  <si>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</si>
  <si>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</si>
  <si>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</si>
  <si>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</si>
  <si>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</si>
  <si>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VALOR TOTAL PROMEDIO CON IVA</t>
  </si>
  <si>
    <t>CANT. REQ.</t>
  </si>
  <si>
    <t>Elaboró:</t>
  </si>
  <si>
    <t>José Joaquín Gómez</t>
  </si>
  <si>
    <t>Revisó:</t>
  </si>
  <si>
    <t>José G. Muñoz Boscán</t>
  </si>
  <si>
    <t>Teléfono móvil , Celular TCL 408 64GB DS Gris</t>
  </si>
  <si>
    <t>Escritorio de 90*60 con archivador. Superficie en madera industrial</t>
  </si>
  <si>
    <t xml:space="preserve">Silla interlocura mobile espalda en PP y asiento tapizado color a elección estructura cromo. </t>
  </si>
  <si>
    <t>PRESUPUESTO</t>
  </si>
  <si>
    <t xml:space="preserve">Licencia (vitalicia), desarrollo e implementación de plataforma, Infraestructura Cloud anualaizada donde se despliega el software y soporte de mesa de ayuda 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</si>
  <si>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LOS PRECIOS REGISTRADOS EN EL PRESENTE ESTUDIO DE MERCADO CONTIENEN EL IMPUESTO AL VALOR AGREGADO (IVA) DEL 19%.</t>
    </r>
  </si>
  <si>
    <t>ADQUISICIÓN, DESARROLLO, INSTALACIÓN E IMPLEMENTACIÓN DEL SOFTWARE PARA GEOREFERENCIAR A LAS AMBULANCIAS EN EL MUNICIPIO DE VALLEDUPAR CESAR Y FORTALECER EL SISTEMA DE REFERENCIA Y CONTRAREFERENCIA DEL CENTRO REGULADOR DE URGENCIAS EMERGENCIAS Y DESASTRES (CRUED)</t>
  </si>
  <si>
    <t>Impresora Multifuncional IMP LASERJET PRO 4303FDW</t>
  </si>
  <si>
    <t xml:space="preserve">ESTUDIO DE MERCADO </t>
  </si>
  <si>
    <t>VALOR PRECIO UNITARIO PROMEDIO CON IVA</t>
  </si>
  <si>
    <t xml:space="preserve">Licencia (vitalicia), desarrollo e implementación de plataforma, Infraestructura Cloud anualaizada donde se despliega el software y soporte de mesa de ayuda.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</si>
</sst>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5" formatCode="&quot;$&quot;\ #,##0;\-&quot;$&quot;\ #,##0"/>
    <numFmt numFmtId="7" formatCode="&quot;$&quot;\ #,##0.00;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&quot;$&quot;\ #,##0.000;\-&quot;$&quot;\ #,##0.000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2"/>
      <color rgb="FF00206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74">
    <xf numFmtId="0" fontId="0" fillId="0" borderId="0" xfId="0"/>
    <xf numFmtId="0" fontId="6" fillId="0" borderId="1" xfId="0" applyFont="1" applyBorder="1" applyAlignment="1">
      <alignment horizontal="justify" vertical="justify" wrapText="1"/>
    </xf>
    <xf numFmtId="0" fontId="6" fillId="0" borderId="4" xfId="0" applyFont="1" applyBorder="1" applyAlignment="1">
      <alignment horizontal="justify" vertical="justify" wrapText="1"/>
    </xf>
    <xf numFmtId="0" fontId="6" fillId="0" borderId="1" xfId="0" applyFont="1" applyBorder="1" applyAlignment="1">
      <alignment horizontal="justify" vertical="justify"/>
    </xf>
    <xf numFmtId="0" fontId="0" fillId="2" borderId="0" xfId="0" applyFill="1"/>
    <xf numFmtId="0" fontId="7" fillId="0" borderId="5" xfId="0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3" fontId="6" fillId="0" borderId="3" xfId="1" applyNumberFormat="1" applyFont="1" applyBorder="1" applyAlignment="1">
      <alignment horizontal="center" vertical="center"/>
    </xf>
    <xf numFmtId="0" fontId="5" fillId="2" borderId="0" xfId="0" applyFont="1" applyFill="1" applyAlignment="1">
      <alignment horizontal="center" vertical="justify"/>
    </xf>
    <xf numFmtId="0" fontId="0" fillId="2" borderId="6" xfId="0" applyFill="1" applyBorder="1"/>
    <xf numFmtId="0" fontId="0" fillId="0" borderId="6" xfId="0" applyBorder="1"/>
    <xf numFmtId="5" fontId="6" fillId="0" borderId="1" xfId="2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3" fontId="6" fillId="0" borderId="1" xfId="1" applyNumberFormat="1" applyFont="1" applyBorder="1" applyAlignment="1">
      <alignment horizontal="center" vertical="center"/>
    </xf>
    <xf numFmtId="164" fontId="6" fillId="0" borderId="1" xfId="2" applyNumberFormat="1" applyFont="1" applyBorder="1" applyAlignment="1">
      <alignment horizontal="right" vertical="center"/>
    </xf>
    <xf numFmtId="5" fontId="0" fillId="2" borderId="0" xfId="0" applyNumberFormat="1" applyFill="1"/>
    <xf numFmtId="5" fontId="8" fillId="0" borderId="1" xfId="2" applyNumberFormat="1" applyFont="1" applyFill="1" applyBorder="1" applyAlignment="1">
      <alignment horizontal="right" vertical="center"/>
    </xf>
    <xf numFmtId="5" fontId="6" fillId="0" borderId="1" xfId="2" applyNumberFormat="1" applyFont="1" applyFill="1" applyBorder="1" applyAlignment="1">
      <alignment horizontal="right" vertical="center"/>
    </xf>
    <xf numFmtId="5" fontId="6" fillId="0" borderId="1" xfId="2" applyNumberFormat="1" applyFont="1" applyFill="1" applyBorder="1" applyAlignment="1">
      <alignment horizontal="center" vertical="center"/>
    </xf>
    <xf numFmtId="164" fontId="6" fillId="0" borderId="1" xfId="2" applyNumberFormat="1" applyFont="1" applyFill="1" applyBorder="1" applyAlignment="1">
      <alignment horizontal="right" vertical="center"/>
    </xf>
    <xf numFmtId="0" fontId="10" fillId="0" borderId="5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justify"/>
    </xf>
    <xf numFmtId="3" fontId="11" fillId="0" borderId="1" xfId="1" applyNumberFormat="1" applyFont="1" applyBorder="1" applyAlignment="1">
      <alignment horizontal="center" vertical="center"/>
    </xf>
    <xf numFmtId="3" fontId="11" fillId="0" borderId="3" xfId="1" applyNumberFormat="1" applyFont="1" applyBorder="1" applyAlignment="1">
      <alignment horizontal="center" vertical="center"/>
    </xf>
    <xf numFmtId="5" fontId="11" fillId="0" borderId="1" xfId="2" applyNumberFormat="1" applyFont="1" applyBorder="1" applyAlignment="1">
      <alignment horizontal="right" vertical="center"/>
    </xf>
    <xf numFmtId="5" fontId="12" fillId="0" borderId="1" xfId="2" applyNumberFormat="1" applyFont="1" applyFill="1" applyBorder="1" applyAlignment="1">
      <alignment horizontal="right" vertical="center"/>
    </xf>
    <xf numFmtId="5" fontId="11" fillId="0" borderId="1" xfId="2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justify" vertical="justify" wrapText="1"/>
    </xf>
    <xf numFmtId="164" fontId="11" fillId="0" borderId="1" xfId="2" applyNumberFormat="1" applyFont="1" applyBorder="1" applyAlignment="1">
      <alignment horizontal="right" vertical="center"/>
    </xf>
    <xf numFmtId="5" fontId="12" fillId="0" borderId="1" xfId="2" applyNumberFormat="1" applyFont="1" applyBorder="1" applyAlignment="1">
      <alignment horizontal="right" vertical="center"/>
    </xf>
    <xf numFmtId="0" fontId="11" fillId="0" borderId="4" xfId="0" applyFont="1" applyBorder="1" applyAlignment="1">
      <alignment horizontal="justify" vertical="justify" wrapText="1"/>
    </xf>
    <xf numFmtId="5" fontId="11" fillId="0" borderId="1" xfId="2" applyNumberFormat="1" applyFont="1" applyFill="1" applyBorder="1" applyAlignment="1">
      <alignment horizontal="center" vertical="center"/>
    </xf>
    <xf numFmtId="164" fontId="11" fillId="0" borderId="1" xfId="2" applyNumberFormat="1" applyFont="1" applyFill="1" applyBorder="1" applyAlignment="1">
      <alignment horizontal="right" vertical="center"/>
    </xf>
    <xf numFmtId="3" fontId="10" fillId="0" borderId="1" xfId="0" applyNumberFormat="1" applyFont="1" applyBorder="1" applyAlignment="1">
      <alignment horizontal="right" vertical="center"/>
    </xf>
    <xf numFmtId="7" fontId="11" fillId="0" borderId="1" xfId="2" applyNumberFormat="1" applyFont="1" applyBorder="1" applyAlignment="1">
      <alignment horizontal="right" vertical="center"/>
    </xf>
    <xf numFmtId="7" fontId="11" fillId="0" borderId="1" xfId="2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justify"/>
    </xf>
    <xf numFmtId="165" fontId="6" fillId="0" borderId="1" xfId="2" applyNumberFormat="1" applyFont="1" applyFill="1" applyBorder="1" applyAlignment="1">
      <alignment horizontal="right" vertical="center"/>
    </xf>
    <xf numFmtId="3" fontId="7" fillId="0" borderId="1" xfId="0" applyNumberFormat="1" applyFont="1" applyFill="1" applyBorder="1" applyAlignment="1">
      <alignment horizontal="right" vertical="center"/>
    </xf>
    <xf numFmtId="5" fontId="0" fillId="0" borderId="0" xfId="0" applyNumberFormat="1" applyFill="1"/>
    <xf numFmtId="0" fontId="0" fillId="0" borderId="0" xfId="0" applyFill="1"/>
    <xf numFmtId="3" fontId="11" fillId="0" borderId="3" xfId="1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right" vertical="center"/>
    </xf>
    <xf numFmtId="0" fontId="10" fillId="0" borderId="6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5" fillId="2" borderId="0" xfId="0" applyFont="1" applyFill="1" applyAlignment="1">
      <alignment horizontal="center" vertical="justify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0" fillId="2" borderId="0" xfId="0" applyFill="1" applyAlignment="1">
      <alignment horizontal="left"/>
    </xf>
    <xf numFmtId="3" fontId="10" fillId="0" borderId="2" xfId="0" applyNumberFormat="1" applyFont="1" applyBorder="1" applyAlignment="1">
      <alignment horizontal="right" vertical="center"/>
    </xf>
    <xf numFmtId="3" fontId="10" fillId="0" borderId="6" xfId="0" applyNumberFormat="1" applyFont="1" applyBorder="1" applyAlignment="1">
      <alignment horizontal="right" vertical="center"/>
    </xf>
    <xf numFmtId="3" fontId="10" fillId="0" borderId="3" xfId="0" applyNumberFormat="1" applyFont="1" applyBorder="1" applyAlignment="1">
      <alignment horizontal="right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justify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3" fontId="7" fillId="0" borderId="6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0" fontId="0" fillId="2" borderId="0" xfId="0" applyFill="1" applyAlignment="1">
      <alignment horizontal="justify" vertical="justify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85725</xdr:rowOff>
    </xdr:from>
    <xdr:to>
      <xdr:col>1</xdr:col>
      <xdr:colOff>409575</xdr:colOff>
      <xdr:row>2</xdr:row>
      <xdr:rowOff>236533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180975" y="85725"/>
          <a:ext cx="638175" cy="6651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329916</xdr:colOff>
      <xdr:row>0</xdr:row>
      <xdr:rowOff>123825</xdr:rowOff>
    </xdr:from>
    <xdr:to>
      <xdr:col>1</xdr:col>
      <xdr:colOff>409575</xdr:colOff>
      <xdr:row>2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C2C501C-B14A-4154-B536-D7385E003E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329916" y="123825"/>
          <a:ext cx="594009" cy="619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opLeftCell="A7" workbookViewId="0">
      <selection activeCell="P14" sqref="P14"/>
    </sheetView>
  </sheetViews>
  <sheetFormatPr baseColWidth="10" defaultRowHeight="14.4" x14ac:dyDescent="0.3"/>
  <cols>
    <col min="1" max="1" width="6.109375" customWidth="1"/>
    <col min="2" max="2" width="32" customWidth="1"/>
    <col min="3" max="3" width="6" customWidth="1"/>
    <col min="4" max="4" width="6.109375" customWidth="1"/>
    <col min="5" max="5" width="13.33203125" customWidth="1"/>
    <col min="6" max="6" width="14.33203125" bestFit="1" customWidth="1"/>
    <col min="7" max="7" width="16.5546875" customWidth="1"/>
    <col min="8" max="8" width="14.5546875" bestFit="1" customWidth="1"/>
    <col min="9" max="9" width="14.6640625" bestFit="1" customWidth="1"/>
    <col min="10" max="10" width="21.109375" customWidth="1"/>
    <col min="11" max="11" width="16.6640625" customWidth="1"/>
    <col min="12" max="12" width="15.5546875" customWidth="1"/>
    <col min="13" max="30" width="11.44140625" style="4"/>
  </cols>
  <sheetData>
    <row r="1" spans="1:30" ht="19.5" customHeight="1" x14ac:dyDescent="0.3">
      <c r="A1" s="43" t="s">
        <v>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30" ht="21" customHeight="1" x14ac:dyDescent="0.3">
      <c r="A2" s="43" t="s">
        <v>4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30" ht="23.25" customHeight="1" x14ac:dyDescent="0.3">
      <c r="A3" s="44" t="s">
        <v>45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</row>
    <row r="4" spans="1:30" ht="29.25" customHeight="1" x14ac:dyDescent="0.3">
      <c r="A4" s="50" t="s">
        <v>43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30" ht="7.5" customHeight="1" x14ac:dyDescent="0.3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pans="1:30" s="10" customFormat="1" ht="25.5" customHeight="1" x14ac:dyDescent="0.3">
      <c r="A6" s="45" t="s">
        <v>18</v>
      </c>
      <c r="B6" s="51" t="s">
        <v>1</v>
      </c>
      <c r="C6" s="51" t="s">
        <v>17</v>
      </c>
      <c r="D6" s="51" t="s">
        <v>32</v>
      </c>
      <c r="E6" s="52" t="s">
        <v>12</v>
      </c>
      <c r="F6" s="53"/>
      <c r="G6" s="53"/>
      <c r="H6" s="51" t="s">
        <v>14</v>
      </c>
      <c r="I6" s="51"/>
      <c r="J6" s="51"/>
      <c r="K6" s="45" t="s">
        <v>3</v>
      </c>
      <c r="L6" s="45" t="s">
        <v>31</v>
      </c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9"/>
      <c r="AB6" s="9"/>
      <c r="AC6" s="9"/>
      <c r="AD6" s="9"/>
    </row>
    <row r="7" spans="1:30" x14ac:dyDescent="0.3">
      <c r="A7" s="46"/>
      <c r="B7" s="51"/>
      <c r="C7" s="51"/>
      <c r="D7" s="51"/>
      <c r="E7" s="20" t="s">
        <v>0</v>
      </c>
      <c r="F7" s="20" t="s">
        <v>11</v>
      </c>
      <c r="G7" s="20" t="s">
        <v>16</v>
      </c>
      <c r="H7" s="20" t="s">
        <v>0</v>
      </c>
      <c r="I7" s="20" t="s">
        <v>11</v>
      </c>
      <c r="J7" s="20" t="s">
        <v>16</v>
      </c>
      <c r="K7" s="46"/>
      <c r="L7" s="46"/>
    </row>
    <row r="8" spans="1:30" ht="39" customHeight="1" x14ac:dyDescent="0.3">
      <c r="A8" s="21" t="s">
        <v>20</v>
      </c>
      <c r="B8" s="22" t="s">
        <v>5</v>
      </c>
      <c r="C8" s="23">
        <v>1</v>
      </c>
      <c r="D8" s="24">
        <v>1</v>
      </c>
      <c r="E8" s="25">
        <v>210000</v>
      </c>
      <c r="F8" s="25">
        <f>E8*19%</f>
        <v>39900</v>
      </c>
      <c r="G8" s="35">
        <f>E8+F8</f>
        <v>249900</v>
      </c>
      <c r="H8" s="26">
        <v>201005</v>
      </c>
      <c r="I8" s="27">
        <f>H8*19%</f>
        <v>38190.949999999997</v>
      </c>
      <c r="J8" s="36">
        <f>H8+I8</f>
        <v>239195.95</v>
      </c>
      <c r="K8" s="35">
        <f>J8+G8</f>
        <v>489095.95</v>
      </c>
      <c r="L8" s="25">
        <f>(K8/2)*C8</f>
        <v>244547.97500000001</v>
      </c>
    </row>
    <row r="9" spans="1:30" ht="22.8" x14ac:dyDescent="0.3">
      <c r="A9" s="21" t="s">
        <v>21</v>
      </c>
      <c r="B9" s="28" t="s">
        <v>37</v>
      </c>
      <c r="C9" s="23">
        <v>1</v>
      </c>
      <c r="D9" s="24">
        <v>1</v>
      </c>
      <c r="E9" s="25">
        <v>490345</v>
      </c>
      <c r="F9" s="29">
        <f>E9*19%</f>
        <v>93165.55</v>
      </c>
      <c r="G9" s="35">
        <f t="shared" ref="G9:G19" si="0">E9+F9</f>
        <v>583510.55000000005</v>
      </c>
      <c r="H9" s="27">
        <v>486360</v>
      </c>
      <c r="I9" s="27">
        <f t="shared" ref="I9:I17" si="1">H9*19%</f>
        <v>92408.4</v>
      </c>
      <c r="J9" s="36">
        <f t="shared" ref="J9:J19" si="2">H9+I9</f>
        <v>578768.4</v>
      </c>
      <c r="K9" s="35">
        <f>J9+G9</f>
        <v>1162278.9500000002</v>
      </c>
      <c r="L9" s="25">
        <f t="shared" ref="L9:L19" si="3">(K9/2)*C9</f>
        <v>581139.47500000009</v>
      </c>
    </row>
    <row r="10" spans="1:30" ht="22.8" x14ac:dyDescent="0.3">
      <c r="A10" s="21" t="s">
        <v>22</v>
      </c>
      <c r="B10" s="22" t="s">
        <v>6</v>
      </c>
      <c r="C10" s="23">
        <v>1</v>
      </c>
      <c r="D10" s="42">
        <v>2</v>
      </c>
      <c r="E10" s="27">
        <v>6920000</v>
      </c>
      <c r="F10" s="27">
        <f t="shared" ref="F10:F17" si="4">E10*19%</f>
        <v>1314800</v>
      </c>
      <c r="G10" s="36">
        <f t="shared" si="0"/>
        <v>8234800</v>
      </c>
      <c r="H10" s="27">
        <v>6914565</v>
      </c>
      <c r="I10" s="27">
        <f t="shared" si="1"/>
        <v>1313767.3500000001</v>
      </c>
      <c r="J10" s="36">
        <f t="shared" si="2"/>
        <v>8228332.3499999996</v>
      </c>
      <c r="K10" s="36">
        <f t="shared" ref="K10:K19" si="5">J10+G10</f>
        <v>16463132.35</v>
      </c>
      <c r="L10" s="25">
        <f>(K10/2)*D10</f>
        <v>16463132.35</v>
      </c>
    </row>
    <row r="11" spans="1:30" ht="22.8" x14ac:dyDescent="0.3">
      <c r="A11" s="21" t="s">
        <v>23</v>
      </c>
      <c r="B11" s="28" t="s">
        <v>44</v>
      </c>
      <c r="C11" s="23">
        <v>1</v>
      </c>
      <c r="D11" s="24">
        <v>1</v>
      </c>
      <c r="E11" s="25">
        <v>3425000</v>
      </c>
      <c r="F11" s="25">
        <f t="shared" si="4"/>
        <v>650750</v>
      </c>
      <c r="G11" s="35">
        <f t="shared" si="0"/>
        <v>4075750</v>
      </c>
      <c r="H11" s="27">
        <v>3445798</v>
      </c>
      <c r="I11" s="27">
        <f t="shared" si="1"/>
        <v>654701.62</v>
      </c>
      <c r="J11" s="36">
        <f t="shared" si="2"/>
        <v>4100499.62</v>
      </c>
      <c r="K11" s="35">
        <f t="shared" si="5"/>
        <v>8176249.6200000001</v>
      </c>
      <c r="L11" s="30">
        <f t="shared" si="3"/>
        <v>4088124.81</v>
      </c>
    </row>
    <row r="12" spans="1:30" x14ac:dyDescent="0.3">
      <c r="A12" s="21" t="s">
        <v>24</v>
      </c>
      <c r="B12" s="22" t="s">
        <v>7</v>
      </c>
      <c r="C12" s="23">
        <v>1</v>
      </c>
      <c r="D12" s="24">
        <v>1</v>
      </c>
      <c r="E12" s="25">
        <v>2660000</v>
      </c>
      <c r="F12" s="25">
        <f t="shared" si="4"/>
        <v>505400</v>
      </c>
      <c r="G12" s="35">
        <f t="shared" si="0"/>
        <v>3165400</v>
      </c>
      <c r="H12" s="27">
        <v>2640986</v>
      </c>
      <c r="I12" s="27">
        <f t="shared" si="1"/>
        <v>501787.34</v>
      </c>
      <c r="J12" s="36">
        <f t="shared" si="2"/>
        <v>3142773.34</v>
      </c>
      <c r="K12" s="35">
        <f t="shared" si="5"/>
        <v>6308173.3399999999</v>
      </c>
      <c r="L12" s="25">
        <f t="shared" si="3"/>
        <v>3154086.67</v>
      </c>
    </row>
    <row r="13" spans="1:30" ht="22.8" x14ac:dyDescent="0.3">
      <c r="A13" s="21" t="s">
        <v>25</v>
      </c>
      <c r="B13" s="31" t="s">
        <v>38</v>
      </c>
      <c r="C13" s="23">
        <v>1</v>
      </c>
      <c r="D13" s="42">
        <v>4</v>
      </c>
      <c r="E13" s="27">
        <v>749500</v>
      </c>
      <c r="F13" s="27">
        <f t="shared" si="4"/>
        <v>142405</v>
      </c>
      <c r="G13" s="36">
        <f t="shared" si="0"/>
        <v>891905</v>
      </c>
      <c r="H13" s="27">
        <v>747562</v>
      </c>
      <c r="I13" s="27">
        <f t="shared" si="1"/>
        <v>142036.78</v>
      </c>
      <c r="J13" s="36">
        <f t="shared" si="2"/>
        <v>889598.78</v>
      </c>
      <c r="K13" s="36">
        <f t="shared" si="5"/>
        <v>1781503.78</v>
      </c>
      <c r="L13" s="25">
        <f>(K13/2)*D13</f>
        <v>3563007.56</v>
      </c>
    </row>
    <row r="14" spans="1:30" ht="22.8" x14ac:dyDescent="0.3">
      <c r="A14" s="21" t="s">
        <v>26</v>
      </c>
      <c r="B14" s="22" t="s">
        <v>9</v>
      </c>
      <c r="C14" s="23">
        <v>1</v>
      </c>
      <c r="D14" s="42">
        <v>4</v>
      </c>
      <c r="E14" s="27">
        <v>457226</v>
      </c>
      <c r="F14" s="27">
        <f t="shared" si="4"/>
        <v>86872.94</v>
      </c>
      <c r="G14" s="36">
        <f t="shared" si="0"/>
        <v>544098.93999999994</v>
      </c>
      <c r="H14" s="27">
        <v>467226</v>
      </c>
      <c r="I14" s="27">
        <f t="shared" si="1"/>
        <v>88772.94</v>
      </c>
      <c r="J14" s="36">
        <f t="shared" si="2"/>
        <v>555998.93999999994</v>
      </c>
      <c r="K14" s="36">
        <f t="shared" si="5"/>
        <v>1100097.8799999999</v>
      </c>
      <c r="L14" s="25">
        <f>(K14/2)*D14</f>
        <v>2200195.7599999998</v>
      </c>
    </row>
    <row r="15" spans="1:30" ht="22.8" x14ac:dyDescent="0.3">
      <c r="A15" s="21" t="s">
        <v>27</v>
      </c>
      <c r="B15" s="28" t="s">
        <v>10</v>
      </c>
      <c r="C15" s="23">
        <v>1</v>
      </c>
      <c r="D15" s="24">
        <v>1</v>
      </c>
      <c r="E15" s="25">
        <v>910000</v>
      </c>
      <c r="F15" s="25">
        <f t="shared" si="4"/>
        <v>172900</v>
      </c>
      <c r="G15" s="35">
        <f t="shared" si="0"/>
        <v>1082900</v>
      </c>
      <c r="H15" s="27">
        <v>911092</v>
      </c>
      <c r="I15" s="27">
        <f t="shared" si="1"/>
        <v>173107.48</v>
      </c>
      <c r="J15" s="36">
        <f t="shared" si="2"/>
        <v>1084199.48</v>
      </c>
      <c r="K15" s="35">
        <f t="shared" si="5"/>
        <v>2167099.48</v>
      </c>
      <c r="L15" s="25">
        <f t="shared" si="3"/>
        <v>1083549.74</v>
      </c>
    </row>
    <row r="16" spans="1:30" ht="22.8" x14ac:dyDescent="0.3">
      <c r="A16" s="21" t="s">
        <v>28</v>
      </c>
      <c r="B16" s="22" t="s">
        <v>8</v>
      </c>
      <c r="C16" s="23">
        <v>1</v>
      </c>
      <c r="D16" s="24">
        <v>1</v>
      </c>
      <c r="E16" s="25">
        <v>490900</v>
      </c>
      <c r="F16" s="25">
        <f t="shared" si="4"/>
        <v>93271</v>
      </c>
      <c r="G16" s="35">
        <f t="shared" si="0"/>
        <v>584171</v>
      </c>
      <c r="H16" s="27">
        <v>490587</v>
      </c>
      <c r="I16" s="27">
        <f t="shared" si="1"/>
        <v>93211.53</v>
      </c>
      <c r="J16" s="36">
        <f t="shared" si="2"/>
        <v>583798.53</v>
      </c>
      <c r="K16" s="35">
        <f t="shared" si="5"/>
        <v>1167969.53</v>
      </c>
      <c r="L16" s="25">
        <f t="shared" si="3"/>
        <v>583984.76500000001</v>
      </c>
    </row>
    <row r="17" spans="1:12" ht="34.200000000000003" x14ac:dyDescent="0.3">
      <c r="A17" s="21" t="s">
        <v>29</v>
      </c>
      <c r="B17" s="28" t="s">
        <v>19</v>
      </c>
      <c r="C17" s="23">
        <v>1</v>
      </c>
      <c r="D17" s="24">
        <v>1</v>
      </c>
      <c r="E17" s="25">
        <v>1125517</v>
      </c>
      <c r="F17" s="25">
        <f t="shared" si="4"/>
        <v>213848.23</v>
      </c>
      <c r="G17" s="35">
        <f t="shared" si="0"/>
        <v>1339365.23</v>
      </c>
      <c r="H17" s="27">
        <v>1144705</v>
      </c>
      <c r="I17" s="27">
        <f t="shared" si="1"/>
        <v>217493.95</v>
      </c>
      <c r="J17" s="36">
        <f t="shared" si="2"/>
        <v>1362198.95</v>
      </c>
      <c r="K17" s="35">
        <f t="shared" si="5"/>
        <v>2701564.1799999997</v>
      </c>
      <c r="L17" s="25">
        <f t="shared" si="3"/>
        <v>1350782.0899999999</v>
      </c>
    </row>
    <row r="18" spans="1:12" ht="34.200000000000003" x14ac:dyDescent="0.3">
      <c r="A18" s="21" t="s">
        <v>30</v>
      </c>
      <c r="B18" s="22" t="s">
        <v>39</v>
      </c>
      <c r="C18" s="23">
        <v>1</v>
      </c>
      <c r="D18" s="42">
        <v>9</v>
      </c>
      <c r="E18" s="36">
        <v>200285</v>
      </c>
      <c r="F18" s="36">
        <v>38054</v>
      </c>
      <c r="G18" s="36">
        <f>E18+F18</f>
        <v>238339</v>
      </c>
      <c r="H18" s="27">
        <v>199285</v>
      </c>
      <c r="I18" s="36">
        <v>37864</v>
      </c>
      <c r="J18" s="36">
        <f t="shared" si="2"/>
        <v>237149</v>
      </c>
      <c r="K18" s="36">
        <f t="shared" si="5"/>
        <v>475488</v>
      </c>
      <c r="L18" s="25">
        <f>(K18/2)*D18</f>
        <v>2139696</v>
      </c>
    </row>
    <row r="19" spans="1:12" ht="57" x14ac:dyDescent="0.3">
      <c r="A19" s="21">
        <v>12</v>
      </c>
      <c r="B19" s="22" t="s">
        <v>47</v>
      </c>
      <c r="C19" s="23">
        <v>1</v>
      </c>
      <c r="D19" s="23">
        <v>1</v>
      </c>
      <c r="E19" s="25">
        <v>138596639</v>
      </c>
      <c r="F19" s="29">
        <f>E19*19%</f>
        <v>26333361.41</v>
      </c>
      <c r="G19" s="35">
        <f t="shared" si="0"/>
        <v>164930000.41</v>
      </c>
      <c r="H19" s="32">
        <v>138441322</v>
      </c>
      <c r="I19" s="33">
        <f>H19*19%</f>
        <v>26303851.18</v>
      </c>
      <c r="J19" s="36">
        <f t="shared" si="2"/>
        <v>164745173.18000001</v>
      </c>
      <c r="K19" s="35">
        <f t="shared" si="5"/>
        <v>329675173.59000003</v>
      </c>
      <c r="L19" s="25">
        <f t="shared" si="3"/>
        <v>164837586.79500002</v>
      </c>
    </row>
    <row r="20" spans="1:12" x14ac:dyDescent="0.3">
      <c r="A20" s="47" t="s">
        <v>13</v>
      </c>
      <c r="B20" s="48"/>
      <c r="C20" s="48"/>
      <c r="D20" s="49"/>
      <c r="E20" s="55">
        <f>SUM(G8:G19)</f>
        <v>185920140.13</v>
      </c>
      <c r="F20" s="56"/>
      <c r="G20" s="57"/>
      <c r="H20" s="55">
        <f>SUM(J8:J19)</f>
        <v>185747686.52000001</v>
      </c>
      <c r="I20" s="56"/>
      <c r="J20" s="57"/>
      <c r="K20" s="34">
        <f>SUM(K8:K19)</f>
        <v>371667826.65000004</v>
      </c>
      <c r="L20" s="34">
        <f>SUM(L8:L19)</f>
        <v>200289833.99000001</v>
      </c>
    </row>
    <row r="21" spans="1:12" s="4" customFormat="1" x14ac:dyDescent="0.3">
      <c r="K21" s="15"/>
    </row>
    <row r="22" spans="1:12" s="4" customFormat="1" x14ac:dyDescent="0.3">
      <c r="A22" s="54" t="s">
        <v>42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</row>
    <row r="23" spans="1:12" s="4" customFormat="1" x14ac:dyDescent="0.3"/>
    <row r="24" spans="1:12" s="4" customFormat="1" x14ac:dyDescent="0.3">
      <c r="A24" s="4" t="s">
        <v>33</v>
      </c>
      <c r="I24" s="4" t="s">
        <v>35</v>
      </c>
    </row>
    <row r="25" spans="1:12" s="4" customFormat="1" x14ac:dyDescent="0.3"/>
    <row r="26" spans="1:12" s="4" customFormat="1" x14ac:dyDescent="0.3"/>
    <row r="27" spans="1:12" s="4" customFormat="1" x14ac:dyDescent="0.3">
      <c r="A27" s="4" t="s">
        <v>34</v>
      </c>
      <c r="I27" s="4" t="s">
        <v>36</v>
      </c>
    </row>
    <row r="28" spans="1:12" s="4" customFormat="1" x14ac:dyDescent="0.3">
      <c r="A28" s="4" t="s">
        <v>15</v>
      </c>
      <c r="I28" s="4" t="s">
        <v>15</v>
      </c>
    </row>
    <row r="29" spans="1:12" s="4" customFormat="1" x14ac:dyDescent="0.3"/>
    <row r="30" spans="1:12" s="4" customFormat="1" x14ac:dyDescent="0.3"/>
    <row r="31" spans="1:12" s="4" customFormat="1" x14ac:dyDescent="0.3"/>
    <row r="32" spans="1:12" s="4" customFormat="1" x14ac:dyDescent="0.3"/>
    <row r="33" s="4" customFormat="1" x14ac:dyDescent="0.3"/>
    <row r="34" s="4" customFormat="1" x14ac:dyDescent="0.3"/>
    <row r="35" s="4" customFormat="1" x14ac:dyDescent="0.3"/>
    <row r="36" s="4" customFormat="1" x14ac:dyDescent="0.3"/>
    <row r="37" s="4" customFormat="1" x14ac:dyDescent="0.3"/>
    <row r="38" s="4" customFormat="1" x14ac:dyDescent="0.3"/>
    <row r="39" s="4" customFormat="1" x14ac:dyDescent="0.3"/>
  </sheetData>
  <mergeCells count="16">
    <mergeCell ref="A22:L22"/>
    <mergeCell ref="D6:D7"/>
    <mergeCell ref="C6:C7"/>
    <mergeCell ref="E20:G20"/>
    <mergeCell ref="H20:J20"/>
    <mergeCell ref="A1:L1"/>
    <mergeCell ref="A2:L2"/>
    <mergeCell ref="A3:L3"/>
    <mergeCell ref="L6:L7"/>
    <mergeCell ref="A20:D20"/>
    <mergeCell ref="A4:L4"/>
    <mergeCell ref="A6:A7"/>
    <mergeCell ref="B6:B7"/>
    <mergeCell ref="E6:G6"/>
    <mergeCell ref="H6:J6"/>
    <mergeCell ref="K6:K7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scale="70" orientation="landscape" r:id="rId1"/>
  <ignoredErrors>
    <ignoredError sqref="L10 L18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abSelected="1" topLeftCell="A7" zoomScale="84" zoomScaleNormal="84" workbookViewId="0">
      <selection activeCell="Q22" sqref="Q22"/>
    </sheetView>
  </sheetViews>
  <sheetFormatPr baseColWidth="10" defaultRowHeight="14.4" x14ac:dyDescent="0.3"/>
  <cols>
    <col min="1" max="1" width="7.6640625" customWidth="1"/>
    <col min="2" max="2" width="43.88671875" customWidth="1"/>
    <col min="3" max="3" width="9.88671875" customWidth="1"/>
    <col min="4" max="4" width="11.33203125" customWidth="1"/>
    <col min="5" max="5" width="13.33203125" hidden="1" customWidth="1"/>
    <col min="6" max="6" width="14.33203125" hidden="1" customWidth="1"/>
    <col min="7" max="7" width="13.44140625" hidden="1" customWidth="1"/>
    <col min="8" max="8" width="14.5546875" hidden="1" customWidth="1"/>
    <col min="9" max="10" width="14.6640625" hidden="1" customWidth="1"/>
    <col min="11" max="11" width="14.5546875" hidden="1" customWidth="1"/>
    <col min="12" max="12" width="19" style="41" customWidth="1"/>
    <col min="13" max="13" width="22.109375" style="41" customWidth="1"/>
    <col min="14" max="31" width="11.44140625" style="4"/>
  </cols>
  <sheetData>
    <row r="1" spans="1:31" ht="27.75" customHeight="1" x14ac:dyDescent="0.3">
      <c r="A1" s="58" t="s">
        <v>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31" ht="19.5" customHeight="1" x14ac:dyDescent="0.3">
      <c r="A2" s="58" t="s">
        <v>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31" ht="21" customHeight="1" x14ac:dyDescent="0.3">
      <c r="A3" s="44" t="s">
        <v>40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31" ht="46.5" customHeight="1" x14ac:dyDescent="0.3">
      <c r="A4" s="59" t="s">
        <v>43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</row>
    <row r="5" spans="1:31" ht="7.5" customHeight="1" x14ac:dyDescent="0.3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37"/>
      <c r="M5" s="37"/>
    </row>
    <row r="6" spans="1:31" s="10" customFormat="1" ht="25.5" customHeight="1" x14ac:dyDescent="0.3">
      <c r="A6" s="60" t="s">
        <v>18</v>
      </c>
      <c r="B6" s="62" t="s">
        <v>1</v>
      </c>
      <c r="C6" s="62" t="s">
        <v>17</v>
      </c>
      <c r="D6" s="62" t="s">
        <v>32</v>
      </c>
      <c r="E6" s="63" t="s">
        <v>12</v>
      </c>
      <c r="F6" s="64"/>
      <c r="G6" s="64"/>
      <c r="H6" s="62" t="s">
        <v>14</v>
      </c>
      <c r="I6" s="62"/>
      <c r="J6" s="62"/>
      <c r="K6" s="60" t="s">
        <v>3</v>
      </c>
      <c r="L6" s="65" t="s">
        <v>46</v>
      </c>
      <c r="M6" s="65" t="s">
        <v>13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9"/>
      <c r="AC6" s="9"/>
      <c r="AD6" s="9"/>
      <c r="AE6" s="9"/>
    </row>
    <row r="7" spans="1:31" ht="26.4" x14ac:dyDescent="0.3">
      <c r="A7" s="61"/>
      <c r="B7" s="62"/>
      <c r="C7" s="62"/>
      <c r="D7" s="62"/>
      <c r="E7" s="5" t="s">
        <v>0</v>
      </c>
      <c r="F7" s="5" t="s">
        <v>11</v>
      </c>
      <c r="G7" s="5" t="s">
        <v>16</v>
      </c>
      <c r="H7" s="5" t="s">
        <v>0</v>
      </c>
      <c r="I7" s="5" t="s">
        <v>11</v>
      </c>
      <c r="J7" s="5" t="s">
        <v>16</v>
      </c>
      <c r="K7" s="61"/>
      <c r="L7" s="66"/>
      <c r="M7" s="66"/>
    </row>
    <row r="8" spans="1:31" ht="39" customHeight="1" x14ac:dyDescent="0.3">
      <c r="A8" s="6" t="s">
        <v>20</v>
      </c>
      <c r="B8" s="3" t="s">
        <v>5</v>
      </c>
      <c r="C8" s="13">
        <v>1</v>
      </c>
      <c r="D8" s="7">
        <v>1</v>
      </c>
      <c r="E8" s="11">
        <v>210000</v>
      </c>
      <c r="F8" s="11">
        <f>E8*19%</f>
        <v>39900</v>
      </c>
      <c r="G8" s="11">
        <f>E8+F8</f>
        <v>249900</v>
      </c>
      <c r="H8" s="16">
        <v>201005</v>
      </c>
      <c r="I8" s="17">
        <f>H8*19%</f>
        <v>38190.949999999997</v>
      </c>
      <c r="J8" s="17">
        <f>H8+I8</f>
        <v>239195.95</v>
      </c>
      <c r="K8" s="11">
        <f>J8+G8</f>
        <v>489095.95</v>
      </c>
      <c r="L8" s="17">
        <f>(K8/2)*C8</f>
        <v>244547.97500000001</v>
      </c>
      <c r="M8" s="17">
        <f>D8*L8</f>
        <v>244547.97500000001</v>
      </c>
    </row>
    <row r="9" spans="1:31" x14ac:dyDescent="0.3">
      <c r="A9" s="6" t="s">
        <v>21</v>
      </c>
      <c r="B9" s="1" t="s">
        <v>37</v>
      </c>
      <c r="C9" s="13">
        <v>1</v>
      </c>
      <c r="D9" s="7">
        <v>1</v>
      </c>
      <c r="E9" s="11">
        <v>490345</v>
      </c>
      <c r="F9" s="14">
        <f>E9*19%</f>
        <v>93165.55</v>
      </c>
      <c r="G9" s="11">
        <f t="shared" ref="G9:G19" si="0">E9+F9</f>
        <v>583510.55000000005</v>
      </c>
      <c r="H9" s="17">
        <v>486360</v>
      </c>
      <c r="I9" s="17">
        <f t="shared" ref="I9:I17" si="1">H9*19%</f>
        <v>92408.4</v>
      </c>
      <c r="J9" s="17">
        <f t="shared" ref="J9:J19" si="2">H9+I9</f>
        <v>578768.4</v>
      </c>
      <c r="K9" s="11">
        <f>J9+G9</f>
        <v>1162278.9500000002</v>
      </c>
      <c r="L9" s="17">
        <f t="shared" ref="L9:L19" si="3">(K9/2)*C9</f>
        <v>581139.47500000009</v>
      </c>
      <c r="M9" s="17">
        <f t="shared" ref="M9:M19" si="4">D9*L9</f>
        <v>581139.47500000009</v>
      </c>
    </row>
    <row r="10" spans="1:31" ht="26.4" x14ac:dyDescent="0.3">
      <c r="A10" s="6" t="s">
        <v>22</v>
      </c>
      <c r="B10" s="3" t="s">
        <v>6</v>
      </c>
      <c r="C10" s="13">
        <v>1</v>
      </c>
      <c r="D10" s="7">
        <v>2</v>
      </c>
      <c r="E10" s="11">
        <v>6920000</v>
      </c>
      <c r="F10" s="11">
        <f t="shared" ref="F10:F17" si="5">E10*19%</f>
        <v>1314800</v>
      </c>
      <c r="G10" s="11">
        <f t="shared" si="0"/>
        <v>8234800</v>
      </c>
      <c r="H10" s="17">
        <v>6914565</v>
      </c>
      <c r="I10" s="17">
        <f t="shared" si="1"/>
        <v>1313767.3500000001</v>
      </c>
      <c r="J10" s="17">
        <f t="shared" si="2"/>
        <v>8228332.3499999996</v>
      </c>
      <c r="K10" s="11">
        <f t="shared" ref="K10:K19" si="6">J10+G10</f>
        <v>16463132.35</v>
      </c>
      <c r="L10" s="17">
        <f t="shared" si="3"/>
        <v>8231566.1749999998</v>
      </c>
      <c r="M10" s="17">
        <f t="shared" si="4"/>
        <v>16463132.35</v>
      </c>
    </row>
    <row r="11" spans="1:31" ht="26.4" x14ac:dyDescent="0.3">
      <c r="A11" s="6" t="s">
        <v>23</v>
      </c>
      <c r="B11" s="1" t="s">
        <v>44</v>
      </c>
      <c r="C11" s="13">
        <v>1</v>
      </c>
      <c r="D11" s="7">
        <v>1</v>
      </c>
      <c r="E11" s="11">
        <v>3425000</v>
      </c>
      <c r="F11" s="11">
        <f t="shared" si="5"/>
        <v>650750</v>
      </c>
      <c r="G11" s="11">
        <f t="shared" si="0"/>
        <v>4075750</v>
      </c>
      <c r="H11" s="17">
        <v>3445798</v>
      </c>
      <c r="I11" s="17">
        <f t="shared" si="1"/>
        <v>654701.62</v>
      </c>
      <c r="J11" s="17">
        <f t="shared" si="2"/>
        <v>4100499.62</v>
      </c>
      <c r="K11" s="11">
        <f t="shared" si="6"/>
        <v>8176249.6200000001</v>
      </c>
      <c r="L11" s="17">
        <f t="shared" si="3"/>
        <v>4088124.81</v>
      </c>
      <c r="M11" s="17">
        <f t="shared" si="4"/>
        <v>4088124.81</v>
      </c>
    </row>
    <row r="12" spans="1:31" x14ac:dyDescent="0.3">
      <c r="A12" s="6" t="s">
        <v>24</v>
      </c>
      <c r="B12" s="3" t="s">
        <v>7</v>
      </c>
      <c r="C12" s="13">
        <v>1</v>
      </c>
      <c r="D12" s="7">
        <v>1</v>
      </c>
      <c r="E12" s="11">
        <v>2660000</v>
      </c>
      <c r="F12" s="11">
        <f t="shared" si="5"/>
        <v>505400</v>
      </c>
      <c r="G12" s="11">
        <f t="shared" si="0"/>
        <v>3165400</v>
      </c>
      <c r="H12" s="17">
        <v>2640986</v>
      </c>
      <c r="I12" s="17">
        <f t="shared" si="1"/>
        <v>501787.34</v>
      </c>
      <c r="J12" s="17">
        <f t="shared" si="2"/>
        <v>3142773.34</v>
      </c>
      <c r="K12" s="11">
        <f t="shared" si="6"/>
        <v>6308173.3399999999</v>
      </c>
      <c r="L12" s="17">
        <f t="shared" si="3"/>
        <v>3154086.67</v>
      </c>
      <c r="M12" s="17">
        <f t="shared" si="4"/>
        <v>3154086.67</v>
      </c>
    </row>
    <row r="13" spans="1:31" ht="26.4" x14ac:dyDescent="0.3">
      <c r="A13" s="6" t="s">
        <v>25</v>
      </c>
      <c r="B13" s="2" t="s">
        <v>38</v>
      </c>
      <c r="C13" s="13">
        <v>1</v>
      </c>
      <c r="D13" s="7">
        <v>4</v>
      </c>
      <c r="E13" s="11">
        <v>749500</v>
      </c>
      <c r="F13" s="11">
        <f t="shared" si="5"/>
        <v>142405</v>
      </c>
      <c r="G13" s="11">
        <f t="shared" si="0"/>
        <v>891905</v>
      </c>
      <c r="H13" s="17">
        <v>747562</v>
      </c>
      <c r="I13" s="17">
        <f t="shared" si="1"/>
        <v>142036.78</v>
      </c>
      <c r="J13" s="17">
        <f t="shared" si="2"/>
        <v>889598.78</v>
      </c>
      <c r="K13" s="11">
        <f t="shared" si="6"/>
        <v>1781503.78</v>
      </c>
      <c r="L13" s="17">
        <f t="shared" si="3"/>
        <v>890751.89</v>
      </c>
      <c r="M13" s="17">
        <f t="shared" si="4"/>
        <v>3563007.56</v>
      </c>
    </row>
    <row r="14" spans="1:31" ht="26.4" x14ac:dyDescent="0.3">
      <c r="A14" s="6" t="s">
        <v>26</v>
      </c>
      <c r="B14" s="3" t="s">
        <v>9</v>
      </c>
      <c r="C14" s="13">
        <v>1</v>
      </c>
      <c r="D14" s="7">
        <v>4</v>
      </c>
      <c r="E14" s="11">
        <v>457226</v>
      </c>
      <c r="F14" s="11">
        <f t="shared" si="5"/>
        <v>86872.94</v>
      </c>
      <c r="G14" s="11">
        <f t="shared" si="0"/>
        <v>544098.93999999994</v>
      </c>
      <c r="H14" s="17">
        <v>467226</v>
      </c>
      <c r="I14" s="17">
        <f t="shared" si="1"/>
        <v>88772.94</v>
      </c>
      <c r="J14" s="17">
        <f t="shared" si="2"/>
        <v>555998.93999999994</v>
      </c>
      <c r="K14" s="11">
        <f t="shared" si="6"/>
        <v>1100097.8799999999</v>
      </c>
      <c r="L14" s="17">
        <f t="shared" si="3"/>
        <v>550048.93999999994</v>
      </c>
      <c r="M14" s="17">
        <f t="shared" si="4"/>
        <v>2200195.7599999998</v>
      </c>
    </row>
    <row r="15" spans="1:31" ht="26.4" x14ac:dyDescent="0.3">
      <c r="A15" s="6" t="s">
        <v>27</v>
      </c>
      <c r="B15" s="1" t="s">
        <v>10</v>
      </c>
      <c r="C15" s="13">
        <v>1</v>
      </c>
      <c r="D15" s="7">
        <v>1</v>
      </c>
      <c r="E15" s="11">
        <v>910000</v>
      </c>
      <c r="F15" s="11">
        <f t="shared" si="5"/>
        <v>172900</v>
      </c>
      <c r="G15" s="11">
        <f t="shared" si="0"/>
        <v>1082900</v>
      </c>
      <c r="H15" s="17">
        <v>911092</v>
      </c>
      <c r="I15" s="17">
        <f t="shared" si="1"/>
        <v>173107.48</v>
      </c>
      <c r="J15" s="17">
        <f t="shared" si="2"/>
        <v>1084199.48</v>
      </c>
      <c r="K15" s="11">
        <f t="shared" si="6"/>
        <v>2167099.48</v>
      </c>
      <c r="L15" s="17">
        <f t="shared" si="3"/>
        <v>1083549.74</v>
      </c>
      <c r="M15" s="17">
        <f t="shared" si="4"/>
        <v>1083549.74</v>
      </c>
    </row>
    <row r="16" spans="1:31" ht="26.4" x14ac:dyDescent="0.3">
      <c r="A16" s="6" t="s">
        <v>28</v>
      </c>
      <c r="B16" s="3" t="s">
        <v>8</v>
      </c>
      <c r="C16" s="13">
        <v>1</v>
      </c>
      <c r="D16" s="7">
        <v>1</v>
      </c>
      <c r="E16" s="11">
        <v>490900</v>
      </c>
      <c r="F16" s="11">
        <f t="shared" si="5"/>
        <v>93271</v>
      </c>
      <c r="G16" s="11">
        <f t="shared" si="0"/>
        <v>584171</v>
      </c>
      <c r="H16" s="17">
        <v>490587</v>
      </c>
      <c r="I16" s="17">
        <f t="shared" si="1"/>
        <v>93211.53</v>
      </c>
      <c r="J16" s="17">
        <f t="shared" si="2"/>
        <v>583798.53</v>
      </c>
      <c r="K16" s="11">
        <f t="shared" si="6"/>
        <v>1167969.53</v>
      </c>
      <c r="L16" s="17">
        <f t="shared" si="3"/>
        <v>583984.76500000001</v>
      </c>
      <c r="M16" s="17">
        <f t="shared" si="4"/>
        <v>583984.76500000001</v>
      </c>
    </row>
    <row r="17" spans="1:13" ht="29.25" customHeight="1" x14ac:dyDescent="0.3">
      <c r="A17" s="6" t="s">
        <v>29</v>
      </c>
      <c r="B17" s="1" t="s">
        <v>19</v>
      </c>
      <c r="C17" s="13">
        <v>1</v>
      </c>
      <c r="D17" s="7">
        <v>1</v>
      </c>
      <c r="E17" s="11">
        <v>1125517</v>
      </c>
      <c r="F17" s="11">
        <f t="shared" si="5"/>
        <v>213848.23</v>
      </c>
      <c r="G17" s="11">
        <f t="shared" si="0"/>
        <v>1339365.23</v>
      </c>
      <c r="H17" s="17">
        <v>1144705</v>
      </c>
      <c r="I17" s="17">
        <f t="shared" si="1"/>
        <v>217493.95</v>
      </c>
      <c r="J17" s="17">
        <f t="shared" si="2"/>
        <v>1362198.95</v>
      </c>
      <c r="K17" s="11">
        <f t="shared" si="6"/>
        <v>2701564.1799999997</v>
      </c>
      <c r="L17" s="17">
        <f t="shared" si="3"/>
        <v>1350782.0899999999</v>
      </c>
      <c r="M17" s="17">
        <f t="shared" si="4"/>
        <v>1350782.0899999999</v>
      </c>
    </row>
    <row r="18" spans="1:13" ht="30" customHeight="1" x14ac:dyDescent="0.3">
      <c r="A18" s="6" t="s">
        <v>30</v>
      </c>
      <c r="B18" s="3" t="s">
        <v>39</v>
      </c>
      <c r="C18" s="13">
        <v>1</v>
      </c>
      <c r="D18" s="7">
        <v>9</v>
      </c>
      <c r="E18" s="11">
        <v>200285</v>
      </c>
      <c r="F18" s="11">
        <v>38054</v>
      </c>
      <c r="G18" s="11">
        <f t="shared" si="0"/>
        <v>238339</v>
      </c>
      <c r="H18" s="17">
        <v>199285</v>
      </c>
      <c r="I18" s="17">
        <v>37864</v>
      </c>
      <c r="J18" s="17">
        <f t="shared" si="2"/>
        <v>237149</v>
      </c>
      <c r="K18" s="11">
        <f t="shared" si="6"/>
        <v>475488</v>
      </c>
      <c r="L18" s="38">
        <f>(K18/2)*C18</f>
        <v>237744</v>
      </c>
      <c r="M18" s="17">
        <f t="shared" si="4"/>
        <v>2139696</v>
      </c>
    </row>
    <row r="19" spans="1:13" ht="57.75" customHeight="1" x14ac:dyDescent="0.3">
      <c r="A19" s="6">
        <v>12</v>
      </c>
      <c r="B19" s="3" t="s">
        <v>41</v>
      </c>
      <c r="C19" s="13">
        <v>1</v>
      </c>
      <c r="D19" s="13">
        <v>1</v>
      </c>
      <c r="E19" s="11">
        <v>138596639</v>
      </c>
      <c r="F19" s="14">
        <f>E19*19%</f>
        <v>26333361.41</v>
      </c>
      <c r="G19" s="11">
        <f t="shared" si="0"/>
        <v>164930000.41</v>
      </c>
      <c r="H19" s="18">
        <v>138441322</v>
      </c>
      <c r="I19" s="19">
        <f>H19*19%</f>
        <v>26303851.18</v>
      </c>
      <c r="J19" s="17">
        <f t="shared" si="2"/>
        <v>164745173.18000001</v>
      </c>
      <c r="K19" s="11">
        <f t="shared" si="6"/>
        <v>329675173.59000003</v>
      </c>
      <c r="L19" s="17">
        <f t="shared" si="3"/>
        <v>164837586.79500002</v>
      </c>
      <c r="M19" s="17">
        <f t="shared" si="4"/>
        <v>164837586.79500002</v>
      </c>
    </row>
    <row r="20" spans="1:13" x14ac:dyDescent="0.3">
      <c r="A20" s="67" t="s">
        <v>13</v>
      </c>
      <c r="B20" s="68"/>
      <c r="C20" s="68"/>
      <c r="D20" s="69"/>
      <c r="E20" s="70">
        <f>SUM(G8:G19)</f>
        <v>185920140.13</v>
      </c>
      <c r="F20" s="71"/>
      <c r="G20" s="72"/>
      <c r="H20" s="70">
        <f>SUM(J8:J19)</f>
        <v>185747686.52000001</v>
      </c>
      <c r="I20" s="71"/>
      <c r="J20" s="72"/>
      <c r="K20" s="12">
        <f>SUM(K8:K19)</f>
        <v>371667826.65000004</v>
      </c>
      <c r="L20" s="39"/>
      <c r="M20" s="39">
        <f>SUM(M8:M19)</f>
        <v>200289833.99000001</v>
      </c>
    </row>
    <row r="21" spans="1:13" s="4" customFormat="1" x14ac:dyDescent="0.3">
      <c r="K21" s="15"/>
      <c r="L21" s="40"/>
      <c r="M21" s="41"/>
    </row>
    <row r="22" spans="1:13" s="4" customFormat="1" ht="31.5" customHeight="1" x14ac:dyDescent="0.3">
      <c r="A22" s="73" t="s">
        <v>42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</row>
    <row r="23" spans="1:13" s="4" customFormat="1" x14ac:dyDescent="0.3">
      <c r="L23" s="41"/>
      <c r="M23" s="41"/>
    </row>
    <row r="24" spans="1:13" s="4" customFormat="1" x14ac:dyDescent="0.3">
      <c r="A24" s="4" t="s">
        <v>33</v>
      </c>
      <c r="L24" s="41" t="s">
        <v>35</v>
      </c>
      <c r="M24" s="41"/>
    </row>
    <row r="25" spans="1:13" s="4" customFormat="1" x14ac:dyDescent="0.3">
      <c r="L25" s="41"/>
      <c r="M25" s="41"/>
    </row>
    <row r="26" spans="1:13" s="4" customFormat="1" x14ac:dyDescent="0.3">
      <c r="L26" s="41"/>
      <c r="M26" s="41"/>
    </row>
    <row r="27" spans="1:13" s="4" customFormat="1" x14ac:dyDescent="0.3">
      <c r="A27" s="4" t="s">
        <v>34</v>
      </c>
      <c r="L27" s="41" t="s">
        <v>36</v>
      </c>
      <c r="M27" s="41"/>
    </row>
    <row r="28" spans="1:13" s="4" customFormat="1" x14ac:dyDescent="0.3">
      <c r="A28" s="4" t="s">
        <v>15</v>
      </c>
      <c r="L28" s="41" t="s">
        <v>15</v>
      </c>
      <c r="M28" s="41"/>
    </row>
    <row r="29" spans="1:13" s="4" customFormat="1" x14ac:dyDescent="0.3">
      <c r="L29" s="41"/>
      <c r="M29" s="41"/>
    </row>
    <row r="30" spans="1:13" s="4" customFormat="1" x14ac:dyDescent="0.3">
      <c r="L30" s="41"/>
      <c r="M30" s="41"/>
    </row>
    <row r="31" spans="1:13" s="4" customFormat="1" x14ac:dyDescent="0.3">
      <c r="L31" s="41"/>
      <c r="M31" s="41"/>
    </row>
    <row r="32" spans="1:13" s="4" customFormat="1" x14ac:dyDescent="0.3">
      <c r="L32" s="41"/>
      <c r="M32" s="41"/>
    </row>
    <row r="33" spans="12:13" s="4" customFormat="1" x14ac:dyDescent="0.3">
      <c r="L33" s="41"/>
      <c r="M33" s="41"/>
    </row>
    <row r="34" spans="12:13" s="4" customFormat="1" x14ac:dyDescent="0.3">
      <c r="L34" s="41"/>
      <c r="M34" s="41"/>
    </row>
    <row r="35" spans="12:13" s="4" customFormat="1" x14ac:dyDescent="0.3">
      <c r="L35" s="41"/>
      <c r="M35" s="41"/>
    </row>
    <row r="36" spans="12:13" s="4" customFormat="1" x14ac:dyDescent="0.3">
      <c r="L36" s="41"/>
      <c r="M36" s="41"/>
    </row>
    <row r="37" spans="12:13" s="4" customFormat="1" x14ac:dyDescent="0.3">
      <c r="L37" s="41"/>
      <c r="M37" s="41"/>
    </row>
    <row r="38" spans="12:13" s="4" customFormat="1" x14ac:dyDescent="0.3">
      <c r="L38" s="41"/>
      <c r="M38" s="41"/>
    </row>
    <row r="39" spans="12:13" s="4" customFormat="1" x14ac:dyDescent="0.3">
      <c r="L39" s="41"/>
      <c r="M39" s="41"/>
    </row>
  </sheetData>
  <mergeCells count="17">
    <mergeCell ref="A20:D20"/>
    <mergeCell ref="E20:G20"/>
    <mergeCell ref="H20:J20"/>
    <mergeCell ref="A22:M22"/>
    <mergeCell ref="L6:L7"/>
    <mergeCell ref="A1:M1"/>
    <mergeCell ref="A2:M2"/>
    <mergeCell ref="A3:M3"/>
    <mergeCell ref="A4:M4"/>
    <mergeCell ref="A6:A7"/>
    <mergeCell ref="B6:B7"/>
    <mergeCell ref="C6:C7"/>
    <mergeCell ref="D6:D7"/>
    <mergeCell ref="E6:G6"/>
    <mergeCell ref="H6:J6"/>
    <mergeCell ref="K6:K7"/>
    <mergeCell ref="M6:M7"/>
  </mergeCells>
  <pageMargins left="0.70866141732283472" right="0.70866141732283472" top="0.74803149606299213" bottom="0.74803149606299213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 </vt:lpstr>
      <vt:lpstr>PRESUPUESTO DEF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CONTRATACION1</cp:lastModifiedBy>
  <cp:lastPrinted>2024-09-27T17:22:50Z</cp:lastPrinted>
  <dcterms:created xsi:type="dcterms:W3CDTF">2024-04-02T19:06:51Z</dcterms:created>
  <dcterms:modified xsi:type="dcterms:W3CDTF">2024-11-15T14:23:51Z</dcterms:modified>
</cp:coreProperties>
</file>