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E:\A COPIA DE SEGURIDAD - 2024\ALARMAS CONTRAINCENDIO CULTURA - 2024\"/>
    </mc:Choice>
  </mc:AlternateContent>
  <xr:revisionPtr revIDLastSave="0" documentId="13_ncr:1_{37ADF061-C60C-45A0-953D-C6F4058DB4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ESUPUESTO" sheetId="4" r:id="rId1"/>
    <sheet name="CON. COTIZACIONES" sheetId="3" r:id="rId2"/>
  </sheets>
  <definedNames>
    <definedName name="_xlnm.Print_Area" localSheetId="0">PRESUPUESTO!$D$4:$I$20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" i="4" l="1"/>
  <c r="O14" i="3"/>
  <c r="P14" i="3" s="1"/>
  <c r="M14" i="3"/>
  <c r="G14" i="3"/>
  <c r="P9" i="3"/>
  <c r="P10" i="3"/>
  <c r="P11" i="3"/>
  <c r="P12" i="3"/>
  <c r="P13" i="3"/>
  <c r="P8" i="3"/>
  <c r="O13" i="3"/>
  <c r="O12" i="3"/>
  <c r="O11" i="3"/>
  <c r="O10" i="3"/>
  <c r="O9" i="3"/>
  <c r="O8" i="3"/>
  <c r="I14" i="4"/>
  <c r="H13" i="4"/>
  <c r="I13" i="4" s="1"/>
  <c r="H12" i="4"/>
  <c r="H11" i="4"/>
  <c r="H10" i="4"/>
  <c r="H9" i="4"/>
  <c r="H8" i="4"/>
  <c r="I8" i="4" s="1"/>
  <c r="I12" i="4"/>
  <c r="I11" i="4"/>
  <c r="I10" i="4"/>
  <c r="I9" i="4"/>
  <c r="N14" i="3"/>
  <c r="N13" i="3"/>
  <c r="N12" i="3"/>
  <c r="N11" i="3"/>
  <c r="N10" i="3"/>
  <c r="N9" i="3"/>
  <c r="N8" i="3"/>
  <c r="I15" i="4" l="1"/>
  <c r="L9" i="3"/>
  <c r="L10" i="3"/>
  <c r="L11" i="3"/>
  <c r="L12" i="3"/>
  <c r="L13" i="3"/>
  <c r="L14" i="3"/>
  <c r="I9" i="3"/>
  <c r="I10" i="3"/>
  <c r="I11" i="3"/>
  <c r="I12" i="3"/>
  <c r="I13" i="3"/>
  <c r="I14" i="3"/>
  <c r="F9" i="3"/>
  <c r="F10" i="3"/>
  <c r="F11" i="3"/>
  <c r="F12" i="3"/>
  <c r="F13" i="3"/>
  <c r="F14" i="3"/>
  <c r="F8" i="3"/>
  <c r="G12" i="3" l="1"/>
  <c r="M12" i="3"/>
  <c r="G11" i="3"/>
  <c r="M11" i="3"/>
  <c r="G10" i="3"/>
  <c r="M10" i="3"/>
  <c r="G9" i="3"/>
  <c r="M9" i="3"/>
  <c r="J14" i="3"/>
  <c r="J13" i="3"/>
  <c r="G13" i="3"/>
  <c r="M13" i="3"/>
  <c r="J12" i="3"/>
  <c r="J11" i="3"/>
  <c r="J10" i="3"/>
  <c r="J9" i="3"/>
  <c r="L8" i="3" l="1"/>
  <c r="I8" i="3"/>
  <c r="M8" i="3" l="1"/>
  <c r="G8" i="3"/>
  <c r="J8" i="3"/>
  <c r="J15" i="3" l="1"/>
  <c r="M15" i="3"/>
  <c r="G15" i="3"/>
  <c r="P15" i="3" l="1"/>
</calcChain>
</file>

<file path=xl/sharedStrings.xml><?xml version="1.0" encoding="utf-8"?>
<sst xmlns="http://schemas.openxmlformats.org/spreadsheetml/2006/main" count="51" uniqueCount="29">
  <si>
    <t>CANT.</t>
  </si>
  <si>
    <t xml:space="preserve">Teclado anunciador remoto </t>
  </si>
  <si>
    <t xml:space="preserve">Sensor de humo fotoeléctrico direccionable </t>
  </si>
  <si>
    <t xml:space="preserve">Estación manual de doble acción direccionable </t>
  </si>
  <si>
    <t>Sirena con Luz Estroboscópica</t>
  </si>
  <si>
    <t xml:space="preserve">SERVICIOS DE INGENIERIA ELECTRONICA Y TELECOMUNICACIONES SELTEL S.A.S   </t>
  </si>
  <si>
    <t>Vr. Unitario</t>
  </si>
  <si>
    <t xml:space="preserve">CONSTRUCCIONES  SUMINISTROS Y SOLUCIONES S.A.S COSSOL S.A.S </t>
  </si>
  <si>
    <t>SOLUCIONES MAZ INGENIERIA SAS</t>
  </si>
  <si>
    <t>Vr. Total + IVA</t>
  </si>
  <si>
    <t>IVA 
(19%)</t>
  </si>
  <si>
    <t>Fuente de poder de 5A</t>
  </si>
  <si>
    <t>ITEM</t>
  </si>
  <si>
    <t>DESCRIPCIÓN</t>
  </si>
  <si>
    <t>SECRETARIA DE CULTURA Y TURISMO</t>
  </si>
  <si>
    <t>TOTAL</t>
  </si>
  <si>
    <t>MENOR VALOR COTIZACIONES</t>
  </si>
  <si>
    <t>VR. TOTAL</t>
  </si>
  <si>
    <t>PRESUPUESTO TOTAL</t>
  </si>
  <si>
    <t>GOBERNACION DEL HUILA - SECRETARIA GENERAL</t>
  </si>
  <si>
    <t>CARLOS ARTURO OLAYA CRUZ</t>
  </si>
  <si>
    <t>Contratista S.G</t>
  </si>
  <si>
    <t>Panel direccional de alarma de incendio Certificado UL/FM para 250 dispositivos direccionable, 2 lazos clase A o clase B, 4 NACs, incluye gabinete, baterias y transformadores</t>
  </si>
  <si>
    <t xml:space="preserve">CANTIDAD </t>
  </si>
  <si>
    <t>SITEMA DE ALARMA DE INCENDIOS Y EVACUACION SECRETARIA DE CULTURA</t>
  </si>
  <si>
    <t>PRESUPUSTO PARA: SISTEMA DE ALARMAS CONTRA INCENDIO PARA LA SECRETARIA DE CULTURA DE LA GOBERNACION</t>
  </si>
  <si>
    <t>CONSOLIDADO COTIZACIÓN SITEMA DE ALARMA DE INCENDIOS Y EVACUACION 2024</t>
  </si>
  <si>
    <t xml:space="preserve">SECRETARIA  DE CULTURA </t>
  </si>
  <si>
    <t>Instalación y puesta en marcha del sistema de alarmas completo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</si>
</sst>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Border="1" applyAlignment="1">
      <alignment horizontal="center"/>
    </xf>
    <xf numFmtId="165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0" fontId="0" fillId="0" borderId="0" xfId="0" applyAlignment="1">
      <alignment wrapText="1"/>
    </xf>
    <xf numFmtId="165" fontId="0" fillId="0" borderId="0" xfId="0" applyNumberFormat="1"/>
    <xf numFmtId="166" fontId="0" fillId="0" borderId="0" xfId="0" applyNumberFormat="1"/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7" fontId="5" fillId="0" borderId="1" xfId="1" applyNumberFormat="1" applyFont="1" applyBorder="1"/>
    <xf numFmtId="0" fontId="1" fillId="0" borderId="0" xfId="0" applyFont="1"/>
    <xf numFmtId="43" fontId="0" fillId="0" borderId="0" xfId="1" applyFont="1"/>
    <xf numFmtId="164" fontId="0" fillId="0" borderId="0" xfId="0" applyNumberFormat="1"/>
    <xf numFmtId="167" fontId="0" fillId="0" borderId="0" xfId="0" applyNumberFormat="1"/>
    <xf numFmtId="167" fontId="6" fillId="0" borderId="1" xfId="0" applyNumberFormat="1" applyFont="1" applyBorder="1"/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67" fontId="5" fillId="0" borderId="1" xfId="1" applyNumberFormat="1" applyFont="1" applyFill="1" applyBorder="1" applyAlignment="1">
      <alignment horizontal="center" vertical="center"/>
    </xf>
    <xf numFmtId="167" fontId="5" fillId="0" borderId="1" xfId="1" applyNumberFormat="1" applyFont="1" applyFill="1" applyBorder="1" applyAlignment="1">
      <alignment horizontal="center" vertical="center" wrapText="1"/>
    </xf>
    <xf numFmtId="167" fontId="5" fillId="0" borderId="1" xfId="1" applyNumberFormat="1" applyFont="1" applyFill="1" applyBorder="1" applyAlignment="1">
      <alignment horizontal="right" vertical="center" wrapText="1"/>
    </xf>
    <xf numFmtId="167" fontId="3" fillId="0" borderId="1" xfId="1" applyNumberFormat="1" applyFont="1" applyBorder="1" applyAlignment="1">
      <alignment vertical="center"/>
    </xf>
    <xf numFmtId="167" fontId="0" fillId="0" borderId="0" xfId="1" applyNumberFormat="1" applyFont="1"/>
    <xf numFmtId="167" fontId="7" fillId="0" borderId="1" xfId="1" applyNumberFormat="1" applyFont="1" applyFill="1" applyBorder="1" applyAlignment="1">
      <alignment vertical="center"/>
    </xf>
    <xf numFmtId="167" fontId="6" fillId="0" borderId="1" xfId="1" applyNumberFormat="1" applyFont="1" applyFill="1" applyBorder="1" applyAlignment="1">
      <alignment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67" fontId="3" fillId="0" borderId="1" xfId="1" applyNumberFormat="1" applyFont="1" applyBorder="1" applyAlignment="1">
      <alignment horizontal="center" vertical="center"/>
    </xf>
    <xf numFmtId="167" fontId="6" fillId="0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67" fontId="5" fillId="0" borderId="8" xfId="1" applyNumberFormat="1" applyFont="1" applyFill="1" applyBorder="1" applyAlignment="1">
      <alignment horizontal="center" vertical="center"/>
    </xf>
    <xf numFmtId="167" fontId="5" fillId="0" borderId="3" xfId="1" applyNumberFormat="1" applyFont="1" applyFill="1" applyBorder="1" applyAlignment="1">
      <alignment horizontal="center" vertical="center"/>
    </xf>
    <xf numFmtId="43" fontId="8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D4:M19"/>
  <sheetViews>
    <sheetView tabSelected="1" workbookViewId="0">
      <selection activeCell="E22" sqref="E22"/>
    </sheetView>
  </sheetViews>
  <sheetFormatPr baseColWidth="10" defaultRowHeight="15" x14ac:dyDescent="0.25"/>
  <cols>
    <col min="3" max="3" width="9.28515625" customWidth="1"/>
    <col min="4" max="4" width="4.7109375" bestFit="1" customWidth="1"/>
    <col min="5" max="5" width="35.140625" bestFit="1" customWidth="1"/>
    <col min="6" max="6" width="8.85546875" bestFit="1" customWidth="1"/>
    <col min="7" max="7" width="9.7109375" bestFit="1" customWidth="1"/>
    <col min="8" max="8" width="9.42578125" bestFit="1" customWidth="1"/>
    <col min="9" max="9" width="12" bestFit="1" customWidth="1"/>
    <col min="10" max="10" width="15.140625" bestFit="1" customWidth="1"/>
    <col min="12" max="12" width="14.140625" style="12" bestFit="1" customWidth="1"/>
  </cols>
  <sheetData>
    <row r="4" spans="4:13" x14ac:dyDescent="0.25">
      <c r="D4" s="28"/>
      <c r="E4" s="26" t="s">
        <v>19</v>
      </c>
      <c r="F4" s="26"/>
      <c r="G4" s="26"/>
      <c r="H4" s="26"/>
      <c r="I4" s="28"/>
    </row>
    <row r="5" spans="4:13" ht="40.5" customHeight="1" x14ac:dyDescent="0.25">
      <c r="D5" s="28"/>
      <c r="E5" s="27" t="s">
        <v>25</v>
      </c>
      <c r="F5" s="27"/>
      <c r="G5" s="27"/>
      <c r="H5" s="27"/>
      <c r="I5" s="28"/>
    </row>
    <row r="6" spans="4:13" ht="42" customHeight="1" x14ac:dyDescent="0.25">
      <c r="D6" s="31" t="s">
        <v>12</v>
      </c>
      <c r="E6" s="29" t="s">
        <v>13</v>
      </c>
      <c r="F6" s="32" t="s">
        <v>23</v>
      </c>
      <c r="G6" s="31" t="s">
        <v>16</v>
      </c>
      <c r="H6" s="31"/>
      <c r="I6" s="31"/>
    </row>
    <row r="7" spans="4:13" x14ac:dyDescent="0.25">
      <c r="D7" s="31"/>
      <c r="E7" s="30"/>
      <c r="F7" s="32"/>
      <c r="G7" s="7" t="s">
        <v>6</v>
      </c>
      <c r="H7" s="7" t="s">
        <v>10</v>
      </c>
      <c r="I7" s="7" t="s">
        <v>9</v>
      </c>
    </row>
    <row r="8" spans="4:13" x14ac:dyDescent="0.25">
      <c r="D8" s="17">
        <v>1</v>
      </c>
      <c r="E8" s="18" t="s">
        <v>4</v>
      </c>
      <c r="F8" s="8">
        <v>9</v>
      </c>
      <c r="G8" s="10">
        <v>445837</v>
      </c>
      <c r="H8" s="10">
        <f>ROUND((+G8*0.19),0)</f>
        <v>84709</v>
      </c>
      <c r="I8" s="10">
        <f>ROUND(((G8+H8)*F8),0)</f>
        <v>4774914</v>
      </c>
      <c r="J8" s="14"/>
      <c r="K8" s="14"/>
      <c r="M8" s="14"/>
    </row>
    <row r="9" spans="4:13" x14ac:dyDescent="0.25">
      <c r="D9" s="17">
        <v>2</v>
      </c>
      <c r="E9" s="18" t="s">
        <v>3</v>
      </c>
      <c r="F9" s="8">
        <v>10</v>
      </c>
      <c r="G9" s="10">
        <v>342769</v>
      </c>
      <c r="H9" s="10">
        <f t="shared" ref="H9:H14" si="0">ROUND((+G9*0.19),0)</f>
        <v>65126</v>
      </c>
      <c r="I9" s="10">
        <f t="shared" ref="I9:I14" si="1">ROUND(((G9+H9)*F9),0)</f>
        <v>4078950</v>
      </c>
      <c r="J9" s="14"/>
      <c r="K9" s="14"/>
      <c r="M9" s="14"/>
    </row>
    <row r="10" spans="4:13" x14ac:dyDescent="0.25">
      <c r="D10" s="17">
        <v>3</v>
      </c>
      <c r="E10" s="18" t="s">
        <v>2</v>
      </c>
      <c r="F10" s="8">
        <v>78</v>
      </c>
      <c r="G10" s="10">
        <v>372574</v>
      </c>
      <c r="H10" s="10">
        <f t="shared" si="0"/>
        <v>70789</v>
      </c>
      <c r="I10" s="10">
        <f t="shared" si="1"/>
        <v>34582314</v>
      </c>
      <c r="J10" s="14"/>
      <c r="K10" s="14"/>
      <c r="M10" s="14"/>
    </row>
    <row r="11" spans="4:13" ht="56.25" x14ac:dyDescent="0.25">
      <c r="D11" s="17">
        <v>4</v>
      </c>
      <c r="E11" s="18" t="s">
        <v>22</v>
      </c>
      <c r="F11" s="8">
        <v>1</v>
      </c>
      <c r="G11" s="10">
        <v>8690220</v>
      </c>
      <c r="H11" s="10">
        <f t="shared" si="0"/>
        <v>1651142</v>
      </c>
      <c r="I11" s="10">
        <f t="shared" si="1"/>
        <v>10341362</v>
      </c>
      <c r="J11" s="14"/>
      <c r="K11" s="14"/>
      <c r="M11" s="14"/>
    </row>
    <row r="12" spans="4:13" x14ac:dyDescent="0.25">
      <c r="D12" s="17">
        <v>5</v>
      </c>
      <c r="E12" s="18" t="s">
        <v>1</v>
      </c>
      <c r="F12" s="8">
        <v>1</v>
      </c>
      <c r="G12" s="10">
        <v>3103650</v>
      </c>
      <c r="H12" s="10">
        <f t="shared" si="0"/>
        <v>589694</v>
      </c>
      <c r="I12" s="10">
        <f t="shared" si="1"/>
        <v>3693344</v>
      </c>
      <c r="J12" s="14"/>
      <c r="K12" s="14"/>
      <c r="M12" s="14"/>
    </row>
    <row r="13" spans="4:13" x14ac:dyDescent="0.25">
      <c r="D13" s="17">
        <v>6</v>
      </c>
      <c r="E13" s="18" t="s">
        <v>11</v>
      </c>
      <c r="F13" s="8">
        <v>1</v>
      </c>
      <c r="G13" s="10">
        <v>1687950</v>
      </c>
      <c r="H13" s="10">
        <f t="shared" si="0"/>
        <v>320711</v>
      </c>
      <c r="I13" s="10">
        <f t="shared" si="1"/>
        <v>2008661</v>
      </c>
      <c r="J13" s="14"/>
      <c r="K13" s="14"/>
      <c r="M13" s="14"/>
    </row>
    <row r="14" spans="4:13" ht="22.5" x14ac:dyDescent="0.25">
      <c r="D14" s="17">
        <v>7</v>
      </c>
      <c r="E14" s="18" t="s">
        <v>28</v>
      </c>
      <c r="F14" s="8">
        <v>1</v>
      </c>
      <c r="G14" s="10">
        <v>7429158</v>
      </c>
      <c r="H14" s="10">
        <f t="shared" si="0"/>
        <v>1411540</v>
      </c>
      <c r="I14" s="10">
        <f t="shared" si="1"/>
        <v>8840698</v>
      </c>
      <c r="J14" s="14"/>
      <c r="K14" s="14"/>
      <c r="M14" s="14"/>
    </row>
    <row r="15" spans="4:13" x14ac:dyDescent="0.25">
      <c r="D15" s="26" t="s">
        <v>18</v>
      </c>
      <c r="E15" s="26"/>
      <c r="F15" s="26"/>
      <c r="G15" s="26"/>
      <c r="H15" s="26"/>
      <c r="I15" s="15">
        <f>SUM(I8:I14)</f>
        <v>68320243</v>
      </c>
    </row>
    <row r="18" spans="5:5" x14ac:dyDescent="0.25">
      <c r="E18" s="11" t="s">
        <v>20</v>
      </c>
    </row>
    <row r="19" spans="5:5" x14ac:dyDescent="0.25">
      <c r="E19" s="11" t="s">
        <v>21</v>
      </c>
    </row>
  </sheetData>
  <mergeCells count="9">
    <mergeCell ref="D15:H15"/>
    <mergeCell ref="E5:H5"/>
    <mergeCell ref="E4:H4"/>
    <mergeCell ref="D4:D5"/>
    <mergeCell ref="I4:I5"/>
    <mergeCell ref="E6:E7"/>
    <mergeCell ref="D6:D7"/>
    <mergeCell ref="F6:F7"/>
    <mergeCell ref="G6:I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U23"/>
  <sheetViews>
    <sheetView workbookViewId="0">
      <selection activeCell="B5" sqref="B5:P5"/>
    </sheetView>
  </sheetViews>
  <sheetFormatPr baseColWidth="10" defaultRowHeight="15" x14ac:dyDescent="0.25"/>
  <cols>
    <col min="1" max="1" width="8.7109375" customWidth="1"/>
    <col min="2" max="2" width="6.140625" customWidth="1"/>
    <col min="3" max="3" width="36.42578125" bestFit="1" customWidth="1"/>
    <col min="4" max="4" width="10.5703125" bestFit="1" customWidth="1"/>
    <col min="5" max="5" width="9.7109375" bestFit="1" customWidth="1"/>
    <col min="6" max="6" width="9" bestFit="1" customWidth="1"/>
    <col min="7" max="7" width="12" bestFit="1" customWidth="1"/>
    <col min="8" max="8" width="9.7109375" bestFit="1" customWidth="1"/>
    <col min="9" max="9" width="9" bestFit="1" customWidth="1"/>
    <col min="10" max="10" width="14.140625" bestFit="1" customWidth="1"/>
    <col min="11" max="11" width="9.7109375" bestFit="1" customWidth="1"/>
    <col min="12" max="12" width="9" bestFit="1" customWidth="1"/>
    <col min="13" max="13" width="11.7109375" customWidth="1"/>
    <col min="14" max="15" width="9" bestFit="1" customWidth="1"/>
    <col min="16" max="16" width="13.85546875" bestFit="1" customWidth="1"/>
    <col min="18" max="18" width="11.42578125" style="12"/>
    <col min="21" max="21" width="11.42578125" style="12"/>
  </cols>
  <sheetData>
    <row r="4" spans="2:19" ht="15" customHeight="1" x14ac:dyDescent="0.25">
      <c r="B4" s="33" t="s">
        <v>26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</row>
    <row r="5" spans="2:19" ht="23.25" customHeight="1" x14ac:dyDescent="0.25">
      <c r="B5" s="35" t="s">
        <v>27</v>
      </c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</row>
    <row r="6" spans="2:19" ht="33.75" x14ac:dyDescent="0.25">
      <c r="B6" s="39" t="s">
        <v>12</v>
      </c>
      <c r="C6" s="7" t="s">
        <v>13</v>
      </c>
      <c r="D6" s="16" t="s">
        <v>14</v>
      </c>
      <c r="E6" s="32" t="s">
        <v>5</v>
      </c>
      <c r="F6" s="32"/>
      <c r="G6" s="32"/>
      <c r="H6" s="32" t="s">
        <v>7</v>
      </c>
      <c r="I6" s="32"/>
      <c r="J6" s="32"/>
      <c r="K6" s="32" t="s">
        <v>8</v>
      </c>
      <c r="L6" s="32"/>
      <c r="M6" s="32"/>
      <c r="N6" s="31" t="s">
        <v>16</v>
      </c>
      <c r="O6" s="31"/>
      <c r="P6" s="31"/>
    </row>
    <row r="7" spans="2:19" ht="22.5" x14ac:dyDescent="0.25">
      <c r="B7" s="39"/>
      <c r="C7" s="16" t="s">
        <v>24</v>
      </c>
      <c r="D7" s="7" t="s">
        <v>0</v>
      </c>
      <c r="E7" s="7" t="s">
        <v>6</v>
      </c>
      <c r="F7" s="16" t="s">
        <v>10</v>
      </c>
      <c r="G7" s="16" t="s">
        <v>9</v>
      </c>
      <c r="H7" s="7" t="s">
        <v>6</v>
      </c>
      <c r="I7" s="16" t="s">
        <v>10</v>
      </c>
      <c r="J7" s="16" t="s">
        <v>9</v>
      </c>
      <c r="K7" s="7" t="s">
        <v>6</v>
      </c>
      <c r="L7" s="16" t="s">
        <v>10</v>
      </c>
      <c r="M7" s="16" t="s">
        <v>9</v>
      </c>
      <c r="N7" s="9" t="s">
        <v>6</v>
      </c>
      <c r="O7" s="9" t="s">
        <v>10</v>
      </c>
      <c r="P7" s="9" t="s">
        <v>9</v>
      </c>
    </row>
    <row r="8" spans="2:19" x14ac:dyDescent="0.25">
      <c r="B8" s="17">
        <v>1</v>
      </c>
      <c r="C8" s="18" t="s">
        <v>4</v>
      </c>
      <c r="D8" s="17">
        <v>9</v>
      </c>
      <c r="E8" s="19">
        <v>450340</v>
      </c>
      <c r="F8" s="19">
        <f>ROUND((E8*19%),0)</f>
        <v>85565</v>
      </c>
      <c r="G8" s="19">
        <f>ROUND(((F8+E8)*D8),0)</f>
        <v>4823145</v>
      </c>
      <c r="H8" s="19">
        <v>458671</v>
      </c>
      <c r="I8" s="19">
        <f>ROUND((H8*19%),0)</f>
        <v>87147</v>
      </c>
      <c r="J8" s="19">
        <f>ROUND(((I8+H8)*D8),0)</f>
        <v>4912362</v>
      </c>
      <c r="K8" s="20">
        <v>445837</v>
      </c>
      <c r="L8" s="19">
        <f>ROUND((K8*19%),0)</f>
        <v>84709</v>
      </c>
      <c r="M8" s="19">
        <f>ROUND(((L8+K8)*D8),0)</f>
        <v>4774914</v>
      </c>
      <c r="N8" s="10">
        <f>MIN(E8,H8,K8)</f>
        <v>445837</v>
      </c>
      <c r="O8" s="10">
        <f>ROUND((+N8*0.19),0)</f>
        <v>84709</v>
      </c>
      <c r="P8" s="10">
        <f>ROUND(((N8+O8)*D8),0)</f>
        <v>4774914</v>
      </c>
      <c r="Q8" s="14"/>
      <c r="S8" s="14"/>
    </row>
    <row r="9" spans="2:19" x14ac:dyDescent="0.25">
      <c r="B9" s="17">
        <v>2</v>
      </c>
      <c r="C9" s="18" t="s">
        <v>3</v>
      </c>
      <c r="D9" s="17">
        <v>10</v>
      </c>
      <c r="E9" s="19">
        <v>346231</v>
      </c>
      <c r="F9" s="19">
        <f t="shared" ref="F9:F14" si="0">ROUND((E9*19%),0)</f>
        <v>65784</v>
      </c>
      <c r="G9" s="19">
        <f t="shared" ref="G9:G14" si="1">ROUND(((F9+E9)*D9),0)</f>
        <v>4120150</v>
      </c>
      <c r="H9" s="19">
        <v>352636</v>
      </c>
      <c r="I9" s="19">
        <f t="shared" ref="I9:I14" si="2">ROUND((H9*19%),0)</f>
        <v>67001</v>
      </c>
      <c r="J9" s="19">
        <f t="shared" ref="J9:J14" si="3">ROUND(((I9+H9)*D9),0)</f>
        <v>4196370</v>
      </c>
      <c r="K9" s="20">
        <v>342769</v>
      </c>
      <c r="L9" s="19">
        <f t="shared" ref="L9:L14" si="4">ROUND((K9*19%),0)</f>
        <v>65126</v>
      </c>
      <c r="M9" s="19">
        <f t="shared" ref="M9:M14" si="5">ROUND(((L9+K9)*D9),0)</f>
        <v>4078950</v>
      </c>
      <c r="N9" s="10">
        <f t="shared" ref="N9:N14" si="6">MIN(E9,H9,K9)</f>
        <v>342769</v>
      </c>
      <c r="O9" s="10">
        <f t="shared" ref="O9:O14" si="7">ROUND((+N9*0.19),0)</f>
        <v>65126</v>
      </c>
      <c r="P9" s="10">
        <f t="shared" ref="P9:P14" si="8">ROUND(((N9+O9)*D9),0)</f>
        <v>4078950</v>
      </c>
      <c r="Q9" s="14"/>
      <c r="S9" s="14"/>
    </row>
    <row r="10" spans="2:19" x14ac:dyDescent="0.25">
      <c r="B10" s="17">
        <v>3</v>
      </c>
      <c r="C10" s="18" t="s">
        <v>2</v>
      </c>
      <c r="D10" s="17">
        <v>78</v>
      </c>
      <c r="E10" s="19">
        <v>376338</v>
      </c>
      <c r="F10" s="19">
        <f t="shared" si="0"/>
        <v>71504</v>
      </c>
      <c r="G10" s="19">
        <f t="shared" si="1"/>
        <v>34931676</v>
      </c>
      <c r="H10" s="19">
        <v>383300</v>
      </c>
      <c r="I10" s="19">
        <f t="shared" si="2"/>
        <v>72827</v>
      </c>
      <c r="J10" s="19">
        <f t="shared" si="3"/>
        <v>35577906</v>
      </c>
      <c r="K10" s="20">
        <v>372574</v>
      </c>
      <c r="L10" s="19">
        <f t="shared" si="4"/>
        <v>70789</v>
      </c>
      <c r="M10" s="19">
        <f t="shared" si="5"/>
        <v>34582314</v>
      </c>
      <c r="N10" s="10">
        <f t="shared" si="6"/>
        <v>372574</v>
      </c>
      <c r="O10" s="10">
        <f t="shared" si="7"/>
        <v>70789</v>
      </c>
      <c r="P10" s="10">
        <f t="shared" si="8"/>
        <v>34582314</v>
      </c>
      <c r="Q10" s="14"/>
      <c r="S10" s="14"/>
    </row>
    <row r="11" spans="2:19" ht="45" x14ac:dyDescent="0.25">
      <c r="B11" s="17">
        <v>4</v>
      </c>
      <c r="C11" s="18" t="s">
        <v>22</v>
      </c>
      <c r="D11" s="17">
        <v>1</v>
      </c>
      <c r="E11" s="19">
        <v>8778000</v>
      </c>
      <c r="F11" s="19">
        <f t="shared" si="0"/>
        <v>1667820</v>
      </c>
      <c r="G11" s="19">
        <f t="shared" si="1"/>
        <v>10445820</v>
      </c>
      <c r="H11" s="19">
        <v>8940393</v>
      </c>
      <c r="I11" s="19">
        <f t="shared" si="2"/>
        <v>1698675</v>
      </c>
      <c r="J11" s="19">
        <f t="shared" si="3"/>
        <v>10639068</v>
      </c>
      <c r="K11" s="20">
        <v>8690220</v>
      </c>
      <c r="L11" s="19">
        <f t="shared" si="4"/>
        <v>1651142</v>
      </c>
      <c r="M11" s="19">
        <f t="shared" si="5"/>
        <v>10341362</v>
      </c>
      <c r="N11" s="10">
        <f t="shared" si="6"/>
        <v>8690220</v>
      </c>
      <c r="O11" s="10">
        <f t="shared" si="7"/>
        <v>1651142</v>
      </c>
      <c r="P11" s="10">
        <f t="shared" si="8"/>
        <v>10341362</v>
      </c>
      <c r="Q11" s="14"/>
      <c r="S11" s="14"/>
    </row>
    <row r="12" spans="2:19" x14ac:dyDescent="0.25">
      <c r="B12" s="17">
        <v>5</v>
      </c>
      <c r="C12" s="18" t="s">
        <v>1</v>
      </c>
      <c r="D12" s="17">
        <v>1</v>
      </c>
      <c r="E12" s="19">
        <v>3135000</v>
      </c>
      <c r="F12" s="19">
        <f t="shared" si="0"/>
        <v>595650</v>
      </c>
      <c r="G12" s="19">
        <f t="shared" si="1"/>
        <v>3730650</v>
      </c>
      <c r="H12" s="19">
        <v>3192998</v>
      </c>
      <c r="I12" s="19">
        <f t="shared" si="2"/>
        <v>606670</v>
      </c>
      <c r="J12" s="19">
        <f t="shared" si="3"/>
        <v>3799668</v>
      </c>
      <c r="K12" s="20">
        <v>3103650</v>
      </c>
      <c r="L12" s="19">
        <f t="shared" si="4"/>
        <v>589694</v>
      </c>
      <c r="M12" s="19">
        <f t="shared" si="5"/>
        <v>3693344</v>
      </c>
      <c r="N12" s="10">
        <f t="shared" si="6"/>
        <v>3103650</v>
      </c>
      <c r="O12" s="10">
        <f t="shared" si="7"/>
        <v>589694</v>
      </c>
      <c r="P12" s="10">
        <f t="shared" si="8"/>
        <v>3693344</v>
      </c>
      <c r="Q12" s="14"/>
      <c r="S12" s="14"/>
    </row>
    <row r="13" spans="2:19" x14ac:dyDescent="0.25">
      <c r="B13" s="17">
        <v>6</v>
      </c>
      <c r="C13" s="18" t="s">
        <v>11</v>
      </c>
      <c r="D13" s="17">
        <v>1</v>
      </c>
      <c r="E13" s="19">
        <v>1705000</v>
      </c>
      <c r="F13" s="19">
        <f t="shared" si="0"/>
        <v>323950</v>
      </c>
      <c r="G13" s="19">
        <f t="shared" si="1"/>
        <v>2028950</v>
      </c>
      <c r="H13" s="19">
        <v>1736543</v>
      </c>
      <c r="I13" s="19">
        <f t="shared" si="2"/>
        <v>329943</v>
      </c>
      <c r="J13" s="19">
        <f t="shared" si="3"/>
        <v>2066486</v>
      </c>
      <c r="K13" s="20">
        <v>1687950</v>
      </c>
      <c r="L13" s="19">
        <f t="shared" si="4"/>
        <v>320711</v>
      </c>
      <c r="M13" s="19">
        <f t="shared" si="5"/>
        <v>2008661</v>
      </c>
      <c r="N13" s="10">
        <f t="shared" si="6"/>
        <v>1687950</v>
      </c>
      <c r="O13" s="10">
        <f t="shared" si="7"/>
        <v>320711</v>
      </c>
      <c r="P13" s="10">
        <f t="shared" si="8"/>
        <v>2008661</v>
      </c>
      <c r="Q13" s="14"/>
      <c r="S13" s="14"/>
    </row>
    <row r="14" spans="2:19" ht="22.5" x14ac:dyDescent="0.25">
      <c r="B14" s="17">
        <v>7</v>
      </c>
      <c r="C14" s="18" t="s">
        <v>28</v>
      </c>
      <c r="D14" s="17">
        <v>1</v>
      </c>
      <c r="E14" s="21">
        <v>7504200</v>
      </c>
      <c r="F14" s="19">
        <f t="shared" si="0"/>
        <v>1425798</v>
      </c>
      <c r="G14" s="19">
        <f t="shared" si="1"/>
        <v>8929998</v>
      </c>
      <c r="H14" s="19">
        <v>7643028</v>
      </c>
      <c r="I14" s="19">
        <f t="shared" si="2"/>
        <v>1452175</v>
      </c>
      <c r="J14" s="19">
        <f t="shared" si="3"/>
        <v>9095203</v>
      </c>
      <c r="K14" s="21">
        <v>7429158</v>
      </c>
      <c r="L14" s="19">
        <f t="shared" si="4"/>
        <v>1411540</v>
      </c>
      <c r="M14" s="19">
        <f t="shared" si="5"/>
        <v>8840698</v>
      </c>
      <c r="N14" s="10">
        <f t="shared" si="6"/>
        <v>7429158</v>
      </c>
      <c r="O14" s="10">
        <f>ROUND((+N14*0.19),0)</f>
        <v>1411540</v>
      </c>
      <c r="P14" s="10">
        <f>ROUND(((N14+O14)*D14),0)</f>
        <v>8840698</v>
      </c>
      <c r="Q14" s="14"/>
      <c r="S14" s="14"/>
    </row>
    <row r="15" spans="2:19" s="23" customFormat="1" ht="24.75" customHeight="1" x14ac:dyDescent="0.25">
      <c r="B15" s="38" t="s">
        <v>15</v>
      </c>
      <c r="C15" s="38"/>
      <c r="D15" s="38"/>
      <c r="E15" s="38"/>
      <c r="F15" s="38"/>
      <c r="G15" s="24">
        <f>SUM(G8:G14)</f>
        <v>69010389</v>
      </c>
      <c r="H15" s="40"/>
      <c r="I15" s="41"/>
      <c r="J15" s="25">
        <f>SUM(J8:J14)</f>
        <v>70287063</v>
      </c>
      <c r="K15" s="40"/>
      <c r="L15" s="41"/>
      <c r="M15" s="25">
        <f>SUM(M8:M14)</f>
        <v>68320243</v>
      </c>
      <c r="N15" s="37" t="s">
        <v>17</v>
      </c>
      <c r="O15" s="37"/>
      <c r="P15" s="22">
        <f>SUM(P8:P14)</f>
        <v>68320243</v>
      </c>
    </row>
    <row r="16" spans="2:19" ht="19.5" customHeight="1" x14ac:dyDescent="0.25">
      <c r="C16" s="3"/>
      <c r="D16" s="1"/>
      <c r="E16" s="1"/>
      <c r="F16" s="1"/>
    </row>
    <row r="17" spans="3:13" ht="24.75" customHeight="1" x14ac:dyDescent="0.25">
      <c r="C17" s="4"/>
      <c r="D17" s="1"/>
      <c r="E17" s="1"/>
      <c r="F17" s="1"/>
      <c r="G17" s="2"/>
      <c r="H17" s="2"/>
      <c r="I17" s="2"/>
      <c r="J17" s="12"/>
      <c r="M17" s="42"/>
    </row>
    <row r="19" spans="3:13" x14ac:dyDescent="0.25">
      <c r="G19" s="5"/>
      <c r="J19" s="5"/>
      <c r="M19" s="5"/>
    </row>
    <row r="20" spans="3:13" x14ac:dyDescent="0.25">
      <c r="G20" s="6"/>
      <c r="J20" s="6"/>
    </row>
    <row r="21" spans="3:13" x14ac:dyDescent="0.25">
      <c r="G21" s="13"/>
      <c r="J21" s="13"/>
      <c r="M21" s="13"/>
    </row>
    <row r="23" spans="3:13" x14ac:dyDescent="0.25">
      <c r="G23" s="13"/>
      <c r="J23" s="13"/>
      <c r="M23" s="13"/>
    </row>
  </sheetData>
  <mergeCells count="11">
    <mergeCell ref="N6:P6"/>
    <mergeCell ref="B4:P4"/>
    <mergeCell ref="B5:P5"/>
    <mergeCell ref="N15:O15"/>
    <mergeCell ref="B15:F15"/>
    <mergeCell ref="B6:B7"/>
    <mergeCell ref="E6:G6"/>
    <mergeCell ref="H6:J6"/>
    <mergeCell ref="K6:M6"/>
    <mergeCell ref="H15:I15"/>
    <mergeCell ref="K15:L1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PRESUPUESTO</vt:lpstr>
      <vt:lpstr>CON. COTIZACIONES</vt:lpstr>
      <vt:lpstr>PRESUPUESTO!Área_de_impresión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Carlos Arturo Olaya</cp:lastModifiedBy>
  <cp:lastPrinted>2023-03-08T20:11:36Z</cp:lastPrinted>
  <dcterms:created xsi:type="dcterms:W3CDTF">2020-04-14T01:06:17Z</dcterms:created>
  <dcterms:modified xsi:type="dcterms:W3CDTF">2024-10-31T14:25:13Z</dcterms:modified>
</cp:coreProperties>
</file>