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1.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https://d.docs.live.net/1d54fa2393eed277/Escritorio/HERRERA INDEPENDIENTE 2024/EDU ANTIOQUIA/CONTRATOS EDU ANTIOQUIA/VÍAS URBANAS FASE III REGALIAS/VÍAS URBANAS FASE III/"/>
    </mc:Choice>
  </mc:AlternateContent>
  <xr:revisionPtr revIDLastSave="235" documentId="13_ncr:1_{4CC2E285-0BB0-41DE-83CB-B9CE7CE778C3}" xr6:coauthVersionLast="47" xr6:coauthVersionMax="47" xr10:uidLastSave="{072BE377-6BFB-4566-84A9-F53EC32DD9E1}"/>
  <bookViews>
    <workbookView xWindow="-108" yWindow="-108" windowWidth="23256" windowHeight="12456" tabRatio="941" firstSheet="1" activeTab="2" xr2:uid="{00000000-000D-0000-FFFF-FFFF00000000}"/>
  </bookViews>
  <sheets>
    <sheet name="INTERVENTORÍA No 1" sheetId="52" r:id="rId1"/>
    <sheet name="FM INTERVENTORÍA No 1.2" sheetId="53" r:id="rId2"/>
    <sheet name="PRESUPUESTO" sheetId="5" r:id="rId3"/>
    <sheet name="CRONOGRAMA" sheetId="57" r:id="rId4"/>
    <sheet name="MATERIALES" sheetId="24" r:id="rId5"/>
    <sheet name="Salarios" sheetId="39" r:id="rId6"/>
    <sheet name="EQUIPOS" sheetId="25" r:id="rId7"/>
    <sheet name="Vias A Intervenir" sheetId="19" state="hidden" r:id="rId8"/>
    <sheet name="A.U % " sheetId="54" r:id="rId9"/>
    <sheet name="PMT" sheetId="56" r:id="rId10"/>
    <sheet name="Esquema de diseño" sheetId="34" state="hidden" r:id="rId11"/>
    <sheet name="PMA" sheetId="58" r:id="rId12"/>
    <sheet name="Memorias " sheetId="32" r:id="rId13"/>
    <sheet name="1,1 Localización" sheetId="6" r:id="rId14"/>
    <sheet name="2,1 Excavacion" sheetId="7" r:id="rId15"/>
    <sheet name="2,2 Demolicion" sheetId="40" r:id="rId16"/>
    <sheet name="2,3 Demolicion" sheetId="49" r:id="rId17"/>
    <sheet name="2,4 Cargue y botada " sheetId="8" r:id="rId18"/>
    <sheet name="2,5 Conformación" sheetId="21" r:id="rId19"/>
    <sheet name="2,6 Base granular" sheetId="9" r:id="rId20"/>
    <sheet name="3,1 Fresado" sheetId="11" r:id="rId21"/>
    <sheet name="3,2 mezcla asfaltica" sheetId="13" r:id="rId22"/>
    <sheet name="3,3 imprimacion emul" sheetId="14" r:id="rId23"/>
    <sheet name="3,4 Bordillo" sheetId="55" r:id="rId24"/>
    <sheet name="4,1-2 Concreto Anden+Cuneta" sheetId="46" r:id="rId25"/>
    <sheet name="5,1 Acero" sheetId="47" r:id="rId26"/>
    <sheet name="5,2 Malla electrosoldada" sheetId="48" r:id="rId27"/>
    <sheet name="6,1 Sumidero" sheetId="50" r:id="rId28"/>
    <sheet name="6,2 Tuberia de 250mm" sheetId="51" r:id="rId29"/>
  </sheets>
  <externalReferences>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s>
  <definedNames>
    <definedName name="\0" localSheetId="8">#REF!</definedName>
    <definedName name="\0">#REF!</definedName>
    <definedName name="\00" localSheetId="8">#REF!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 localSheetId="23">[6]!ERR</definedName>
    <definedName name="\X" localSheetId="8">'A.U % '!ERR</definedName>
    <definedName name="\X" localSheetId="11">[6]!ERR</definedName>
    <definedName name="\X">[6]!ERR</definedName>
    <definedName name="\Z" localSheetId="23">[6]!ERR</definedName>
    <definedName name="\Z" localSheetId="8">'A.U % '!ERR</definedName>
    <definedName name="\Z" localSheetId="11">[6]!ERR</definedName>
    <definedName name="\Z">[6]!ERR</definedName>
    <definedName name="____________________________________________________i1" localSheetId="18">#REF!</definedName>
    <definedName name="____________________________________________________i1">#REF!</definedName>
    <definedName name="___________________________________________________i1" localSheetId="18">#REF!</definedName>
    <definedName name="___________________________________________________i1">#REF!</definedName>
    <definedName name="__________________________________________________i1" localSheetId="18">#REF!</definedName>
    <definedName name="__________________________________________________i1">#REF!</definedName>
    <definedName name="_________________________________________________i1" localSheetId="18">#REF!</definedName>
    <definedName name="_________________________________________________i1">#REF!</definedName>
    <definedName name="________________________________________________i1" localSheetId="18">#REF!</definedName>
    <definedName name="________________________________________________i1">#REF!</definedName>
    <definedName name="_______________________________________________i1" localSheetId="18">#REF!</definedName>
    <definedName name="_______________________________________________i1">#REF!</definedName>
    <definedName name="______________________________________________i1" localSheetId="18">#REF!</definedName>
    <definedName name="______________________________________________i1">#REF!</definedName>
    <definedName name="_____________________________________________i1" localSheetId="18">#REF!</definedName>
    <definedName name="_____________________________________________i1">#REF!</definedName>
    <definedName name="____________________________________________i1" localSheetId="18">#REF!</definedName>
    <definedName name="____________________________________________i1">#REF!</definedName>
    <definedName name="___________________________________________i1" localSheetId="18">#REF!</definedName>
    <definedName name="___________________________________________i1">#REF!</definedName>
    <definedName name="__________________________________________i1" localSheetId="18">#REF!</definedName>
    <definedName name="__________________________________________i1">#REF!</definedName>
    <definedName name="_________________________________________i1" localSheetId="18">#REF!</definedName>
    <definedName name="_________________________________________i1">#REF!</definedName>
    <definedName name="________________________________________i1" localSheetId="18">#REF!</definedName>
    <definedName name="________________________________________i1">#REF!</definedName>
    <definedName name="_______________________________________i1" localSheetId="18">#REF!</definedName>
    <definedName name="_______________________________________i1">#REF!</definedName>
    <definedName name="______________________________________i1" localSheetId="18">#REF!</definedName>
    <definedName name="______________________________________i1">#REF!</definedName>
    <definedName name="_____________________________________i1" localSheetId="18">#REF!</definedName>
    <definedName name="_____________________________________i1">#REF!</definedName>
    <definedName name="____________________________________i1" localSheetId="18">#REF!</definedName>
    <definedName name="____________________________________i1">#REF!</definedName>
    <definedName name="___________________________________i1" localSheetId="18">#REF!</definedName>
    <definedName name="___________________________________i1">#REF!</definedName>
    <definedName name="__________________________________i1" localSheetId="18">#REF!</definedName>
    <definedName name="__________________________________i1">#REF!</definedName>
    <definedName name="_________________________________i1" localSheetId="18">#REF!</definedName>
    <definedName name="_________________________________i1">#REF!</definedName>
    <definedName name="________________________________i1" localSheetId="18">#REF!</definedName>
    <definedName name="________________________________i1">#REF!</definedName>
    <definedName name="_______________________________i1" localSheetId="18">#REF!</definedName>
    <definedName name="_______________________________i1">#REF!</definedName>
    <definedName name="______________________________i1" localSheetId="18">#REF!</definedName>
    <definedName name="______________________________i1">#REF!</definedName>
    <definedName name="_____________________________i1" localSheetId="18">#REF!</definedName>
    <definedName name="_____________________________i1">#REF!</definedName>
    <definedName name="____________________________i1" localSheetId="18">#REF!</definedName>
    <definedName name="____________________________i1">#REF!</definedName>
    <definedName name="___________________________i1" localSheetId="18">#REF!</definedName>
    <definedName name="___________________________i1">#REF!</definedName>
    <definedName name="__________________________i1" localSheetId="18">#REF!</definedName>
    <definedName name="__________________________i1">#REF!</definedName>
    <definedName name="_________________________i1" localSheetId="18">#REF!</definedName>
    <definedName name="_________________________i1">#REF!</definedName>
    <definedName name="________________________i1" localSheetId="18">#REF!</definedName>
    <definedName name="________________________i1">#REF!</definedName>
    <definedName name="_______________________i1" localSheetId="18">#REF!</definedName>
    <definedName name="_______________________i1">#REF!</definedName>
    <definedName name="______________________i1" localSheetId="18">#REF!</definedName>
    <definedName name="______________________i1">#REF!</definedName>
    <definedName name="_____________________i1" localSheetId="18">#REF!</definedName>
    <definedName name="_____________________i1">#REF!</definedName>
    <definedName name="____________________i1" localSheetId="18">#REF!</definedName>
    <definedName name="____________________i1">#REF!</definedName>
    <definedName name="___________________i1" localSheetId="18">#REF!</definedName>
    <definedName name="___________________i1">#REF!</definedName>
    <definedName name="__________________i1" localSheetId="18">#REF!</definedName>
    <definedName name="__________________i1">#REF!</definedName>
    <definedName name="__________________MA2" localSheetId="18">#REF!</definedName>
    <definedName name="__________________MA2">#REF!</definedName>
    <definedName name="_________________i1" localSheetId="18">#REF!</definedName>
    <definedName name="_________________i1">#REF!</definedName>
    <definedName name="_________________INF1" localSheetId="18">#REF!</definedName>
    <definedName name="_________________INF1">#REF!</definedName>
    <definedName name="_________________MA2" localSheetId="18">#REF!</definedName>
    <definedName name="_________________MA2">#REF!</definedName>
    <definedName name="________________i1" localSheetId="18">#REF!</definedName>
    <definedName name="________________i1">#REF!</definedName>
    <definedName name="________________INF1" localSheetId="18">#REF!</definedName>
    <definedName name="________________INF1">#REF!</definedName>
    <definedName name="________________MA2" localSheetId="18">#REF!</definedName>
    <definedName name="________________MA2">#REF!</definedName>
    <definedName name="_______________i1" localSheetId="18">#REF!</definedName>
    <definedName name="_______________i1">#REF!</definedName>
    <definedName name="_______________INF1" localSheetId="18">#REF!</definedName>
    <definedName name="_______________INF1">#REF!</definedName>
    <definedName name="_______________MA2" localSheetId="18">#REF!</definedName>
    <definedName name="_______________MA2">#REF!</definedName>
    <definedName name="______________i1" localSheetId="18">#REF!</definedName>
    <definedName name="______________i1">#REF!</definedName>
    <definedName name="______________MA2" localSheetId="18">#REF!</definedName>
    <definedName name="______________MA2">#REF!</definedName>
    <definedName name="_____________i1" localSheetId="18">#REF!</definedName>
    <definedName name="_____________i1">#REF!</definedName>
    <definedName name="_____________INF1" localSheetId="18">#REF!</definedName>
    <definedName name="_____________INF1">#REF!</definedName>
    <definedName name="_____________MA2" localSheetId="18">#REF!</definedName>
    <definedName name="_____________MA2">#REF!</definedName>
    <definedName name="____________i1" localSheetId="18">#REF!</definedName>
    <definedName name="____________i1">#REF!</definedName>
    <definedName name="____________MA2" localSheetId="18">#REF!</definedName>
    <definedName name="____________MA2">#REF!</definedName>
    <definedName name="___________i1" localSheetId="18">#REF!</definedName>
    <definedName name="___________i1">#REF!</definedName>
    <definedName name="___________INF1" localSheetId="18">#REF!</definedName>
    <definedName name="___________INF1">#REF!</definedName>
    <definedName name="___________MA2" localSheetId="18">#REF!</definedName>
    <definedName name="___________MA2">#REF!</definedName>
    <definedName name="__________AIU1" localSheetId="18">#REF!</definedName>
    <definedName name="__________AIU1">#REF!</definedName>
    <definedName name="__________Cod1" localSheetId="18">#REF!</definedName>
    <definedName name="__________Cod1">#REF!</definedName>
    <definedName name="__________i1" localSheetId="18">#REF!</definedName>
    <definedName name="__________i1">#REF!</definedName>
    <definedName name="__________INF1" localSheetId="18">#REF!</definedName>
    <definedName name="__________INF1">#REF!</definedName>
    <definedName name="__________MA2" localSheetId="18">#REF!</definedName>
    <definedName name="__________MA2">#REF!</definedName>
    <definedName name="_________AFC1" localSheetId="8">[7]INV!$A$25:$D$28</definedName>
    <definedName name="_________AFC1">[8]INV!$A$25:$D$28</definedName>
    <definedName name="_________AFC3" localSheetId="8">[7]INV!$F$25:$I$28</definedName>
    <definedName name="_________AFC3">[8]INV!$F$25:$I$28</definedName>
    <definedName name="_________AFC5" localSheetId="8">[7]INV!$K$25:$N$28</definedName>
    <definedName name="_________AFC5">[8]INV!$K$25:$N$28</definedName>
    <definedName name="_________AIU1" localSheetId="18">#REF!</definedName>
    <definedName name="_________AIU1">#REF!</definedName>
    <definedName name="_________BGC1" localSheetId="8">[7]INV!$A$5:$D$8</definedName>
    <definedName name="_________BGC1">[8]INV!$A$5:$D$8</definedName>
    <definedName name="_________BGC3" localSheetId="8">[7]INV!$F$5:$I$8</definedName>
    <definedName name="_________BGC3">[8]INV!$F$5:$I$8</definedName>
    <definedName name="_________BGC5" localSheetId="8">[7]INV!$K$5:$N$8</definedName>
    <definedName name="_________BGC5">[8]INV!$K$5:$N$8</definedName>
    <definedName name="_________CAC1" localSheetId="8">[7]INV!$A$19:$D$22</definedName>
    <definedName name="_________CAC1">[8]INV!$A$19:$D$22</definedName>
    <definedName name="_________CAC3" localSheetId="8">[7]INV!$F$19:$I$22</definedName>
    <definedName name="_________CAC3">[8]INV!$F$19:$I$22</definedName>
    <definedName name="_________CAC5" localSheetId="8">[7]INV!$K$19:$N$22</definedName>
    <definedName name="_________CAC5">[8]INV!$K$19:$N$22</definedName>
    <definedName name="_________Cod1" localSheetId="18">#REF!</definedName>
    <definedName name="_________Cod1">#REF!</definedName>
    <definedName name="_________EST6" localSheetId="18">#REF!</definedName>
    <definedName name="_________EST6">#REF!</definedName>
    <definedName name="_________i1" localSheetId="18">#REF!</definedName>
    <definedName name="_________i1">#REF!</definedName>
    <definedName name="_________INF1" localSheetId="18">#REF!</definedName>
    <definedName name="_________INF1">#REF!</definedName>
    <definedName name="_________key2" hidden="1">[9]INST!#REF!</definedName>
    <definedName name="_________MA2" localSheetId="18">#REF!</definedName>
    <definedName name="_________MA2">#REF!</definedName>
    <definedName name="_________PJ50" localSheetId="8">#REF!</definedName>
    <definedName name="_________PJ50">#REF!</definedName>
    <definedName name="_________SBC1" localSheetId="8">[7]INV!$A$12:$D$15</definedName>
    <definedName name="_________SBC1">[8]INV!$A$12:$D$15</definedName>
    <definedName name="_________SBC3" localSheetId="8">[7]INV!$F$12:$I$15</definedName>
    <definedName name="_________SBC3">[8]INV!$F$12:$I$15</definedName>
    <definedName name="_________SBC5" localSheetId="8">[7]INV!$K$12:$N$15</definedName>
    <definedName name="_________SBC5">[8]INV!$K$12:$N$15</definedName>
    <definedName name="________AFC1" localSheetId="8">[7]INV!$A$25:$D$28</definedName>
    <definedName name="________AFC1">[8]INV!$A$25:$D$28</definedName>
    <definedName name="________AFC3" localSheetId="8">[7]INV!$F$25:$I$28</definedName>
    <definedName name="________AFC3">[8]INV!$F$25:$I$28</definedName>
    <definedName name="________AFC5" localSheetId="8">[7]INV!$K$25:$N$28</definedName>
    <definedName name="________AFC5">[8]INV!$K$25:$N$28</definedName>
    <definedName name="________AIU1" localSheetId="18">#REF!</definedName>
    <definedName name="________AIU1">#REF!</definedName>
    <definedName name="________BGC1" localSheetId="8">[7]INV!$A$5:$D$8</definedName>
    <definedName name="________BGC1">[8]INV!$A$5:$D$8</definedName>
    <definedName name="________BGC3" localSheetId="8">[7]INV!$F$5:$I$8</definedName>
    <definedName name="________BGC3">[8]INV!$F$5:$I$8</definedName>
    <definedName name="________BGC5" localSheetId="8">[7]INV!$K$5:$N$8</definedName>
    <definedName name="________BGC5">[8]INV!$K$5:$N$8</definedName>
    <definedName name="________CAC1" localSheetId="8">[7]INV!$A$19:$D$22</definedName>
    <definedName name="________CAC1">[8]INV!$A$19:$D$22</definedName>
    <definedName name="________CAC3" localSheetId="8">[7]INV!$F$19:$I$22</definedName>
    <definedName name="________CAC3">[8]INV!$F$19:$I$22</definedName>
    <definedName name="________CAC5" localSheetId="8">[7]INV!$K$19:$N$22</definedName>
    <definedName name="________CAC5">[8]INV!$K$19:$N$22</definedName>
    <definedName name="________Cod1" localSheetId="18">#REF!</definedName>
    <definedName name="________Cod1">#REF!</definedName>
    <definedName name="________EST1" localSheetId="18">#REF!</definedName>
    <definedName name="________EST1">#REF!</definedName>
    <definedName name="________EST10" localSheetId="18">#REF!</definedName>
    <definedName name="________EST10">#REF!</definedName>
    <definedName name="________EST11" localSheetId="18">#REF!</definedName>
    <definedName name="________EST11">#REF!</definedName>
    <definedName name="________EST12" localSheetId="18">#REF!</definedName>
    <definedName name="________EST12">#REF!</definedName>
    <definedName name="________EST13" localSheetId="18">#REF!</definedName>
    <definedName name="________EST13">#REF!</definedName>
    <definedName name="________EST14" localSheetId="18">#REF!</definedName>
    <definedName name="________EST14">#REF!</definedName>
    <definedName name="________EST15" localSheetId="18">#REF!</definedName>
    <definedName name="________EST15">#REF!</definedName>
    <definedName name="________EST16" localSheetId="18">#REF!</definedName>
    <definedName name="________EST16">#REF!</definedName>
    <definedName name="________EST17" localSheetId="18">#REF!</definedName>
    <definedName name="________EST17">#REF!</definedName>
    <definedName name="________EST18" localSheetId="18">#REF!</definedName>
    <definedName name="________EST18">#REF!</definedName>
    <definedName name="________EST19" localSheetId="18">#REF!</definedName>
    <definedName name="________EST19">#REF!</definedName>
    <definedName name="________EST2" localSheetId="18">#REF!</definedName>
    <definedName name="________EST2">#REF!</definedName>
    <definedName name="________EST3" localSheetId="18">#REF!</definedName>
    <definedName name="________EST3">#REF!</definedName>
    <definedName name="________EST4" localSheetId="18">#REF!</definedName>
    <definedName name="________EST4">#REF!</definedName>
    <definedName name="________EST5" localSheetId="18">#REF!</definedName>
    <definedName name="________EST5">#REF!</definedName>
    <definedName name="________EST6" localSheetId="18">#REF!</definedName>
    <definedName name="________EST6">#REF!</definedName>
    <definedName name="________EST7" localSheetId="18">#REF!</definedName>
    <definedName name="________EST7">#REF!</definedName>
    <definedName name="________EST8" localSheetId="18">#REF!</definedName>
    <definedName name="________EST8">#REF!</definedName>
    <definedName name="________EST9" localSheetId="18">#REF!</definedName>
    <definedName name="________EST9">#REF!</definedName>
    <definedName name="________EXC1" localSheetId="18">#REF!</definedName>
    <definedName name="________EXC1">#REF!</definedName>
    <definedName name="________EXC10" localSheetId="18">#REF!</definedName>
    <definedName name="________EXC10">#REF!</definedName>
    <definedName name="________EXC11" localSheetId="18">#REF!</definedName>
    <definedName name="________EXC11">#REF!</definedName>
    <definedName name="________EXC12" localSheetId="18">#REF!</definedName>
    <definedName name="________EXC12">#REF!</definedName>
    <definedName name="________EXC2" localSheetId="18">#REF!</definedName>
    <definedName name="________EXC2">#REF!</definedName>
    <definedName name="________EXC3" localSheetId="18">#REF!</definedName>
    <definedName name="________EXC3">#REF!</definedName>
    <definedName name="________EXC4" localSheetId="18">#REF!</definedName>
    <definedName name="________EXC4">#REF!</definedName>
    <definedName name="________EXC5" localSheetId="18">#REF!</definedName>
    <definedName name="________EXC5">#REF!</definedName>
    <definedName name="________EXC6" localSheetId="18">#REF!</definedName>
    <definedName name="________EXC6">#REF!</definedName>
    <definedName name="________EXC7" localSheetId="18">#REF!</definedName>
    <definedName name="________EXC7">#REF!</definedName>
    <definedName name="________EXC8" localSheetId="18">#REF!</definedName>
    <definedName name="________EXC8">#REF!</definedName>
    <definedName name="________EXC9" localSheetId="18">#REF!</definedName>
    <definedName name="________EXC9">#REF!</definedName>
    <definedName name="________i1" localSheetId="18">#REF!</definedName>
    <definedName name="________i1">#REF!</definedName>
    <definedName name="________INF1" localSheetId="18">#REF!</definedName>
    <definedName name="________INF1">#REF!</definedName>
    <definedName name="________key2" localSheetId="8" hidden="1">[10]INST!#REF!</definedName>
    <definedName name="________key2" hidden="1">[11]INST!#REF!</definedName>
    <definedName name="________key3" localSheetId="8" hidden="1">#REF!</definedName>
    <definedName name="________key3" hidden="1">#REF!</definedName>
    <definedName name="________MA2" localSheetId="18">#REF!</definedName>
    <definedName name="________MA2" localSheetId="8">#REF!</definedName>
    <definedName name="________MA2">#REF!</definedName>
    <definedName name="________PJ50">#REF!</definedName>
    <definedName name="________r" localSheetId="8" hidden="1">{"TAB1",#N/A,TRUE,"GENERAL";"TAB2",#N/A,TRUE,"GENERAL";"TAB3",#N/A,TRUE,"GENERAL";"TAB4",#N/A,TRUE,"GENERAL";"TAB5",#N/A,TRUE,"GENERAL"}</definedName>
    <definedName name="________r" hidden="1">{"TAB1",#N/A,TRUE,"GENERAL";"TAB2",#N/A,TRUE,"GENERAL";"TAB3",#N/A,TRUE,"GENERAL";"TAB4",#N/A,TRUE,"GENERAL";"TAB5",#N/A,TRUE,"GENERAL"}</definedName>
    <definedName name="________r4r" localSheetId="8" hidden="1">{"via1",#N/A,TRUE,"general";"via2",#N/A,TRUE,"general";"via3",#N/A,TRUE,"general"}</definedName>
    <definedName name="________r4r" hidden="1">{"via1",#N/A,TRUE,"general";"via2",#N/A,TRUE,"general";"via3",#N/A,TRUE,"general"}</definedName>
    <definedName name="________SBC1" localSheetId="8">[7]INV!$A$12:$D$15</definedName>
    <definedName name="________SBC1">[8]INV!$A$12:$D$15</definedName>
    <definedName name="________SBC3" localSheetId="8">[7]INV!$F$12:$I$15</definedName>
    <definedName name="________SBC3">[8]INV!$F$12:$I$15</definedName>
    <definedName name="________SBC5" localSheetId="8">[7]INV!$K$12:$N$15</definedName>
    <definedName name="________SBC5">[8]INV!$K$12:$N$15</definedName>
    <definedName name="_______a1" localSheetId="8" hidden="1">{"TAB1",#N/A,TRUE,"GENERAL";"TAB2",#N/A,TRUE,"GENERAL";"TAB3",#N/A,TRUE,"GENERAL";"TAB4",#N/A,TRUE,"GENERAL";"TAB5",#N/A,TRUE,"GENERAL"}</definedName>
    <definedName name="_______a1" hidden="1">{"TAB1",#N/A,TRUE,"GENERAL";"TAB2",#N/A,TRUE,"GENERAL";"TAB3",#N/A,TRUE,"GENERAL";"TAB4",#N/A,TRUE,"GENERAL";"TAB5",#N/A,TRUE,"GENERAL"}</definedName>
    <definedName name="_______a3" localSheetId="8" hidden="1">{"TAB1",#N/A,TRUE,"GENERAL";"TAB2",#N/A,TRUE,"GENERAL";"TAB3",#N/A,TRUE,"GENERAL";"TAB4",#N/A,TRUE,"GENERAL";"TAB5",#N/A,TRUE,"GENERAL"}</definedName>
    <definedName name="_______a3" hidden="1">{"TAB1",#N/A,TRUE,"GENERAL";"TAB2",#N/A,TRUE,"GENERAL";"TAB3",#N/A,TRUE,"GENERAL";"TAB4",#N/A,TRUE,"GENERAL";"TAB5",#N/A,TRUE,"GENERAL"}</definedName>
    <definedName name="_______a4" localSheetId="8" hidden="1">{"via1",#N/A,TRUE,"general";"via2",#N/A,TRUE,"general";"via3",#N/A,TRUE,"general"}</definedName>
    <definedName name="_______a4" hidden="1">{"via1",#N/A,TRUE,"general";"via2",#N/A,TRUE,"general";"via3",#N/A,TRUE,"general"}</definedName>
    <definedName name="_______a5" localSheetId="8" hidden="1">{"TAB1",#N/A,TRUE,"GENERAL";"TAB2",#N/A,TRUE,"GENERAL";"TAB3",#N/A,TRUE,"GENERAL";"TAB4",#N/A,TRUE,"GENERAL";"TAB5",#N/A,TRUE,"GENERAL"}</definedName>
    <definedName name="_______a5" hidden="1">{"TAB1",#N/A,TRUE,"GENERAL";"TAB2",#N/A,TRUE,"GENERAL";"TAB3",#N/A,TRUE,"GENERAL";"TAB4",#N/A,TRUE,"GENERAL";"TAB5",#N/A,TRUE,"GENERAL"}</definedName>
    <definedName name="_______a6" localSheetId="8" hidden="1">{"TAB1",#N/A,TRUE,"GENERAL";"TAB2",#N/A,TRUE,"GENERAL";"TAB3",#N/A,TRUE,"GENERAL";"TAB4",#N/A,TRUE,"GENERAL";"TAB5",#N/A,TRUE,"GENERAL"}</definedName>
    <definedName name="_______a6" hidden="1">{"TAB1",#N/A,TRUE,"GENERAL";"TAB2",#N/A,TRUE,"GENERAL";"TAB3",#N/A,TRUE,"GENERAL";"TAB4",#N/A,TRUE,"GENERAL";"TAB5",#N/A,TRUE,"GENERAL"}</definedName>
    <definedName name="_______AFC1" localSheetId="8">[7]INV!$A$25:$D$28</definedName>
    <definedName name="_______AFC1">[7]INV!$A$25:$D$28</definedName>
    <definedName name="_______AFC3" localSheetId="8">[7]INV!$F$25:$I$28</definedName>
    <definedName name="_______AFC3">[7]INV!$F$25:$I$28</definedName>
    <definedName name="_______AFC5" localSheetId="8">[7]INV!$K$25:$N$28</definedName>
    <definedName name="_______AFC5">[7]INV!$K$25:$N$28</definedName>
    <definedName name="_______AIU1" localSheetId="18">#REF!</definedName>
    <definedName name="_______AIU1">#REF!</definedName>
    <definedName name="_______b2" localSheetId="8" hidden="1">{"TAB1",#N/A,TRUE,"GENERAL";"TAB2",#N/A,TRUE,"GENERAL";"TAB3",#N/A,TRUE,"GENERAL";"TAB4",#N/A,TRUE,"GENERAL";"TAB5",#N/A,TRUE,"GENERAL"}</definedName>
    <definedName name="_______b2" hidden="1">{"TAB1",#N/A,TRUE,"GENERAL";"TAB2",#N/A,TRUE,"GENERAL";"TAB3",#N/A,TRUE,"GENERAL";"TAB4",#N/A,TRUE,"GENERAL";"TAB5",#N/A,TRUE,"GENERAL"}</definedName>
    <definedName name="_______b3" localSheetId="8" hidden="1">{"TAB1",#N/A,TRUE,"GENERAL";"TAB2",#N/A,TRUE,"GENERAL";"TAB3",#N/A,TRUE,"GENERAL";"TAB4",#N/A,TRUE,"GENERAL";"TAB5",#N/A,TRUE,"GENERAL"}</definedName>
    <definedName name="_______b3" hidden="1">{"TAB1",#N/A,TRUE,"GENERAL";"TAB2",#N/A,TRUE,"GENERAL";"TAB3",#N/A,TRUE,"GENERAL";"TAB4",#N/A,TRUE,"GENERAL";"TAB5",#N/A,TRUE,"GENERAL"}</definedName>
    <definedName name="_______b4" localSheetId="8" hidden="1">{"TAB1",#N/A,TRUE,"GENERAL";"TAB2",#N/A,TRUE,"GENERAL";"TAB3",#N/A,TRUE,"GENERAL";"TAB4",#N/A,TRUE,"GENERAL";"TAB5",#N/A,TRUE,"GENERAL"}</definedName>
    <definedName name="_______b4" hidden="1">{"TAB1",#N/A,TRUE,"GENERAL";"TAB2",#N/A,TRUE,"GENERAL";"TAB3",#N/A,TRUE,"GENERAL";"TAB4",#N/A,TRUE,"GENERAL";"TAB5",#N/A,TRUE,"GENERAL"}</definedName>
    <definedName name="_______b5" localSheetId="8" hidden="1">{"TAB1",#N/A,TRUE,"GENERAL";"TAB2",#N/A,TRUE,"GENERAL";"TAB3",#N/A,TRUE,"GENERAL";"TAB4",#N/A,TRUE,"GENERAL";"TAB5",#N/A,TRUE,"GENERAL"}</definedName>
    <definedName name="_______b5" hidden="1">{"TAB1",#N/A,TRUE,"GENERAL";"TAB2",#N/A,TRUE,"GENERAL";"TAB3",#N/A,TRUE,"GENERAL";"TAB4",#N/A,TRUE,"GENERAL";"TAB5",#N/A,TRUE,"GENERAL"}</definedName>
    <definedName name="_______b6" localSheetId="8" hidden="1">{"TAB1",#N/A,TRUE,"GENERAL";"TAB2",#N/A,TRUE,"GENERAL";"TAB3",#N/A,TRUE,"GENERAL";"TAB4",#N/A,TRUE,"GENERAL";"TAB5",#N/A,TRUE,"GENERAL"}</definedName>
    <definedName name="_______b6" hidden="1">{"TAB1",#N/A,TRUE,"GENERAL";"TAB2",#N/A,TRUE,"GENERAL";"TAB3",#N/A,TRUE,"GENERAL";"TAB4",#N/A,TRUE,"GENERAL";"TAB5",#N/A,TRUE,"GENERAL"}</definedName>
    <definedName name="_______b7" localSheetId="8" hidden="1">{"via1",#N/A,TRUE,"general";"via2",#N/A,TRUE,"general";"via3",#N/A,TRUE,"general"}</definedName>
    <definedName name="_______b7" hidden="1">{"via1",#N/A,TRUE,"general";"via2",#N/A,TRUE,"general";"via3",#N/A,TRUE,"general"}</definedName>
    <definedName name="_______b8" localSheetId="8" hidden="1">{"via1",#N/A,TRUE,"general";"via2",#N/A,TRUE,"general";"via3",#N/A,TRUE,"general"}</definedName>
    <definedName name="_______b8" hidden="1">{"via1",#N/A,TRUE,"general";"via2",#N/A,TRUE,"general";"via3",#N/A,TRUE,"general"}</definedName>
    <definedName name="_______bb9" localSheetId="8" hidden="1">{"TAB1",#N/A,TRUE,"GENERAL";"TAB2",#N/A,TRUE,"GENERAL";"TAB3",#N/A,TRUE,"GENERAL";"TAB4",#N/A,TRUE,"GENERAL";"TAB5",#N/A,TRUE,"GENERAL"}</definedName>
    <definedName name="_______bb9" hidden="1">{"TAB1",#N/A,TRUE,"GENERAL";"TAB2",#N/A,TRUE,"GENERAL";"TAB3",#N/A,TRUE,"GENERAL";"TAB4",#N/A,TRUE,"GENERAL";"TAB5",#N/A,TRUE,"GENERAL"}</definedName>
    <definedName name="_______bgb5" localSheetId="8" hidden="1">{"TAB1",#N/A,TRUE,"GENERAL";"TAB2",#N/A,TRUE,"GENERAL";"TAB3",#N/A,TRUE,"GENERAL";"TAB4",#N/A,TRUE,"GENERAL";"TAB5",#N/A,TRUE,"GENERAL"}</definedName>
    <definedName name="_______bgb5" hidden="1">{"TAB1",#N/A,TRUE,"GENERAL";"TAB2",#N/A,TRUE,"GENERAL";"TAB3",#N/A,TRUE,"GENERAL";"TAB4",#N/A,TRUE,"GENERAL";"TAB5",#N/A,TRUE,"GENERAL"}</definedName>
    <definedName name="_______BGC1" localSheetId="8">[7]INV!$A$5:$D$8</definedName>
    <definedName name="_______BGC1">[7]INV!$A$5:$D$8</definedName>
    <definedName name="_______BGC3" localSheetId="8">[7]INV!$F$5:$I$8</definedName>
    <definedName name="_______BGC3">[7]INV!$F$5:$I$8</definedName>
    <definedName name="_______BGC5" localSheetId="8">[7]INV!$K$5:$N$8</definedName>
    <definedName name="_______BGC5">[7]INV!$K$5:$N$8</definedName>
    <definedName name="_______CAC1" localSheetId="8">[7]INV!$A$19:$D$22</definedName>
    <definedName name="_______CAC1">[7]INV!$A$19:$D$22</definedName>
    <definedName name="_______CAC3" localSheetId="8">[7]INV!$F$19:$I$22</definedName>
    <definedName name="_______CAC3">[7]INV!$F$19:$I$22</definedName>
    <definedName name="_______CAC5" localSheetId="8">[7]INV!$K$19:$N$22</definedName>
    <definedName name="_______CAC5">[7]INV!$K$19:$N$22</definedName>
    <definedName name="_______Cod1" localSheetId="18">#REF!</definedName>
    <definedName name="_______Cod1">#REF!</definedName>
    <definedName name="_______EST1" localSheetId="18">#REF!</definedName>
    <definedName name="_______EST1">#REF!</definedName>
    <definedName name="_______EST10" localSheetId="18">#REF!</definedName>
    <definedName name="_______EST10">#REF!</definedName>
    <definedName name="_______EST11" localSheetId="18">#REF!</definedName>
    <definedName name="_______EST11">#REF!</definedName>
    <definedName name="_______EST12" localSheetId="18">#REF!</definedName>
    <definedName name="_______EST12">#REF!</definedName>
    <definedName name="_______EST13" localSheetId="18">#REF!</definedName>
    <definedName name="_______EST13">#REF!</definedName>
    <definedName name="_______EST14" localSheetId="18">#REF!</definedName>
    <definedName name="_______EST14">#REF!</definedName>
    <definedName name="_______EST15" localSheetId="18">#REF!</definedName>
    <definedName name="_______EST15">#REF!</definedName>
    <definedName name="_______EST16" localSheetId="18">#REF!</definedName>
    <definedName name="_______EST16">#REF!</definedName>
    <definedName name="_______EST17" localSheetId="18">#REF!</definedName>
    <definedName name="_______EST17">#REF!</definedName>
    <definedName name="_______EST18" localSheetId="18">#REF!</definedName>
    <definedName name="_______EST18">#REF!</definedName>
    <definedName name="_______EST19" localSheetId="18">#REF!</definedName>
    <definedName name="_______EST19">#REF!</definedName>
    <definedName name="_______EST2" localSheetId="18">#REF!</definedName>
    <definedName name="_______EST2">#REF!</definedName>
    <definedName name="_______EST3" localSheetId="18">#REF!</definedName>
    <definedName name="_______EST3">#REF!</definedName>
    <definedName name="_______EST4" localSheetId="18">#REF!</definedName>
    <definedName name="_______EST4">#REF!</definedName>
    <definedName name="_______EST5" localSheetId="18">#REF!</definedName>
    <definedName name="_______EST5">#REF!</definedName>
    <definedName name="_______EST6" localSheetId="18">#REF!</definedName>
    <definedName name="_______EST6">#REF!</definedName>
    <definedName name="_______EST7" localSheetId="18">#REF!</definedName>
    <definedName name="_______EST7">#REF!</definedName>
    <definedName name="_______EST8" localSheetId="18">#REF!</definedName>
    <definedName name="_______EST8">#REF!</definedName>
    <definedName name="_______EST9" localSheetId="18">#REF!</definedName>
    <definedName name="_______EST9">#REF!</definedName>
    <definedName name="_______EXC1" localSheetId="18">#REF!</definedName>
    <definedName name="_______EXC1">#REF!</definedName>
    <definedName name="_______EXC10" localSheetId="18">#REF!</definedName>
    <definedName name="_______EXC10">#REF!</definedName>
    <definedName name="_______EXC11" localSheetId="18">#REF!</definedName>
    <definedName name="_______EXC11">#REF!</definedName>
    <definedName name="_______EXC12" localSheetId="18">#REF!</definedName>
    <definedName name="_______EXC12">#REF!</definedName>
    <definedName name="_______EXC2" localSheetId="18">#REF!</definedName>
    <definedName name="_______EXC2">#REF!</definedName>
    <definedName name="_______EXC3" localSheetId="18">#REF!</definedName>
    <definedName name="_______EXC3">#REF!</definedName>
    <definedName name="_______EXC4" localSheetId="18">#REF!</definedName>
    <definedName name="_______EXC4">#REF!</definedName>
    <definedName name="_______EXC5" localSheetId="18">#REF!</definedName>
    <definedName name="_______EXC5">#REF!</definedName>
    <definedName name="_______EXC6" localSheetId="18">#REF!</definedName>
    <definedName name="_______EXC6">#REF!</definedName>
    <definedName name="_______EXC7" localSheetId="18">#REF!</definedName>
    <definedName name="_______EXC7">#REF!</definedName>
    <definedName name="_______EXC8" localSheetId="18">#REF!</definedName>
    <definedName name="_______EXC8">#REF!</definedName>
    <definedName name="_______EXC9" localSheetId="18">#REF!</definedName>
    <definedName name="_______EXC9">#REF!</definedName>
    <definedName name="_______g2" localSheetId="8" hidden="1">{"TAB1",#N/A,TRUE,"GENERAL";"TAB2",#N/A,TRUE,"GENERAL";"TAB3",#N/A,TRUE,"GENERAL";"TAB4",#N/A,TRUE,"GENERAL";"TAB5",#N/A,TRUE,"GENERAL"}</definedName>
    <definedName name="_______g2" hidden="1">{"TAB1",#N/A,TRUE,"GENERAL";"TAB2",#N/A,TRUE,"GENERAL";"TAB3",#N/A,TRUE,"GENERAL";"TAB4",#N/A,TRUE,"GENERAL";"TAB5",#N/A,TRUE,"GENERAL"}</definedName>
    <definedName name="_______g3" localSheetId="8" hidden="1">{"via1",#N/A,TRUE,"general";"via2",#N/A,TRUE,"general";"via3",#N/A,TRUE,"general"}</definedName>
    <definedName name="_______g3" hidden="1">{"via1",#N/A,TRUE,"general";"via2",#N/A,TRUE,"general";"via3",#N/A,TRUE,"general"}</definedName>
    <definedName name="_______g4" localSheetId="8" hidden="1">{"via1",#N/A,TRUE,"general";"via2",#N/A,TRUE,"general";"via3",#N/A,TRUE,"general"}</definedName>
    <definedName name="_______g4" hidden="1">{"via1",#N/A,TRUE,"general";"via2",#N/A,TRUE,"general";"via3",#N/A,TRUE,"general"}</definedName>
    <definedName name="_______g5" localSheetId="8" hidden="1">{"via1",#N/A,TRUE,"general";"via2",#N/A,TRUE,"general";"via3",#N/A,TRUE,"general"}</definedName>
    <definedName name="_______g5" hidden="1">{"via1",#N/A,TRUE,"general";"via2",#N/A,TRUE,"general";"via3",#N/A,TRUE,"general"}</definedName>
    <definedName name="_______g6" localSheetId="8" hidden="1">{"via1",#N/A,TRUE,"general";"via2",#N/A,TRUE,"general";"via3",#N/A,TRUE,"general"}</definedName>
    <definedName name="_______g6" hidden="1">{"via1",#N/A,TRUE,"general";"via2",#N/A,TRUE,"general";"via3",#N/A,TRUE,"general"}</definedName>
    <definedName name="_______g7" localSheetId="8" hidden="1">{"TAB1",#N/A,TRUE,"GENERAL";"TAB2",#N/A,TRUE,"GENERAL";"TAB3",#N/A,TRUE,"GENERAL";"TAB4",#N/A,TRUE,"GENERAL";"TAB5",#N/A,TRUE,"GENERAL"}</definedName>
    <definedName name="_______g7" hidden="1">{"TAB1",#N/A,TRUE,"GENERAL";"TAB2",#N/A,TRUE,"GENERAL";"TAB3",#N/A,TRUE,"GENERAL";"TAB4",#N/A,TRUE,"GENERAL";"TAB5",#N/A,TRUE,"GENERAL"}</definedName>
    <definedName name="_______GR1" localSheetId="8" hidden="1">{"TAB1",#N/A,TRUE,"GENERAL";"TAB2",#N/A,TRUE,"GENERAL";"TAB3",#N/A,TRUE,"GENERAL";"TAB4",#N/A,TRUE,"GENERAL";"TAB5",#N/A,TRUE,"GENERAL"}</definedName>
    <definedName name="_______GR1" hidden="1">{"TAB1",#N/A,TRUE,"GENERAL";"TAB2",#N/A,TRUE,"GENERAL";"TAB3",#N/A,TRUE,"GENERAL";"TAB4",#N/A,TRUE,"GENERAL";"TAB5",#N/A,TRUE,"GENERAL"}</definedName>
    <definedName name="_______gtr4" localSheetId="8" hidden="1">{"via1",#N/A,TRUE,"general";"via2",#N/A,TRUE,"general";"via3",#N/A,TRUE,"general"}</definedName>
    <definedName name="_______gtr4" hidden="1">{"via1",#N/A,TRUE,"general";"via2",#N/A,TRUE,"general";"via3",#N/A,TRUE,"general"}</definedName>
    <definedName name="_______h2" localSheetId="8" hidden="1">{"via1",#N/A,TRUE,"general";"via2",#N/A,TRUE,"general";"via3",#N/A,TRUE,"general"}</definedName>
    <definedName name="_______h2" hidden="1">{"via1",#N/A,TRUE,"general";"via2",#N/A,TRUE,"general";"via3",#N/A,TRUE,"general"}</definedName>
    <definedName name="_______h3" localSheetId="8" hidden="1">{"via1",#N/A,TRUE,"general";"via2",#N/A,TRUE,"general";"via3",#N/A,TRUE,"general"}</definedName>
    <definedName name="_______h3" hidden="1">{"via1",#N/A,TRUE,"general";"via2",#N/A,TRUE,"general";"via3",#N/A,TRUE,"general"}</definedName>
    <definedName name="_______h4" localSheetId="8" hidden="1">{"TAB1",#N/A,TRUE,"GENERAL";"TAB2",#N/A,TRUE,"GENERAL";"TAB3",#N/A,TRUE,"GENERAL";"TAB4",#N/A,TRUE,"GENERAL";"TAB5",#N/A,TRUE,"GENERAL"}</definedName>
    <definedName name="_______h4" hidden="1">{"TAB1",#N/A,TRUE,"GENERAL";"TAB2",#N/A,TRUE,"GENERAL";"TAB3",#N/A,TRUE,"GENERAL";"TAB4",#N/A,TRUE,"GENERAL";"TAB5",#N/A,TRUE,"GENERAL"}</definedName>
    <definedName name="_______h5" localSheetId="8" hidden="1">{"TAB1",#N/A,TRUE,"GENERAL";"TAB2",#N/A,TRUE,"GENERAL";"TAB3",#N/A,TRUE,"GENERAL";"TAB4",#N/A,TRUE,"GENERAL";"TAB5",#N/A,TRUE,"GENERAL"}</definedName>
    <definedName name="_______h5" hidden="1">{"TAB1",#N/A,TRUE,"GENERAL";"TAB2",#N/A,TRUE,"GENERAL";"TAB3",#N/A,TRUE,"GENERAL";"TAB4",#N/A,TRUE,"GENERAL";"TAB5",#N/A,TRUE,"GENERAL"}</definedName>
    <definedName name="_______h6" localSheetId="8" hidden="1">{"via1",#N/A,TRUE,"general";"via2",#N/A,TRUE,"general";"via3",#N/A,TRUE,"general"}</definedName>
    <definedName name="_______h6" hidden="1">{"via1",#N/A,TRUE,"general";"via2",#N/A,TRUE,"general";"via3",#N/A,TRUE,"general"}</definedName>
    <definedName name="_______h7" localSheetId="8" hidden="1">{"TAB1",#N/A,TRUE,"GENERAL";"TAB2",#N/A,TRUE,"GENERAL";"TAB3",#N/A,TRUE,"GENERAL";"TAB4",#N/A,TRUE,"GENERAL";"TAB5",#N/A,TRUE,"GENERAL"}</definedName>
    <definedName name="_______h7" hidden="1">{"TAB1",#N/A,TRUE,"GENERAL";"TAB2",#N/A,TRUE,"GENERAL";"TAB3",#N/A,TRUE,"GENERAL";"TAB4",#N/A,TRUE,"GENERAL";"TAB5",#N/A,TRUE,"GENERAL"}</definedName>
    <definedName name="_______h8" localSheetId="8" hidden="1">{"via1",#N/A,TRUE,"general";"via2",#N/A,TRUE,"general";"via3",#N/A,TRUE,"general"}</definedName>
    <definedName name="_______h8" hidden="1">{"via1",#N/A,TRUE,"general";"via2",#N/A,TRUE,"general";"via3",#N/A,TRUE,"general"}</definedName>
    <definedName name="_______hfh7" localSheetId="8" hidden="1">{"via1",#N/A,TRUE,"general";"via2",#N/A,TRUE,"general";"via3",#N/A,TRUE,"general"}</definedName>
    <definedName name="_______hfh7" hidden="1">{"via1",#N/A,TRUE,"general";"via2",#N/A,TRUE,"general";"via3",#N/A,TRUE,"general"}</definedName>
    <definedName name="_______i1" localSheetId="18">#REF!</definedName>
    <definedName name="_______i1">#REF!</definedName>
    <definedName name="_______i4" localSheetId="8" hidden="1">{"via1",#N/A,TRUE,"general";"via2",#N/A,TRUE,"general";"via3",#N/A,TRUE,"general"}</definedName>
    <definedName name="_______i4" hidden="1">{"via1",#N/A,TRUE,"general";"via2",#N/A,TRUE,"general";"via3",#N/A,TRUE,"general"}</definedName>
    <definedName name="_______i5" localSheetId="8" hidden="1">{"TAB1",#N/A,TRUE,"GENERAL";"TAB2",#N/A,TRUE,"GENERAL";"TAB3",#N/A,TRUE,"GENERAL";"TAB4",#N/A,TRUE,"GENERAL";"TAB5",#N/A,TRUE,"GENERAL"}</definedName>
    <definedName name="_______i5" hidden="1">{"TAB1",#N/A,TRUE,"GENERAL";"TAB2",#N/A,TRUE,"GENERAL";"TAB3",#N/A,TRUE,"GENERAL";"TAB4",#N/A,TRUE,"GENERAL";"TAB5",#N/A,TRUE,"GENERAL"}</definedName>
    <definedName name="_______i6" localSheetId="8" hidden="1">{"TAB1",#N/A,TRUE,"GENERAL";"TAB2",#N/A,TRUE,"GENERAL";"TAB3",#N/A,TRUE,"GENERAL";"TAB4",#N/A,TRUE,"GENERAL";"TAB5",#N/A,TRUE,"GENERAL"}</definedName>
    <definedName name="_______i6" hidden="1">{"TAB1",#N/A,TRUE,"GENERAL";"TAB2",#N/A,TRUE,"GENERAL";"TAB3",#N/A,TRUE,"GENERAL";"TAB4",#N/A,TRUE,"GENERAL";"TAB5",#N/A,TRUE,"GENERAL"}</definedName>
    <definedName name="_______i7" localSheetId="8" hidden="1">{"via1",#N/A,TRUE,"general";"via2",#N/A,TRUE,"general";"via3",#N/A,TRUE,"general"}</definedName>
    <definedName name="_______i7" hidden="1">{"via1",#N/A,TRUE,"general";"via2",#N/A,TRUE,"general";"via3",#N/A,TRUE,"general"}</definedName>
    <definedName name="_______i77" localSheetId="8" hidden="1">{"TAB1",#N/A,TRUE,"GENERAL";"TAB2",#N/A,TRUE,"GENERAL";"TAB3",#N/A,TRUE,"GENERAL";"TAB4",#N/A,TRUE,"GENERAL";"TAB5",#N/A,TRUE,"GENERAL"}</definedName>
    <definedName name="_______i77" hidden="1">{"TAB1",#N/A,TRUE,"GENERAL";"TAB2",#N/A,TRUE,"GENERAL";"TAB3",#N/A,TRUE,"GENERAL";"TAB4",#N/A,TRUE,"GENERAL";"TAB5",#N/A,TRUE,"GENERAL"}</definedName>
    <definedName name="_______i8" localSheetId="8" hidden="1">{"via1",#N/A,TRUE,"general";"via2",#N/A,TRUE,"general";"via3",#N/A,TRUE,"general"}</definedName>
    <definedName name="_______i8" hidden="1">{"via1",#N/A,TRUE,"general";"via2",#N/A,TRUE,"general";"via3",#N/A,TRUE,"general"}</definedName>
    <definedName name="_______i9" localSheetId="8" hidden="1">{"TAB1",#N/A,TRUE,"GENERAL";"TAB2",#N/A,TRUE,"GENERAL";"TAB3",#N/A,TRUE,"GENERAL";"TAB4",#N/A,TRUE,"GENERAL";"TAB5",#N/A,TRUE,"GENERAL"}</definedName>
    <definedName name="_______i9" hidden="1">{"TAB1",#N/A,TRUE,"GENERAL";"TAB2",#N/A,TRUE,"GENERAL";"TAB3",#N/A,TRUE,"GENERAL";"TAB4",#N/A,TRUE,"GENERAL";"TAB5",#N/A,TRUE,"GENERAL"}</definedName>
    <definedName name="_______INF1" localSheetId="18">#REF!</definedName>
    <definedName name="_______INF1">#REF!</definedName>
    <definedName name="_______k3" localSheetId="8" hidden="1">{"TAB1",#N/A,TRUE,"GENERAL";"TAB2",#N/A,TRUE,"GENERAL";"TAB3",#N/A,TRUE,"GENERAL";"TAB4",#N/A,TRUE,"GENERAL";"TAB5",#N/A,TRUE,"GENERAL"}</definedName>
    <definedName name="_______k3" hidden="1">{"TAB1",#N/A,TRUE,"GENERAL";"TAB2",#N/A,TRUE,"GENERAL";"TAB3",#N/A,TRUE,"GENERAL";"TAB4",#N/A,TRUE,"GENERAL";"TAB5",#N/A,TRUE,"GENERAL"}</definedName>
    <definedName name="_______k4" localSheetId="8" hidden="1">{"via1",#N/A,TRUE,"general";"via2",#N/A,TRUE,"general";"via3",#N/A,TRUE,"general"}</definedName>
    <definedName name="_______k4" hidden="1">{"via1",#N/A,TRUE,"general";"via2",#N/A,TRUE,"general";"via3",#N/A,TRUE,"general"}</definedName>
    <definedName name="_______k5" localSheetId="8" hidden="1">{"via1",#N/A,TRUE,"general";"via2",#N/A,TRUE,"general";"via3",#N/A,TRUE,"general"}</definedName>
    <definedName name="_______k5" hidden="1">{"via1",#N/A,TRUE,"general";"via2",#N/A,TRUE,"general";"via3",#N/A,TRUE,"general"}</definedName>
    <definedName name="_______k6" localSheetId="8" hidden="1">{"TAB1",#N/A,TRUE,"GENERAL";"TAB2",#N/A,TRUE,"GENERAL";"TAB3",#N/A,TRUE,"GENERAL";"TAB4",#N/A,TRUE,"GENERAL";"TAB5",#N/A,TRUE,"GENERAL"}</definedName>
    <definedName name="_______k6" hidden="1">{"TAB1",#N/A,TRUE,"GENERAL";"TAB2",#N/A,TRUE,"GENERAL";"TAB3",#N/A,TRUE,"GENERAL";"TAB4",#N/A,TRUE,"GENERAL";"TAB5",#N/A,TRUE,"GENERAL"}</definedName>
    <definedName name="_______k7" localSheetId="8" hidden="1">{"via1",#N/A,TRUE,"general";"via2",#N/A,TRUE,"general";"via3",#N/A,TRUE,"general"}</definedName>
    <definedName name="_______k7" hidden="1">{"via1",#N/A,TRUE,"general";"via2",#N/A,TRUE,"general";"via3",#N/A,TRUE,"general"}</definedName>
    <definedName name="_______k8" localSheetId="8" hidden="1">{"via1",#N/A,TRUE,"general";"via2",#N/A,TRUE,"general";"via3",#N/A,TRUE,"general"}</definedName>
    <definedName name="_______k8" hidden="1">{"via1",#N/A,TRUE,"general";"via2",#N/A,TRUE,"general";"via3",#N/A,TRUE,"general"}</definedName>
    <definedName name="_______k9" localSheetId="8" hidden="1">{"TAB1",#N/A,TRUE,"GENERAL";"TAB2",#N/A,TRUE,"GENERAL";"TAB3",#N/A,TRUE,"GENERAL";"TAB4",#N/A,TRUE,"GENERAL";"TAB5",#N/A,TRUE,"GENERAL"}</definedName>
    <definedName name="_______k9" hidden="1">{"TAB1",#N/A,TRUE,"GENERAL";"TAB2",#N/A,TRUE,"GENERAL";"TAB3",#N/A,TRUE,"GENERAL";"TAB4",#N/A,TRUE,"GENERAL";"TAB5",#N/A,TRUE,"GENERAL"}</definedName>
    <definedName name="_______kjk6" localSheetId="8" hidden="1">{"TAB1",#N/A,TRUE,"GENERAL";"TAB2",#N/A,TRUE,"GENERAL";"TAB3",#N/A,TRUE,"GENERAL";"TAB4",#N/A,TRUE,"GENERAL";"TAB5",#N/A,TRUE,"GENERAL"}</definedName>
    <definedName name="_______kjk6" hidden="1">{"TAB1",#N/A,TRUE,"GENERAL";"TAB2",#N/A,TRUE,"GENERAL";"TAB3",#N/A,TRUE,"GENERAL";"TAB4",#N/A,TRUE,"GENERAL";"TAB5",#N/A,TRUE,"GENERAL"}</definedName>
    <definedName name="_______m3" localSheetId="8" hidden="1">{"via1",#N/A,TRUE,"general";"via2",#N/A,TRUE,"general";"via3",#N/A,TRUE,"general"}</definedName>
    <definedName name="_______m3" hidden="1">{"via1",#N/A,TRUE,"general";"via2",#N/A,TRUE,"general";"via3",#N/A,TRUE,"general"}</definedName>
    <definedName name="_______m4" localSheetId="8" hidden="1">{"TAB1",#N/A,TRUE,"GENERAL";"TAB2",#N/A,TRUE,"GENERAL";"TAB3",#N/A,TRUE,"GENERAL";"TAB4",#N/A,TRUE,"GENERAL";"TAB5",#N/A,TRUE,"GENERAL"}</definedName>
    <definedName name="_______m4" hidden="1">{"TAB1",#N/A,TRUE,"GENERAL";"TAB2",#N/A,TRUE,"GENERAL";"TAB3",#N/A,TRUE,"GENERAL";"TAB4",#N/A,TRUE,"GENERAL";"TAB5",#N/A,TRUE,"GENERAL"}</definedName>
    <definedName name="_______m5" localSheetId="8" hidden="1">{"via1",#N/A,TRUE,"general";"via2",#N/A,TRUE,"general";"via3",#N/A,TRUE,"general"}</definedName>
    <definedName name="_______m5" hidden="1">{"via1",#N/A,TRUE,"general";"via2",#N/A,TRUE,"general";"via3",#N/A,TRUE,"general"}</definedName>
    <definedName name="_______m6" localSheetId="8" hidden="1">{"TAB1",#N/A,TRUE,"GENERAL";"TAB2",#N/A,TRUE,"GENERAL";"TAB3",#N/A,TRUE,"GENERAL";"TAB4",#N/A,TRUE,"GENERAL";"TAB5",#N/A,TRUE,"GENERAL"}</definedName>
    <definedName name="_______m6" hidden="1">{"TAB1",#N/A,TRUE,"GENERAL";"TAB2",#N/A,TRUE,"GENERAL";"TAB3",#N/A,TRUE,"GENERAL";"TAB4",#N/A,TRUE,"GENERAL";"TAB5",#N/A,TRUE,"GENERAL"}</definedName>
    <definedName name="_______m7" localSheetId="8" hidden="1">{"TAB1",#N/A,TRUE,"GENERAL";"TAB2",#N/A,TRUE,"GENERAL";"TAB3",#N/A,TRUE,"GENERAL";"TAB4",#N/A,TRUE,"GENERAL";"TAB5",#N/A,TRUE,"GENERAL"}</definedName>
    <definedName name="_______m7" hidden="1">{"TAB1",#N/A,TRUE,"GENERAL";"TAB2",#N/A,TRUE,"GENERAL";"TAB3",#N/A,TRUE,"GENERAL";"TAB4",#N/A,TRUE,"GENERAL";"TAB5",#N/A,TRUE,"GENERAL"}</definedName>
    <definedName name="_______m8" localSheetId="8" hidden="1">{"via1",#N/A,TRUE,"general";"via2",#N/A,TRUE,"general";"via3",#N/A,TRUE,"general"}</definedName>
    <definedName name="_______m8" hidden="1">{"via1",#N/A,TRUE,"general";"via2",#N/A,TRUE,"general";"via3",#N/A,TRUE,"general"}</definedName>
    <definedName name="_______m9" localSheetId="8" hidden="1">{"via1",#N/A,TRUE,"general";"via2",#N/A,TRUE,"general";"via3",#N/A,TRUE,"general"}</definedName>
    <definedName name="_______m9" hidden="1">{"via1",#N/A,TRUE,"general";"via2",#N/A,TRUE,"general";"via3",#N/A,TRUE,"general"}</definedName>
    <definedName name="_______MA2" localSheetId="18">#REF!</definedName>
    <definedName name="_______MA2" localSheetId="8">#REF!</definedName>
    <definedName name="_______MA2">#REF!</definedName>
    <definedName name="_______n3" localSheetId="8" hidden="1">{"TAB1",#N/A,TRUE,"GENERAL";"TAB2",#N/A,TRUE,"GENERAL";"TAB3",#N/A,TRUE,"GENERAL";"TAB4",#N/A,TRUE,"GENERAL";"TAB5",#N/A,TRUE,"GENERAL"}</definedName>
    <definedName name="_______n3" hidden="1">{"TAB1",#N/A,TRUE,"GENERAL";"TAB2",#N/A,TRUE,"GENERAL";"TAB3",#N/A,TRUE,"GENERAL";"TAB4",#N/A,TRUE,"GENERAL";"TAB5",#N/A,TRUE,"GENERAL"}</definedName>
    <definedName name="_______n4" localSheetId="8" hidden="1">{"via1",#N/A,TRUE,"general";"via2",#N/A,TRUE,"general";"via3",#N/A,TRUE,"general"}</definedName>
    <definedName name="_______n4" hidden="1">{"via1",#N/A,TRUE,"general";"via2",#N/A,TRUE,"general";"via3",#N/A,TRUE,"general"}</definedName>
    <definedName name="_______n5" localSheetId="8" hidden="1">{"TAB1",#N/A,TRUE,"GENERAL";"TAB2",#N/A,TRUE,"GENERAL";"TAB3",#N/A,TRUE,"GENERAL";"TAB4",#N/A,TRUE,"GENERAL";"TAB5",#N/A,TRUE,"GENERAL"}</definedName>
    <definedName name="_______n5" hidden="1">{"TAB1",#N/A,TRUE,"GENERAL";"TAB2",#N/A,TRUE,"GENERAL";"TAB3",#N/A,TRUE,"GENERAL";"TAB4",#N/A,TRUE,"GENERAL";"TAB5",#N/A,TRUE,"GENERAL"}</definedName>
    <definedName name="_______nyn7" localSheetId="8" hidden="1">{"via1",#N/A,TRUE,"general";"via2",#N/A,TRUE,"general";"via3",#N/A,TRUE,"general"}</definedName>
    <definedName name="_______nyn7" hidden="1">{"via1",#N/A,TRUE,"general";"via2",#N/A,TRUE,"general";"via3",#N/A,TRUE,"general"}</definedName>
    <definedName name="_______o4" localSheetId="8" hidden="1">{"via1",#N/A,TRUE,"general";"via2",#N/A,TRUE,"general";"via3",#N/A,TRUE,"general"}</definedName>
    <definedName name="_______o4" hidden="1">{"via1",#N/A,TRUE,"general";"via2",#N/A,TRUE,"general";"via3",#N/A,TRUE,"general"}</definedName>
    <definedName name="_______o5" localSheetId="8" hidden="1">{"TAB1",#N/A,TRUE,"GENERAL";"TAB2",#N/A,TRUE,"GENERAL";"TAB3",#N/A,TRUE,"GENERAL";"TAB4",#N/A,TRUE,"GENERAL";"TAB5",#N/A,TRUE,"GENERAL"}</definedName>
    <definedName name="_______o5" hidden="1">{"TAB1",#N/A,TRUE,"GENERAL";"TAB2",#N/A,TRUE,"GENERAL";"TAB3",#N/A,TRUE,"GENERAL";"TAB4",#N/A,TRUE,"GENERAL";"TAB5",#N/A,TRUE,"GENERAL"}</definedName>
    <definedName name="_______o6" localSheetId="8" hidden="1">{"TAB1",#N/A,TRUE,"GENERAL";"TAB2",#N/A,TRUE,"GENERAL";"TAB3",#N/A,TRUE,"GENERAL";"TAB4",#N/A,TRUE,"GENERAL";"TAB5",#N/A,TRUE,"GENERAL"}</definedName>
    <definedName name="_______o6" hidden="1">{"TAB1",#N/A,TRUE,"GENERAL";"TAB2",#N/A,TRUE,"GENERAL";"TAB3",#N/A,TRUE,"GENERAL";"TAB4",#N/A,TRUE,"GENERAL";"TAB5",#N/A,TRUE,"GENERAL"}</definedName>
    <definedName name="_______o7" localSheetId="8" hidden="1">{"TAB1",#N/A,TRUE,"GENERAL";"TAB2",#N/A,TRUE,"GENERAL";"TAB3",#N/A,TRUE,"GENERAL";"TAB4",#N/A,TRUE,"GENERAL";"TAB5",#N/A,TRUE,"GENERAL"}</definedName>
    <definedName name="_______o7" hidden="1">{"TAB1",#N/A,TRUE,"GENERAL";"TAB2",#N/A,TRUE,"GENERAL";"TAB3",#N/A,TRUE,"GENERAL";"TAB4",#N/A,TRUE,"GENERAL";"TAB5",#N/A,TRUE,"GENERAL"}</definedName>
    <definedName name="_______o8" localSheetId="8" hidden="1">{"via1",#N/A,TRUE,"general";"via2",#N/A,TRUE,"general";"via3",#N/A,TRUE,"general"}</definedName>
    <definedName name="_______o8" hidden="1">{"via1",#N/A,TRUE,"general";"via2",#N/A,TRUE,"general";"via3",#N/A,TRUE,"general"}</definedName>
    <definedName name="_______o9" localSheetId="8" hidden="1">{"TAB1",#N/A,TRUE,"GENERAL";"TAB2",#N/A,TRUE,"GENERAL";"TAB3",#N/A,TRUE,"GENERAL";"TAB4",#N/A,TRUE,"GENERAL";"TAB5",#N/A,TRUE,"GENERAL"}</definedName>
    <definedName name="_______o9" hidden="1">{"TAB1",#N/A,TRUE,"GENERAL";"TAB2",#N/A,TRUE,"GENERAL";"TAB3",#N/A,TRUE,"GENERAL";"TAB4",#N/A,TRUE,"GENERAL";"TAB5",#N/A,TRUE,"GENERAL"}</definedName>
    <definedName name="_______p6" localSheetId="8" hidden="1">{"via1",#N/A,TRUE,"general";"via2",#N/A,TRUE,"general";"via3",#N/A,TRUE,"general"}</definedName>
    <definedName name="_______p6" hidden="1">{"via1",#N/A,TRUE,"general";"via2",#N/A,TRUE,"general";"via3",#N/A,TRUE,"general"}</definedName>
    <definedName name="_______p7" localSheetId="8" hidden="1">{"via1",#N/A,TRUE,"general";"via2",#N/A,TRUE,"general";"via3",#N/A,TRUE,"general"}</definedName>
    <definedName name="_______p7" hidden="1">{"via1",#N/A,TRUE,"general";"via2",#N/A,TRUE,"general";"via3",#N/A,TRUE,"general"}</definedName>
    <definedName name="_______p8" localSheetId="8"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r" localSheetId="8" hidden="1">{"TAB1",#N/A,TRUE,"GENERAL";"TAB2",#N/A,TRUE,"GENERAL";"TAB3",#N/A,TRUE,"GENERAL";"TAB4",#N/A,TRUE,"GENERAL";"TAB5",#N/A,TRUE,"GENERAL"}</definedName>
    <definedName name="_______r" hidden="1">{"TAB1",#N/A,TRUE,"GENERAL";"TAB2",#N/A,TRUE,"GENERAL";"TAB3",#N/A,TRUE,"GENERAL";"TAB4",#N/A,TRUE,"GENERAL";"TAB5",#N/A,TRUE,"GENERAL"}</definedName>
    <definedName name="_______r4r" localSheetId="8" hidden="1">{"via1",#N/A,TRUE,"general";"via2",#N/A,TRUE,"general";"via3",#N/A,TRUE,"general"}</definedName>
    <definedName name="_______r4r" hidden="1">{"via1",#N/A,TRUE,"general";"via2",#N/A,TRUE,"general";"via3",#N/A,TRUE,"general"}</definedName>
    <definedName name="_______rtu6" localSheetId="8" hidden="1">{"via1",#N/A,TRUE,"general";"via2",#N/A,TRUE,"general";"via3",#N/A,TRUE,"general"}</definedName>
    <definedName name="_______rtu6" hidden="1">{"via1",#N/A,TRUE,"general";"via2",#N/A,TRUE,"general";"via3",#N/A,TRUE,"general"}</definedName>
    <definedName name="_______s1" localSheetId="8" hidden="1">{"via1",#N/A,TRUE,"general";"via2",#N/A,TRUE,"general";"via3",#N/A,TRUE,"general"}</definedName>
    <definedName name="_______s1" hidden="1">{"via1",#N/A,TRUE,"general";"via2",#N/A,TRUE,"general";"via3",#N/A,TRUE,"general"}</definedName>
    <definedName name="_______s2" localSheetId="8" hidden="1">{"TAB1",#N/A,TRUE,"GENERAL";"TAB2",#N/A,TRUE,"GENERAL";"TAB3",#N/A,TRUE,"GENERAL";"TAB4",#N/A,TRUE,"GENERAL";"TAB5",#N/A,TRUE,"GENERAL"}</definedName>
    <definedName name="_______s2" hidden="1">{"TAB1",#N/A,TRUE,"GENERAL";"TAB2",#N/A,TRUE,"GENERAL";"TAB3",#N/A,TRUE,"GENERAL";"TAB4",#N/A,TRUE,"GENERAL";"TAB5",#N/A,TRUE,"GENERAL"}</definedName>
    <definedName name="_______s3" localSheetId="8" hidden="1">{"TAB1",#N/A,TRUE,"GENERAL";"TAB2",#N/A,TRUE,"GENERAL";"TAB3",#N/A,TRUE,"GENERAL";"TAB4",#N/A,TRUE,"GENERAL";"TAB5",#N/A,TRUE,"GENERAL"}</definedName>
    <definedName name="_______s3" hidden="1">{"TAB1",#N/A,TRUE,"GENERAL";"TAB2",#N/A,TRUE,"GENERAL";"TAB3",#N/A,TRUE,"GENERAL";"TAB4",#N/A,TRUE,"GENERAL";"TAB5",#N/A,TRUE,"GENERAL"}</definedName>
    <definedName name="_______s4" localSheetId="8" hidden="1">{"via1",#N/A,TRUE,"general";"via2",#N/A,TRUE,"general";"via3",#N/A,TRUE,"general"}</definedName>
    <definedName name="_______s4" hidden="1">{"via1",#N/A,TRUE,"general";"via2",#N/A,TRUE,"general";"via3",#N/A,TRUE,"general"}</definedName>
    <definedName name="_______s5" localSheetId="8" hidden="1">{"via1",#N/A,TRUE,"general";"via2",#N/A,TRUE,"general";"via3",#N/A,TRUE,"general"}</definedName>
    <definedName name="_______s5" hidden="1">{"via1",#N/A,TRUE,"general";"via2",#N/A,TRUE,"general";"via3",#N/A,TRUE,"general"}</definedName>
    <definedName name="_______s6" localSheetId="8" hidden="1">{"TAB1",#N/A,TRUE,"GENERAL";"TAB2",#N/A,TRUE,"GENERAL";"TAB3",#N/A,TRUE,"GENERAL";"TAB4",#N/A,TRUE,"GENERAL";"TAB5",#N/A,TRUE,"GENERAL"}</definedName>
    <definedName name="_______s6" hidden="1">{"TAB1",#N/A,TRUE,"GENERAL";"TAB2",#N/A,TRUE,"GENERAL";"TAB3",#N/A,TRUE,"GENERAL";"TAB4",#N/A,TRUE,"GENERAL";"TAB5",#N/A,TRUE,"GENERAL"}</definedName>
    <definedName name="_______s7" localSheetId="8" hidden="1">{"via1",#N/A,TRUE,"general";"via2",#N/A,TRUE,"general";"via3",#N/A,TRUE,"general"}</definedName>
    <definedName name="_______s7" hidden="1">{"via1",#N/A,TRUE,"general";"via2",#N/A,TRUE,"general";"via3",#N/A,TRUE,"general"}</definedName>
    <definedName name="_______SBC1" localSheetId="8">[7]INV!$A$12:$D$15</definedName>
    <definedName name="_______SBC1">[7]INV!$A$12:$D$15</definedName>
    <definedName name="_______SBC3" localSheetId="8">[7]INV!$F$12:$I$15</definedName>
    <definedName name="_______SBC3">[7]INV!$F$12:$I$15</definedName>
    <definedName name="_______SBC5" localSheetId="8">[7]INV!$K$12:$N$15</definedName>
    <definedName name="_______SBC5">[7]INV!$K$12:$N$15</definedName>
    <definedName name="_______t3" localSheetId="8" hidden="1">{"TAB1",#N/A,TRUE,"GENERAL";"TAB2",#N/A,TRUE,"GENERAL";"TAB3",#N/A,TRUE,"GENERAL";"TAB4",#N/A,TRUE,"GENERAL";"TAB5",#N/A,TRUE,"GENERAL"}</definedName>
    <definedName name="_______t3" hidden="1">{"TAB1",#N/A,TRUE,"GENERAL";"TAB2",#N/A,TRUE,"GENERAL";"TAB3",#N/A,TRUE,"GENERAL";"TAB4",#N/A,TRUE,"GENERAL";"TAB5",#N/A,TRUE,"GENERAL"}</definedName>
    <definedName name="_______t4" localSheetId="8" hidden="1">{"via1",#N/A,TRUE,"general";"via2",#N/A,TRUE,"general";"via3",#N/A,TRUE,"general"}</definedName>
    <definedName name="_______t4" hidden="1">{"via1",#N/A,TRUE,"general";"via2",#N/A,TRUE,"general";"via3",#N/A,TRUE,"general"}</definedName>
    <definedName name="_______t5" localSheetId="8" hidden="1">{"TAB1",#N/A,TRUE,"GENERAL";"TAB2",#N/A,TRUE,"GENERAL";"TAB3",#N/A,TRUE,"GENERAL";"TAB4",#N/A,TRUE,"GENERAL";"TAB5",#N/A,TRUE,"GENERAL"}</definedName>
    <definedName name="_______t5" hidden="1">{"TAB1",#N/A,TRUE,"GENERAL";"TAB2",#N/A,TRUE,"GENERAL";"TAB3",#N/A,TRUE,"GENERAL";"TAB4",#N/A,TRUE,"GENERAL";"TAB5",#N/A,TRUE,"GENERAL"}</definedName>
    <definedName name="_______t6" localSheetId="8" hidden="1">{"via1",#N/A,TRUE,"general";"via2",#N/A,TRUE,"general";"via3",#N/A,TRUE,"general"}</definedName>
    <definedName name="_______t6" hidden="1">{"via1",#N/A,TRUE,"general";"via2",#N/A,TRUE,"general";"via3",#N/A,TRUE,"general"}</definedName>
    <definedName name="_______t66" localSheetId="8" hidden="1">{"TAB1",#N/A,TRUE,"GENERAL";"TAB2",#N/A,TRUE,"GENERAL";"TAB3",#N/A,TRUE,"GENERAL";"TAB4",#N/A,TRUE,"GENERAL";"TAB5",#N/A,TRUE,"GENERAL"}</definedName>
    <definedName name="_______t66" hidden="1">{"TAB1",#N/A,TRUE,"GENERAL";"TAB2",#N/A,TRUE,"GENERAL";"TAB3",#N/A,TRUE,"GENERAL";"TAB4",#N/A,TRUE,"GENERAL";"TAB5",#N/A,TRUE,"GENERAL"}</definedName>
    <definedName name="_______t7" localSheetId="8" hidden="1">{"via1",#N/A,TRUE,"general";"via2",#N/A,TRUE,"general";"via3",#N/A,TRUE,"general"}</definedName>
    <definedName name="_______t7" hidden="1">{"via1",#N/A,TRUE,"general";"via2",#N/A,TRUE,"general";"via3",#N/A,TRUE,"general"}</definedName>
    <definedName name="_______t77" localSheetId="8" hidden="1">{"TAB1",#N/A,TRUE,"GENERAL";"TAB2",#N/A,TRUE,"GENERAL";"TAB3",#N/A,TRUE,"GENERAL";"TAB4",#N/A,TRUE,"GENERAL";"TAB5",#N/A,TRUE,"GENERAL"}</definedName>
    <definedName name="_______t77" hidden="1">{"TAB1",#N/A,TRUE,"GENERAL";"TAB2",#N/A,TRUE,"GENERAL";"TAB3",#N/A,TRUE,"GENERAL";"TAB4",#N/A,TRUE,"GENERAL";"TAB5",#N/A,TRUE,"GENERAL"}</definedName>
    <definedName name="_______t8" localSheetId="8" hidden="1">{"TAB1",#N/A,TRUE,"GENERAL";"TAB2",#N/A,TRUE,"GENERAL";"TAB3",#N/A,TRUE,"GENERAL";"TAB4",#N/A,TRUE,"GENERAL";"TAB5",#N/A,TRUE,"GENERAL"}</definedName>
    <definedName name="_______t8" hidden="1">{"TAB1",#N/A,TRUE,"GENERAL";"TAB2",#N/A,TRUE,"GENERAL";"TAB3",#N/A,TRUE,"GENERAL";"TAB4",#N/A,TRUE,"GENERAL";"TAB5",#N/A,TRUE,"GENERAL"}</definedName>
    <definedName name="_______t88" localSheetId="8" hidden="1">{"via1",#N/A,TRUE,"general";"via2",#N/A,TRUE,"general";"via3",#N/A,TRUE,"general"}</definedName>
    <definedName name="_______t88" hidden="1">{"via1",#N/A,TRUE,"general";"via2",#N/A,TRUE,"general";"via3",#N/A,TRUE,"general"}</definedName>
    <definedName name="_______t9" localSheetId="8" hidden="1">{"TAB1",#N/A,TRUE,"GENERAL";"TAB2",#N/A,TRUE,"GENERAL";"TAB3",#N/A,TRUE,"GENERAL";"TAB4",#N/A,TRUE,"GENERAL";"TAB5",#N/A,TRUE,"GENERAL"}</definedName>
    <definedName name="_______t9" hidden="1">{"TAB1",#N/A,TRUE,"GENERAL";"TAB2",#N/A,TRUE,"GENERAL";"TAB3",#N/A,TRUE,"GENERAL";"TAB4",#N/A,TRUE,"GENERAL";"TAB5",#N/A,TRUE,"GENERAL"}</definedName>
    <definedName name="_______t99" localSheetId="8" hidden="1">{"via1",#N/A,TRUE,"general";"via2",#N/A,TRUE,"general";"via3",#N/A,TRUE,"general"}</definedName>
    <definedName name="_______t99" hidden="1">{"via1",#N/A,TRUE,"general";"via2",#N/A,TRUE,"general";"via3",#N/A,TRUE,"general"}</definedName>
    <definedName name="_______u4" localSheetId="8" hidden="1">{"TAB1",#N/A,TRUE,"GENERAL";"TAB2",#N/A,TRUE,"GENERAL";"TAB3",#N/A,TRUE,"GENERAL";"TAB4",#N/A,TRUE,"GENERAL";"TAB5",#N/A,TRUE,"GENERAL"}</definedName>
    <definedName name="_______u4" hidden="1">{"TAB1",#N/A,TRUE,"GENERAL";"TAB2",#N/A,TRUE,"GENERAL";"TAB3",#N/A,TRUE,"GENERAL";"TAB4",#N/A,TRUE,"GENERAL";"TAB5",#N/A,TRUE,"GENERAL"}</definedName>
    <definedName name="_______u5" localSheetId="8" hidden="1">{"TAB1",#N/A,TRUE,"GENERAL";"TAB2",#N/A,TRUE,"GENERAL";"TAB3",#N/A,TRUE,"GENERAL";"TAB4",#N/A,TRUE,"GENERAL";"TAB5",#N/A,TRUE,"GENERAL"}</definedName>
    <definedName name="_______u5" hidden="1">{"TAB1",#N/A,TRUE,"GENERAL";"TAB2",#N/A,TRUE,"GENERAL";"TAB3",#N/A,TRUE,"GENERAL";"TAB4",#N/A,TRUE,"GENERAL";"TAB5",#N/A,TRUE,"GENERAL"}</definedName>
    <definedName name="_______u6" localSheetId="8" hidden="1">{"TAB1",#N/A,TRUE,"GENERAL";"TAB2",#N/A,TRUE,"GENERAL";"TAB3",#N/A,TRUE,"GENERAL";"TAB4",#N/A,TRUE,"GENERAL";"TAB5",#N/A,TRUE,"GENERAL"}</definedName>
    <definedName name="_______u6" hidden="1">{"TAB1",#N/A,TRUE,"GENERAL";"TAB2",#N/A,TRUE,"GENERAL";"TAB3",#N/A,TRUE,"GENERAL";"TAB4",#N/A,TRUE,"GENERAL";"TAB5",#N/A,TRUE,"GENERAL"}</definedName>
    <definedName name="_______u7" localSheetId="8" hidden="1">{"via1",#N/A,TRUE,"general";"via2",#N/A,TRUE,"general";"via3",#N/A,TRUE,"general"}</definedName>
    <definedName name="_______u7" hidden="1">{"via1",#N/A,TRUE,"general";"via2",#N/A,TRUE,"general";"via3",#N/A,TRUE,"general"}</definedName>
    <definedName name="_______u8" localSheetId="8" hidden="1">{"TAB1",#N/A,TRUE,"GENERAL";"TAB2",#N/A,TRUE,"GENERAL";"TAB3",#N/A,TRUE,"GENERAL";"TAB4",#N/A,TRUE,"GENERAL";"TAB5",#N/A,TRUE,"GENERAL"}</definedName>
    <definedName name="_______u8" hidden="1">{"TAB1",#N/A,TRUE,"GENERAL";"TAB2",#N/A,TRUE,"GENERAL";"TAB3",#N/A,TRUE,"GENERAL";"TAB4",#N/A,TRUE,"GENERAL";"TAB5",#N/A,TRUE,"GENERAL"}</definedName>
    <definedName name="_______u9" localSheetId="8" hidden="1">{"TAB1",#N/A,TRUE,"GENERAL";"TAB2",#N/A,TRUE,"GENERAL";"TAB3",#N/A,TRUE,"GENERAL";"TAB4",#N/A,TRUE,"GENERAL";"TAB5",#N/A,TRUE,"GENERAL"}</definedName>
    <definedName name="_______u9" hidden="1">{"TAB1",#N/A,TRUE,"GENERAL";"TAB2",#N/A,TRUE,"GENERAL";"TAB3",#N/A,TRUE,"GENERAL";"TAB4",#N/A,TRUE,"GENERAL";"TAB5",#N/A,TRUE,"GENERAL"}</definedName>
    <definedName name="_______ur7" localSheetId="8" hidden="1">{"TAB1",#N/A,TRUE,"GENERAL";"TAB2",#N/A,TRUE,"GENERAL";"TAB3",#N/A,TRUE,"GENERAL";"TAB4",#N/A,TRUE,"GENERAL";"TAB5",#N/A,TRUE,"GENERAL"}</definedName>
    <definedName name="_______ur7" hidden="1">{"TAB1",#N/A,TRUE,"GENERAL";"TAB2",#N/A,TRUE,"GENERAL";"TAB3",#N/A,TRUE,"GENERAL";"TAB4",#N/A,TRUE,"GENERAL";"TAB5",#N/A,TRUE,"GENERAL"}</definedName>
    <definedName name="_______v2" localSheetId="8" hidden="1">{"via1",#N/A,TRUE,"general";"via2",#N/A,TRUE,"general";"via3",#N/A,TRUE,"general"}</definedName>
    <definedName name="_______v2" hidden="1">{"via1",#N/A,TRUE,"general";"via2",#N/A,TRUE,"general";"via3",#N/A,TRUE,"general"}</definedName>
    <definedName name="_______v3" localSheetId="8" hidden="1">{"TAB1",#N/A,TRUE,"GENERAL";"TAB2",#N/A,TRUE,"GENERAL";"TAB3",#N/A,TRUE,"GENERAL";"TAB4",#N/A,TRUE,"GENERAL";"TAB5",#N/A,TRUE,"GENERAL"}</definedName>
    <definedName name="_______v3" hidden="1">{"TAB1",#N/A,TRUE,"GENERAL";"TAB2",#N/A,TRUE,"GENERAL";"TAB3",#N/A,TRUE,"GENERAL";"TAB4",#N/A,TRUE,"GENERAL";"TAB5",#N/A,TRUE,"GENERAL"}</definedName>
    <definedName name="_______v4" localSheetId="8" hidden="1">{"TAB1",#N/A,TRUE,"GENERAL";"TAB2",#N/A,TRUE,"GENERAL";"TAB3",#N/A,TRUE,"GENERAL";"TAB4",#N/A,TRUE,"GENERAL";"TAB5",#N/A,TRUE,"GENERAL"}</definedName>
    <definedName name="_______v4" hidden="1">{"TAB1",#N/A,TRUE,"GENERAL";"TAB2",#N/A,TRUE,"GENERAL";"TAB3",#N/A,TRUE,"GENERAL";"TAB4",#N/A,TRUE,"GENERAL";"TAB5",#N/A,TRUE,"GENERAL"}</definedName>
    <definedName name="_______v5" localSheetId="8" hidden="1">{"TAB1",#N/A,TRUE,"GENERAL";"TAB2",#N/A,TRUE,"GENERAL";"TAB3",#N/A,TRUE,"GENERAL";"TAB4",#N/A,TRUE,"GENERAL";"TAB5",#N/A,TRUE,"GENERAL"}</definedName>
    <definedName name="_______v5" hidden="1">{"TAB1",#N/A,TRUE,"GENERAL";"TAB2",#N/A,TRUE,"GENERAL";"TAB3",#N/A,TRUE,"GENERAL";"TAB4",#N/A,TRUE,"GENERAL";"TAB5",#N/A,TRUE,"GENERAL"}</definedName>
    <definedName name="_______v6" localSheetId="8" hidden="1">{"TAB1",#N/A,TRUE,"GENERAL";"TAB2",#N/A,TRUE,"GENERAL";"TAB3",#N/A,TRUE,"GENERAL";"TAB4",#N/A,TRUE,"GENERAL";"TAB5",#N/A,TRUE,"GENERAL"}</definedName>
    <definedName name="_______v6" hidden="1">{"TAB1",#N/A,TRUE,"GENERAL";"TAB2",#N/A,TRUE,"GENERAL";"TAB3",#N/A,TRUE,"GENERAL";"TAB4",#N/A,TRUE,"GENERAL";"TAB5",#N/A,TRUE,"GENERAL"}</definedName>
    <definedName name="_______v7" localSheetId="8" hidden="1">{"via1",#N/A,TRUE,"general";"via2",#N/A,TRUE,"general";"via3",#N/A,TRUE,"general"}</definedName>
    <definedName name="_______v7" hidden="1">{"via1",#N/A,TRUE,"general";"via2",#N/A,TRUE,"general";"via3",#N/A,TRUE,"general"}</definedName>
    <definedName name="_______v8" localSheetId="8" hidden="1">{"TAB1",#N/A,TRUE,"GENERAL";"TAB2",#N/A,TRUE,"GENERAL";"TAB3",#N/A,TRUE,"GENERAL";"TAB4",#N/A,TRUE,"GENERAL";"TAB5",#N/A,TRUE,"GENERAL"}</definedName>
    <definedName name="_______v8" hidden="1">{"TAB1",#N/A,TRUE,"GENERAL";"TAB2",#N/A,TRUE,"GENERAL";"TAB3",#N/A,TRUE,"GENERAL";"TAB4",#N/A,TRUE,"GENERAL";"TAB5",#N/A,TRUE,"GENERAL"}</definedName>
    <definedName name="_______v9" localSheetId="8" hidden="1">{"TAB1",#N/A,TRUE,"GENERAL";"TAB2",#N/A,TRUE,"GENERAL";"TAB3",#N/A,TRUE,"GENERAL";"TAB4",#N/A,TRUE,"GENERAL";"TAB5",#N/A,TRUE,"GENERAL"}</definedName>
    <definedName name="_______v9" hidden="1">{"TAB1",#N/A,TRUE,"GENERAL";"TAB2",#N/A,TRUE,"GENERAL";"TAB3",#N/A,TRUE,"GENERAL";"TAB4",#N/A,TRUE,"GENERAL";"TAB5",#N/A,TRUE,"GENERAL"}</definedName>
    <definedName name="_______vfv4" localSheetId="8" hidden="1">{"via1",#N/A,TRUE,"general";"via2",#N/A,TRUE,"general";"via3",#N/A,TRUE,"general"}</definedName>
    <definedName name="_______vfv4" hidden="1">{"via1",#N/A,TRUE,"general";"via2",#N/A,TRUE,"general";"via3",#N/A,TRUE,"general"}</definedName>
    <definedName name="_______x1" localSheetId="8" hidden="1">{"TAB1",#N/A,TRUE,"GENERAL";"TAB2",#N/A,TRUE,"GENERAL";"TAB3",#N/A,TRUE,"GENERAL";"TAB4",#N/A,TRUE,"GENERAL";"TAB5",#N/A,TRUE,"GENERAL"}</definedName>
    <definedName name="_______x1" hidden="1">{"TAB1",#N/A,TRUE,"GENERAL";"TAB2",#N/A,TRUE,"GENERAL";"TAB3",#N/A,TRUE,"GENERAL";"TAB4",#N/A,TRUE,"GENERAL";"TAB5",#N/A,TRUE,"GENERAL"}</definedName>
    <definedName name="_______x2" localSheetId="8" hidden="1">{"via1",#N/A,TRUE,"general";"via2",#N/A,TRUE,"general";"via3",#N/A,TRUE,"general"}</definedName>
    <definedName name="_______x2" hidden="1">{"via1",#N/A,TRUE,"general";"via2",#N/A,TRUE,"general";"via3",#N/A,TRUE,"general"}</definedName>
    <definedName name="_______x3" localSheetId="8" hidden="1">{"via1",#N/A,TRUE,"general";"via2",#N/A,TRUE,"general";"via3",#N/A,TRUE,"general"}</definedName>
    <definedName name="_______x3" hidden="1">{"via1",#N/A,TRUE,"general";"via2",#N/A,TRUE,"general";"via3",#N/A,TRUE,"general"}</definedName>
    <definedName name="_______x4" localSheetId="8" hidden="1">{"via1",#N/A,TRUE,"general";"via2",#N/A,TRUE,"general";"via3",#N/A,TRUE,"general"}</definedName>
    <definedName name="_______x4" hidden="1">{"via1",#N/A,TRUE,"general";"via2",#N/A,TRUE,"general";"via3",#N/A,TRUE,"general"}</definedName>
    <definedName name="_______x5" localSheetId="8" hidden="1">{"TAB1",#N/A,TRUE,"GENERAL";"TAB2",#N/A,TRUE,"GENERAL";"TAB3",#N/A,TRUE,"GENERAL";"TAB4",#N/A,TRUE,"GENERAL";"TAB5",#N/A,TRUE,"GENERAL"}</definedName>
    <definedName name="_______x5" hidden="1">{"TAB1",#N/A,TRUE,"GENERAL";"TAB2",#N/A,TRUE,"GENERAL";"TAB3",#N/A,TRUE,"GENERAL";"TAB4",#N/A,TRUE,"GENERAL";"TAB5",#N/A,TRUE,"GENERAL"}</definedName>
    <definedName name="_______x6" localSheetId="8" hidden="1">{"TAB1",#N/A,TRUE,"GENERAL";"TAB2",#N/A,TRUE,"GENERAL";"TAB3",#N/A,TRUE,"GENERAL";"TAB4",#N/A,TRUE,"GENERAL";"TAB5",#N/A,TRUE,"GENERAL"}</definedName>
    <definedName name="_______x6" hidden="1">{"TAB1",#N/A,TRUE,"GENERAL";"TAB2",#N/A,TRUE,"GENERAL";"TAB3",#N/A,TRUE,"GENERAL";"TAB4",#N/A,TRUE,"GENERAL";"TAB5",#N/A,TRUE,"GENERAL"}</definedName>
    <definedName name="_______x7" localSheetId="8" hidden="1">{"TAB1",#N/A,TRUE,"GENERAL";"TAB2",#N/A,TRUE,"GENERAL";"TAB3",#N/A,TRUE,"GENERAL";"TAB4",#N/A,TRUE,"GENERAL";"TAB5",#N/A,TRUE,"GENERAL"}</definedName>
    <definedName name="_______x7" hidden="1">{"TAB1",#N/A,TRUE,"GENERAL";"TAB2",#N/A,TRUE,"GENERAL";"TAB3",#N/A,TRUE,"GENERAL";"TAB4",#N/A,TRUE,"GENERAL";"TAB5",#N/A,TRUE,"GENERAL"}</definedName>
    <definedName name="_______x8" localSheetId="8" hidden="1">{"via1",#N/A,TRUE,"general";"via2",#N/A,TRUE,"general";"via3",#N/A,TRUE,"general"}</definedName>
    <definedName name="_______x8" hidden="1">{"via1",#N/A,TRUE,"general";"via2",#N/A,TRUE,"general";"via3",#N/A,TRUE,"general"}</definedName>
    <definedName name="_______x9" localSheetId="8" hidden="1">{"TAB1",#N/A,TRUE,"GENERAL";"TAB2",#N/A,TRUE,"GENERAL";"TAB3",#N/A,TRUE,"GENERAL";"TAB4",#N/A,TRUE,"GENERAL";"TAB5",#N/A,TRUE,"GENERAL"}</definedName>
    <definedName name="_______x9" hidden="1">{"TAB1",#N/A,TRUE,"GENERAL";"TAB2",#N/A,TRUE,"GENERAL";"TAB3",#N/A,TRUE,"GENERAL";"TAB4",#N/A,TRUE,"GENERAL";"TAB5",#N/A,TRUE,"GENERAL"}</definedName>
    <definedName name="_______y2" localSheetId="8" hidden="1">{"TAB1",#N/A,TRUE,"GENERAL";"TAB2",#N/A,TRUE,"GENERAL";"TAB3",#N/A,TRUE,"GENERAL";"TAB4",#N/A,TRUE,"GENERAL";"TAB5",#N/A,TRUE,"GENERAL"}</definedName>
    <definedName name="_______y2" hidden="1">{"TAB1",#N/A,TRUE,"GENERAL";"TAB2",#N/A,TRUE,"GENERAL";"TAB3",#N/A,TRUE,"GENERAL";"TAB4",#N/A,TRUE,"GENERAL";"TAB5",#N/A,TRUE,"GENERAL"}</definedName>
    <definedName name="_______y3" localSheetId="8" hidden="1">{"via1",#N/A,TRUE,"general";"via2",#N/A,TRUE,"general";"via3",#N/A,TRUE,"general"}</definedName>
    <definedName name="_______y3" hidden="1">{"via1",#N/A,TRUE,"general";"via2",#N/A,TRUE,"general";"via3",#N/A,TRUE,"general"}</definedName>
    <definedName name="_______y4" localSheetId="8" hidden="1">{"via1",#N/A,TRUE,"general";"via2",#N/A,TRUE,"general";"via3",#N/A,TRUE,"general"}</definedName>
    <definedName name="_______y4" hidden="1">{"via1",#N/A,TRUE,"general";"via2",#N/A,TRUE,"general";"via3",#N/A,TRUE,"general"}</definedName>
    <definedName name="_______y5" localSheetId="8" hidden="1">{"TAB1",#N/A,TRUE,"GENERAL";"TAB2",#N/A,TRUE,"GENERAL";"TAB3",#N/A,TRUE,"GENERAL";"TAB4",#N/A,TRUE,"GENERAL";"TAB5",#N/A,TRUE,"GENERAL"}</definedName>
    <definedName name="_______y5" hidden="1">{"TAB1",#N/A,TRUE,"GENERAL";"TAB2",#N/A,TRUE,"GENERAL";"TAB3",#N/A,TRUE,"GENERAL";"TAB4",#N/A,TRUE,"GENERAL";"TAB5",#N/A,TRUE,"GENERAL"}</definedName>
    <definedName name="_______y6" localSheetId="8" hidden="1">{"via1",#N/A,TRUE,"general";"via2",#N/A,TRUE,"general";"via3",#N/A,TRUE,"general"}</definedName>
    <definedName name="_______y6" hidden="1">{"via1",#N/A,TRUE,"general";"via2",#N/A,TRUE,"general";"via3",#N/A,TRUE,"general"}</definedName>
    <definedName name="_______y7" localSheetId="8" hidden="1">{"via1",#N/A,TRUE,"general";"via2",#N/A,TRUE,"general";"via3",#N/A,TRUE,"general"}</definedName>
    <definedName name="_______y7" hidden="1">{"via1",#N/A,TRUE,"general";"via2",#N/A,TRUE,"general";"via3",#N/A,TRUE,"general"}</definedName>
    <definedName name="_______y8" localSheetId="8" hidden="1">{"via1",#N/A,TRUE,"general";"via2",#N/A,TRUE,"general";"via3",#N/A,TRUE,"general"}</definedName>
    <definedName name="_______y8" hidden="1">{"via1",#N/A,TRUE,"general";"via2",#N/A,TRUE,"general";"via3",#N/A,TRUE,"general"}</definedName>
    <definedName name="_______y9" localSheetId="8" hidden="1">{"TAB1",#N/A,TRUE,"GENERAL";"TAB2",#N/A,TRUE,"GENERAL";"TAB3",#N/A,TRUE,"GENERAL";"TAB4",#N/A,TRUE,"GENERAL";"TAB5",#N/A,TRUE,"GENERAL"}</definedName>
    <definedName name="_______y9" hidden="1">{"TAB1",#N/A,TRUE,"GENERAL";"TAB2",#N/A,TRUE,"GENERAL";"TAB3",#N/A,TRUE,"GENERAL";"TAB4",#N/A,TRUE,"GENERAL";"TAB5",#N/A,TRUE,"GENERAL"}</definedName>
    <definedName name="_______z1" localSheetId="8" hidden="1">{"TAB1",#N/A,TRUE,"GENERAL";"TAB2",#N/A,TRUE,"GENERAL";"TAB3",#N/A,TRUE,"GENERAL";"TAB4",#N/A,TRUE,"GENERAL";"TAB5",#N/A,TRUE,"GENERAL"}</definedName>
    <definedName name="_______z1" hidden="1">{"TAB1",#N/A,TRUE,"GENERAL";"TAB2",#N/A,TRUE,"GENERAL";"TAB3",#N/A,TRUE,"GENERAL";"TAB4",#N/A,TRUE,"GENERAL";"TAB5",#N/A,TRUE,"GENERAL"}</definedName>
    <definedName name="_______z2" localSheetId="8" hidden="1">{"via1",#N/A,TRUE,"general";"via2",#N/A,TRUE,"general";"via3",#N/A,TRUE,"general"}</definedName>
    <definedName name="_______z2" hidden="1">{"via1",#N/A,TRUE,"general";"via2",#N/A,TRUE,"general";"via3",#N/A,TRUE,"general"}</definedName>
    <definedName name="_______z3" localSheetId="8" hidden="1">{"via1",#N/A,TRUE,"general";"via2",#N/A,TRUE,"general";"via3",#N/A,TRUE,"general"}</definedName>
    <definedName name="_______z3" hidden="1">{"via1",#N/A,TRUE,"general";"via2",#N/A,TRUE,"general";"via3",#N/A,TRUE,"general"}</definedName>
    <definedName name="_______z4" localSheetId="8" hidden="1">{"TAB1",#N/A,TRUE,"GENERAL";"TAB2",#N/A,TRUE,"GENERAL";"TAB3",#N/A,TRUE,"GENERAL";"TAB4",#N/A,TRUE,"GENERAL";"TAB5",#N/A,TRUE,"GENERAL"}</definedName>
    <definedName name="_______z4" hidden="1">{"TAB1",#N/A,TRUE,"GENERAL";"TAB2",#N/A,TRUE,"GENERAL";"TAB3",#N/A,TRUE,"GENERAL";"TAB4",#N/A,TRUE,"GENERAL";"TAB5",#N/A,TRUE,"GENERAL"}</definedName>
    <definedName name="_______z5" localSheetId="8" hidden="1">{"via1",#N/A,TRUE,"general";"via2",#N/A,TRUE,"general";"via3",#N/A,TRUE,"general"}</definedName>
    <definedName name="_______z5" hidden="1">{"via1",#N/A,TRUE,"general";"via2",#N/A,TRUE,"general";"via3",#N/A,TRUE,"general"}</definedName>
    <definedName name="_______z6" localSheetId="8" hidden="1">{"TAB1",#N/A,TRUE,"GENERAL";"TAB2",#N/A,TRUE,"GENERAL";"TAB3",#N/A,TRUE,"GENERAL";"TAB4",#N/A,TRUE,"GENERAL";"TAB5",#N/A,TRUE,"GENERAL"}</definedName>
    <definedName name="_______z6" hidden="1">{"TAB1",#N/A,TRUE,"GENERAL";"TAB2",#N/A,TRUE,"GENERAL";"TAB3",#N/A,TRUE,"GENERAL";"TAB4",#N/A,TRUE,"GENERAL";"TAB5",#N/A,TRUE,"GENERAL"}</definedName>
    <definedName name="______a1" localSheetId="8" hidden="1">{"TAB1",#N/A,TRUE,"GENERAL";"TAB2",#N/A,TRUE,"GENERAL";"TAB3",#N/A,TRUE,"GENERAL";"TAB4",#N/A,TRUE,"GENERAL";"TAB5",#N/A,TRUE,"GENERAL"}</definedName>
    <definedName name="______a1" hidden="1">{"TAB1",#N/A,TRUE,"GENERAL";"TAB2",#N/A,TRUE,"GENERAL";"TAB3",#N/A,TRUE,"GENERAL";"TAB4",#N/A,TRUE,"GENERAL";"TAB5",#N/A,TRUE,"GENERAL"}</definedName>
    <definedName name="______a3" localSheetId="8" hidden="1">{"TAB1",#N/A,TRUE,"GENERAL";"TAB2",#N/A,TRUE,"GENERAL";"TAB3",#N/A,TRUE,"GENERAL";"TAB4",#N/A,TRUE,"GENERAL";"TAB5",#N/A,TRUE,"GENERAL"}</definedName>
    <definedName name="______a3" hidden="1">{"TAB1",#N/A,TRUE,"GENERAL";"TAB2",#N/A,TRUE,"GENERAL";"TAB3",#N/A,TRUE,"GENERAL";"TAB4",#N/A,TRUE,"GENERAL";"TAB5",#N/A,TRUE,"GENERAL"}</definedName>
    <definedName name="______a4" localSheetId="8" hidden="1">{"via1",#N/A,TRUE,"general";"via2",#N/A,TRUE,"general";"via3",#N/A,TRUE,"general"}</definedName>
    <definedName name="______a4" hidden="1">{"via1",#N/A,TRUE,"general";"via2",#N/A,TRUE,"general";"via3",#N/A,TRUE,"general"}</definedName>
    <definedName name="______a5" localSheetId="8" hidden="1">{"TAB1",#N/A,TRUE,"GENERAL";"TAB2",#N/A,TRUE,"GENERAL";"TAB3",#N/A,TRUE,"GENERAL";"TAB4",#N/A,TRUE,"GENERAL";"TAB5",#N/A,TRUE,"GENERAL"}</definedName>
    <definedName name="______a5" hidden="1">{"TAB1",#N/A,TRUE,"GENERAL";"TAB2",#N/A,TRUE,"GENERAL";"TAB3",#N/A,TRUE,"GENERAL";"TAB4",#N/A,TRUE,"GENERAL";"TAB5",#N/A,TRUE,"GENERAL"}</definedName>
    <definedName name="______a6" localSheetId="8" hidden="1">{"TAB1",#N/A,TRUE,"GENERAL";"TAB2",#N/A,TRUE,"GENERAL";"TAB3",#N/A,TRUE,"GENERAL";"TAB4",#N/A,TRUE,"GENERAL";"TAB5",#N/A,TRUE,"GENERAL"}</definedName>
    <definedName name="______a6" hidden="1">{"TAB1",#N/A,TRUE,"GENERAL";"TAB2",#N/A,TRUE,"GENERAL";"TAB3",#N/A,TRUE,"GENERAL";"TAB4",#N/A,TRUE,"GENERAL";"TAB5",#N/A,TRUE,"GENERAL"}</definedName>
    <definedName name="______AFC1" localSheetId="8">[7]INV!$A$25:$D$28</definedName>
    <definedName name="______AFC1">[7]INV!$A$25:$D$28</definedName>
    <definedName name="______AFC3" localSheetId="8">[7]INV!$F$25:$I$28</definedName>
    <definedName name="______AFC3">[7]INV!$F$25:$I$28</definedName>
    <definedName name="______AFC5" localSheetId="8">[7]INV!$K$25:$N$28</definedName>
    <definedName name="______AFC5">[7]INV!$K$25:$N$28</definedName>
    <definedName name="______AIU1" localSheetId="18">#REF!</definedName>
    <definedName name="______AIU1">#REF!</definedName>
    <definedName name="______b2" localSheetId="8" hidden="1">{"TAB1",#N/A,TRUE,"GENERAL";"TAB2",#N/A,TRUE,"GENERAL";"TAB3",#N/A,TRUE,"GENERAL";"TAB4",#N/A,TRUE,"GENERAL";"TAB5",#N/A,TRUE,"GENERAL"}</definedName>
    <definedName name="______b2" hidden="1">{"TAB1",#N/A,TRUE,"GENERAL";"TAB2",#N/A,TRUE,"GENERAL";"TAB3",#N/A,TRUE,"GENERAL";"TAB4",#N/A,TRUE,"GENERAL";"TAB5",#N/A,TRUE,"GENERAL"}</definedName>
    <definedName name="______b3" localSheetId="8" hidden="1">{"TAB1",#N/A,TRUE,"GENERAL";"TAB2",#N/A,TRUE,"GENERAL";"TAB3",#N/A,TRUE,"GENERAL";"TAB4",#N/A,TRUE,"GENERAL";"TAB5",#N/A,TRUE,"GENERAL"}</definedName>
    <definedName name="______b3" hidden="1">{"TAB1",#N/A,TRUE,"GENERAL";"TAB2",#N/A,TRUE,"GENERAL";"TAB3",#N/A,TRUE,"GENERAL";"TAB4",#N/A,TRUE,"GENERAL";"TAB5",#N/A,TRUE,"GENERAL"}</definedName>
    <definedName name="______b4" localSheetId="8" hidden="1">{"TAB1",#N/A,TRUE,"GENERAL";"TAB2",#N/A,TRUE,"GENERAL";"TAB3",#N/A,TRUE,"GENERAL";"TAB4",#N/A,TRUE,"GENERAL";"TAB5",#N/A,TRUE,"GENERAL"}</definedName>
    <definedName name="______b4" hidden="1">{"TAB1",#N/A,TRUE,"GENERAL";"TAB2",#N/A,TRUE,"GENERAL";"TAB3",#N/A,TRUE,"GENERAL";"TAB4",#N/A,TRUE,"GENERAL";"TAB5",#N/A,TRUE,"GENERAL"}</definedName>
    <definedName name="______b5" localSheetId="8" hidden="1">{"TAB1",#N/A,TRUE,"GENERAL";"TAB2",#N/A,TRUE,"GENERAL";"TAB3",#N/A,TRUE,"GENERAL";"TAB4",#N/A,TRUE,"GENERAL";"TAB5",#N/A,TRUE,"GENERAL"}</definedName>
    <definedName name="______b5" hidden="1">{"TAB1",#N/A,TRUE,"GENERAL";"TAB2",#N/A,TRUE,"GENERAL";"TAB3",#N/A,TRUE,"GENERAL";"TAB4",#N/A,TRUE,"GENERAL";"TAB5",#N/A,TRUE,"GENERAL"}</definedName>
    <definedName name="______b6" localSheetId="8" hidden="1">{"TAB1",#N/A,TRUE,"GENERAL";"TAB2",#N/A,TRUE,"GENERAL";"TAB3",#N/A,TRUE,"GENERAL";"TAB4",#N/A,TRUE,"GENERAL";"TAB5",#N/A,TRUE,"GENERAL"}</definedName>
    <definedName name="______b6" hidden="1">{"TAB1",#N/A,TRUE,"GENERAL";"TAB2",#N/A,TRUE,"GENERAL";"TAB3",#N/A,TRUE,"GENERAL";"TAB4",#N/A,TRUE,"GENERAL";"TAB5",#N/A,TRUE,"GENERAL"}</definedName>
    <definedName name="______b7" localSheetId="8" hidden="1">{"via1",#N/A,TRUE,"general";"via2",#N/A,TRUE,"general";"via3",#N/A,TRUE,"general"}</definedName>
    <definedName name="______b7" hidden="1">{"via1",#N/A,TRUE,"general";"via2",#N/A,TRUE,"general";"via3",#N/A,TRUE,"general"}</definedName>
    <definedName name="______b8" localSheetId="8" hidden="1">{"via1",#N/A,TRUE,"general";"via2",#N/A,TRUE,"general";"via3",#N/A,TRUE,"general"}</definedName>
    <definedName name="______b8" hidden="1">{"via1",#N/A,TRUE,"general";"via2",#N/A,TRUE,"general";"via3",#N/A,TRUE,"general"}</definedName>
    <definedName name="______bb9" localSheetId="8" hidden="1">{"TAB1",#N/A,TRUE,"GENERAL";"TAB2",#N/A,TRUE,"GENERAL";"TAB3",#N/A,TRUE,"GENERAL";"TAB4",#N/A,TRUE,"GENERAL";"TAB5",#N/A,TRUE,"GENERAL"}</definedName>
    <definedName name="______bb9" hidden="1">{"TAB1",#N/A,TRUE,"GENERAL";"TAB2",#N/A,TRUE,"GENERAL";"TAB3",#N/A,TRUE,"GENERAL";"TAB4",#N/A,TRUE,"GENERAL";"TAB5",#N/A,TRUE,"GENERAL"}</definedName>
    <definedName name="______bgb5" localSheetId="8" hidden="1">{"TAB1",#N/A,TRUE,"GENERAL";"TAB2",#N/A,TRUE,"GENERAL";"TAB3",#N/A,TRUE,"GENERAL";"TAB4",#N/A,TRUE,"GENERAL";"TAB5",#N/A,TRUE,"GENERAL"}</definedName>
    <definedName name="______bgb5" hidden="1">{"TAB1",#N/A,TRUE,"GENERAL";"TAB2",#N/A,TRUE,"GENERAL";"TAB3",#N/A,TRUE,"GENERAL";"TAB4",#N/A,TRUE,"GENERAL";"TAB5",#N/A,TRUE,"GENERAL"}</definedName>
    <definedName name="______BGC1" localSheetId="8">[7]INV!$A$5:$D$8</definedName>
    <definedName name="______BGC1">[7]INV!$A$5:$D$8</definedName>
    <definedName name="______BGC3" localSheetId="8">[7]INV!$F$5:$I$8</definedName>
    <definedName name="______BGC3">[7]INV!$F$5:$I$8</definedName>
    <definedName name="______BGC5" localSheetId="8">[7]INV!$K$5:$N$8</definedName>
    <definedName name="______BGC5">[7]INV!$K$5:$N$8</definedName>
    <definedName name="______CAC1" localSheetId="8">[7]INV!$A$19:$D$22</definedName>
    <definedName name="______CAC1">[7]INV!$A$19:$D$22</definedName>
    <definedName name="______CAC3" localSheetId="8">[7]INV!$F$19:$I$22</definedName>
    <definedName name="______CAC3">[7]INV!$F$19:$I$22</definedName>
    <definedName name="______CAC5" localSheetId="8">[7]INV!$K$19:$N$22</definedName>
    <definedName name="______CAC5">[7]INV!$K$19:$N$22</definedName>
    <definedName name="______Cod1" localSheetId="18">#REF!</definedName>
    <definedName name="______Cod1">#REF!</definedName>
    <definedName name="______EST1" localSheetId="18">#REF!</definedName>
    <definedName name="______EST1">#REF!</definedName>
    <definedName name="______EST10" localSheetId="18">#REF!</definedName>
    <definedName name="______EST10">#REF!</definedName>
    <definedName name="______EST11" localSheetId="18">#REF!</definedName>
    <definedName name="______EST11">#REF!</definedName>
    <definedName name="______EST12" localSheetId="18">#REF!</definedName>
    <definedName name="______EST12">#REF!</definedName>
    <definedName name="______EST13" localSheetId="18">#REF!</definedName>
    <definedName name="______EST13">#REF!</definedName>
    <definedName name="______EST14" localSheetId="18">#REF!</definedName>
    <definedName name="______EST14">#REF!</definedName>
    <definedName name="______EST15" localSheetId="18">#REF!</definedName>
    <definedName name="______EST15">#REF!</definedName>
    <definedName name="______EST16" localSheetId="18">#REF!</definedName>
    <definedName name="______EST16">#REF!</definedName>
    <definedName name="______EST17" localSheetId="18">#REF!</definedName>
    <definedName name="______EST17">#REF!</definedName>
    <definedName name="______EST18" localSheetId="18">#REF!</definedName>
    <definedName name="______EST18">#REF!</definedName>
    <definedName name="______EST19" localSheetId="18">#REF!</definedName>
    <definedName name="______EST19">#REF!</definedName>
    <definedName name="______EST2" localSheetId="18">#REF!</definedName>
    <definedName name="______EST2">#REF!</definedName>
    <definedName name="______EST3" localSheetId="18">#REF!</definedName>
    <definedName name="______EST3">#REF!</definedName>
    <definedName name="______EST4" localSheetId="18">#REF!</definedName>
    <definedName name="______EST4">#REF!</definedName>
    <definedName name="______EST5" localSheetId="18">#REF!</definedName>
    <definedName name="______EST5">#REF!</definedName>
    <definedName name="______EST6" localSheetId="18">#REF!</definedName>
    <definedName name="______EST6">#REF!</definedName>
    <definedName name="______EST7" localSheetId="18">#REF!</definedName>
    <definedName name="______EST7">#REF!</definedName>
    <definedName name="______EST8" localSheetId="18">#REF!</definedName>
    <definedName name="______EST8">#REF!</definedName>
    <definedName name="______EST9" localSheetId="18">#REF!</definedName>
    <definedName name="______EST9">#REF!</definedName>
    <definedName name="______EXC1" localSheetId="18">#REF!</definedName>
    <definedName name="______EXC1">#REF!</definedName>
    <definedName name="______EXC10" localSheetId="18">#REF!</definedName>
    <definedName name="______EXC10">#REF!</definedName>
    <definedName name="______EXC11" localSheetId="18">#REF!</definedName>
    <definedName name="______EXC11">#REF!</definedName>
    <definedName name="______EXC12" localSheetId="18">#REF!</definedName>
    <definedName name="______EXC12">#REF!</definedName>
    <definedName name="______EXC2" localSheetId="18">#REF!</definedName>
    <definedName name="______EXC2">#REF!</definedName>
    <definedName name="______EXC3" localSheetId="18">#REF!</definedName>
    <definedName name="______EXC3">#REF!</definedName>
    <definedName name="______EXC4" localSheetId="18">#REF!</definedName>
    <definedName name="______EXC4">#REF!</definedName>
    <definedName name="______EXC5" localSheetId="18">#REF!</definedName>
    <definedName name="______EXC5">#REF!</definedName>
    <definedName name="______EXC6" localSheetId="18">#REF!</definedName>
    <definedName name="______EXC6">#REF!</definedName>
    <definedName name="______EXC7" localSheetId="18">#REF!</definedName>
    <definedName name="______EXC7">#REF!</definedName>
    <definedName name="______EXC8" localSheetId="18">#REF!</definedName>
    <definedName name="______EXC8">#REF!</definedName>
    <definedName name="______EXC9" localSheetId="18">#REF!</definedName>
    <definedName name="______EXC9">#REF!</definedName>
    <definedName name="______g2" localSheetId="8" hidden="1">{"TAB1",#N/A,TRUE,"GENERAL";"TAB2",#N/A,TRUE,"GENERAL";"TAB3",#N/A,TRUE,"GENERAL";"TAB4",#N/A,TRUE,"GENERAL";"TAB5",#N/A,TRUE,"GENERAL"}</definedName>
    <definedName name="______g2" hidden="1">{"TAB1",#N/A,TRUE,"GENERAL";"TAB2",#N/A,TRUE,"GENERAL";"TAB3",#N/A,TRUE,"GENERAL";"TAB4",#N/A,TRUE,"GENERAL";"TAB5",#N/A,TRUE,"GENERAL"}</definedName>
    <definedName name="______g3" localSheetId="8" hidden="1">{"via1",#N/A,TRUE,"general";"via2",#N/A,TRUE,"general";"via3",#N/A,TRUE,"general"}</definedName>
    <definedName name="______g3" hidden="1">{"via1",#N/A,TRUE,"general";"via2",#N/A,TRUE,"general";"via3",#N/A,TRUE,"general"}</definedName>
    <definedName name="______g4" localSheetId="8" hidden="1">{"via1",#N/A,TRUE,"general";"via2",#N/A,TRUE,"general";"via3",#N/A,TRUE,"general"}</definedName>
    <definedName name="______g4" hidden="1">{"via1",#N/A,TRUE,"general";"via2",#N/A,TRUE,"general";"via3",#N/A,TRUE,"general"}</definedName>
    <definedName name="______g5" localSheetId="8" hidden="1">{"via1",#N/A,TRUE,"general";"via2",#N/A,TRUE,"general";"via3",#N/A,TRUE,"general"}</definedName>
    <definedName name="______g5" hidden="1">{"via1",#N/A,TRUE,"general";"via2",#N/A,TRUE,"general";"via3",#N/A,TRUE,"general"}</definedName>
    <definedName name="______g6" localSheetId="8" hidden="1">{"via1",#N/A,TRUE,"general";"via2",#N/A,TRUE,"general";"via3",#N/A,TRUE,"general"}</definedName>
    <definedName name="______g6" hidden="1">{"via1",#N/A,TRUE,"general";"via2",#N/A,TRUE,"general";"via3",#N/A,TRUE,"general"}</definedName>
    <definedName name="______g7" localSheetId="8" hidden="1">{"TAB1",#N/A,TRUE,"GENERAL";"TAB2",#N/A,TRUE,"GENERAL";"TAB3",#N/A,TRUE,"GENERAL";"TAB4",#N/A,TRUE,"GENERAL";"TAB5",#N/A,TRUE,"GENERAL"}</definedName>
    <definedName name="______g7" hidden="1">{"TAB1",#N/A,TRUE,"GENERAL";"TAB2",#N/A,TRUE,"GENERAL";"TAB3",#N/A,TRUE,"GENERAL";"TAB4",#N/A,TRUE,"GENERAL";"TAB5",#N/A,TRUE,"GENERAL"}</definedName>
    <definedName name="______GR1" localSheetId="8" hidden="1">{"TAB1",#N/A,TRUE,"GENERAL";"TAB2",#N/A,TRUE,"GENERAL";"TAB3",#N/A,TRUE,"GENERAL";"TAB4",#N/A,TRUE,"GENERAL";"TAB5",#N/A,TRUE,"GENERAL"}</definedName>
    <definedName name="______GR1" hidden="1">{"TAB1",#N/A,TRUE,"GENERAL";"TAB2",#N/A,TRUE,"GENERAL";"TAB3",#N/A,TRUE,"GENERAL";"TAB4",#N/A,TRUE,"GENERAL";"TAB5",#N/A,TRUE,"GENERAL"}</definedName>
    <definedName name="______gtr4" localSheetId="8" hidden="1">{"via1",#N/A,TRUE,"general";"via2",#N/A,TRUE,"general";"via3",#N/A,TRUE,"general"}</definedName>
    <definedName name="______gtr4" hidden="1">{"via1",#N/A,TRUE,"general";"via2",#N/A,TRUE,"general";"via3",#N/A,TRUE,"general"}</definedName>
    <definedName name="______h2" localSheetId="8" hidden="1">{"via1",#N/A,TRUE,"general";"via2",#N/A,TRUE,"general";"via3",#N/A,TRUE,"general"}</definedName>
    <definedName name="______h2" hidden="1">{"via1",#N/A,TRUE,"general";"via2",#N/A,TRUE,"general";"via3",#N/A,TRUE,"general"}</definedName>
    <definedName name="______h3" localSheetId="8" hidden="1">{"via1",#N/A,TRUE,"general";"via2",#N/A,TRUE,"general";"via3",#N/A,TRUE,"general"}</definedName>
    <definedName name="______h3" hidden="1">{"via1",#N/A,TRUE,"general";"via2",#N/A,TRUE,"general";"via3",#N/A,TRUE,"general"}</definedName>
    <definedName name="______h4" localSheetId="8" hidden="1">{"TAB1",#N/A,TRUE,"GENERAL";"TAB2",#N/A,TRUE,"GENERAL";"TAB3",#N/A,TRUE,"GENERAL";"TAB4",#N/A,TRUE,"GENERAL";"TAB5",#N/A,TRUE,"GENERAL"}</definedName>
    <definedName name="______h4" hidden="1">{"TAB1",#N/A,TRUE,"GENERAL";"TAB2",#N/A,TRUE,"GENERAL";"TAB3",#N/A,TRUE,"GENERAL";"TAB4",#N/A,TRUE,"GENERAL";"TAB5",#N/A,TRUE,"GENERAL"}</definedName>
    <definedName name="______h5" localSheetId="8" hidden="1">{"TAB1",#N/A,TRUE,"GENERAL";"TAB2",#N/A,TRUE,"GENERAL";"TAB3",#N/A,TRUE,"GENERAL";"TAB4",#N/A,TRUE,"GENERAL";"TAB5",#N/A,TRUE,"GENERAL"}</definedName>
    <definedName name="______h5" hidden="1">{"TAB1",#N/A,TRUE,"GENERAL";"TAB2",#N/A,TRUE,"GENERAL";"TAB3",#N/A,TRUE,"GENERAL";"TAB4",#N/A,TRUE,"GENERAL";"TAB5",#N/A,TRUE,"GENERAL"}</definedName>
    <definedName name="______h6" localSheetId="8" hidden="1">{"via1",#N/A,TRUE,"general";"via2",#N/A,TRUE,"general";"via3",#N/A,TRUE,"general"}</definedName>
    <definedName name="______h6" hidden="1">{"via1",#N/A,TRUE,"general";"via2",#N/A,TRUE,"general";"via3",#N/A,TRUE,"general"}</definedName>
    <definedName name="______h7" localSheetId="8" hidden="1">{"TAB1",#N/A,TRUE,"GENERAL";"TAB2",#N/A,TRUE,"GENERAL";"TAB3",#N/A,TRUE,"GENERAL";"TAB4",#N/A,TRUE,"GENERAL";"TAB5",#N/A,TRUE,"GENERAL"}</definedName>
    <definedName name="______h7" hidden="1">{"TAB1",#N/A,TRUE,"GENERAL";"TAB2",#N/A,TRUE,"GENERAL";"TAB3",#N/A,TRUE,"GENERAL";"TAB4",#N/A,TRUE,"GENERAL";"TAB5",#N/A,TRUE,"GENERAL"}</definedName>
    <definedName name="______h8" localSheetId="8" hidden="1">{"via1",#N/A,TRUE,"general";"via2",#N/A,TRUE,"general";"via3",#N/A,TRUE,"general"}</definedName>
    <definedName name="______h8" hidden="1">{"via1",#N/A,TRUE,"general";"via2",#N/A,TRUE,"general";"via3",#N/A,TRUE,"general"}</definedName>
    <definedName name="______hfh7" localSheetId="8" hidden="1">{"via1",#N/A,TRUE,"general";"via2",#N/A,TRUE,"general";"via3",#N/A,TRUE,"general"}</definedName>
    <definedName name="______hfh7" hidden="1">{"via1",#N/A,TRUE,"general";"via2",#N/A,TRUE,"general";"via3",#N/A,TRUE,"general"}</definedName>
    <definedName name="______i1" localSheetId="18">#REF!</definedName>
    <definedName name="______i1">#REF!</definedName>
    <definedName name="______i4" localSheetId="8" hidden="1">{"via1",#N/A,TRUE,"general";"via2",#N/A,TRUE,"general";"via3",#N/A,TRUE,"general"}</definedName>
    <definedName name="______i4" hidden="1">{"via1",#N/A,TRUE,"general";"via2",#N/A,TRUE,"general";"via3",#N/A,TRUE,"general"}</definedName>
    <definedName name="______i5" localSheetId="8" hidden="1">{"TAB1",#N/A,TRUE,"GENERAL";"TAB2",#N/A,TRUE,"GENERAL";"TAB3",#N/A,TRUE,"GENERAL";"TAB4",#N/A,TRUE,"GENERAL";"TAB5",#N/A,TRUE,"GENERAL"}</definedName>
    <definedName name="______i5" hidden="1">{"TAB1",#N/A,TRUE,"GENERAL";"TAB2",#N/A,TRUE,"GENERAL";"TAB3",#N/A,TRUE,"GENERAL";"TAB4",#N/A,TRUE,"GENERAL";"TAB5",#N/A,TRUE,"GENERAL"}</definedName>
    <definedName name="______i6" localSheetId="8" hidden="1">{"TAB1",#N/A,TRUE,"GENERAL";"TAB2",#N/A,TRUE,"GENERAL";"TAB3",#N/A,TRUE,"GENERAL";"TAB4",#N/A,TRUE,"GENERAL";"TAB5",#N/A,TRUE,"GENERAL"}</definedName>
    <definedName name="______i6" hidden="1">{"TAB1",#N/A,TRUE,"GENERAL";"TAB2",#N/A,TRUE,"GENERAL";"TAB3",#N/A,TRUE,"GENERAL";"TAB4",#N/A,TRUE,"GENERAL";"TAB5",#N/A,TRUE,"GENERAL"}</definedName>
    <definedName name="______i7" localSheetId="8" hidden="1">{"via1",#N/A,TRUE,"general";"via2",#N/A,TRUE,"general";"via3",#N/A,TRUE,"general"}</definedName>
    <definedName name="______i7" hidden="1">{"via1",#N/A,TRUE,"general";"via2",#N/A,TRUE,"general";"via3",#N/A,TRUE,"general"}</definedName>
    <definedName name="______i77" localSheetId="8" hidden="1">{"TAB1",#N/A,TRUE,"GENERAL";"TAB2",#N/A,TRUE,"GENERAL";"TAB3",#N/A,TRUE,"GENERAL";"TAB4",#N/A,TRUE,"GENERAL";"TAB5",#N/A,TRUE,"GENERAL"}</definedName>
    <definedName name="______i77" hidden="1">{"TAB1",#N/A,TRUE,"GENERAL";"TAB2",#N/A,TRUE,"GENERAL";"TAB3",#N/A,TRUE,"GENERAL";"TAB4",#N/A,TRUE,"GENERAL";"TAB5",#N/A,TRUE,"GENERAL"}</definedName>
    <definedName name="______i8" localSheetId="8" hidden="1">{"via1",#N/A,TRUE,"general";"via2",#N/A,TRUE,"general";"via3",#N/A,TRUE,"general"}</definedName>
    <definedName name="______i8" hidden="1">{"via1",#N/A,TRUE,"general";"via2",#N/A,TRUE,"general";"via3",#N/A,TRUE,"general"}</definedName>
    <definedName name="______i9" localSheetId="8" hidden="1">{"TAB1",#N/A,TRUE,"GENERAL";"TAB2",#N/A,TRUE,"GENERAL";"TAB3",#N/A,TRUE,"GENERAL";"TAB4",#N/A,TRUE,"GENERAL";"TAB5",#N/A,TRUE,"GENERAL"}</definedName>
    <definedName name="______i9" hidden="1">{"TAB1",#N/A,TRUE,"GENERAL";"TAB2",#N/A,TRUE,"GENERAL";"TAB3",#N/A,TRUE,"GENERAL";"TAB4",#N/A,TRUE,"GENERAL";"TAB5",#N/A,TRUE,"GENERAL"}</definedName>
    <definedName name="______INF1" localSheetId="18">#REF!</definedName>
    <definedName name="______INF1">#REF!</definedName>
    <definedName name="______k3" localSheetId="8" hidden="1">{"TAB1",#N/A,TRUE,"GENERAL";"TAB2",#N/A,TRUE,"GENERAL";"TAB3",#N/A,TRUE,"GENERAL";"TAB4",#N/A,TRUE,"GENERAL";"TAB5",#N/A,TRUE,"GENERAL"}</definedName>
    <definedName name="______k3" hidden="1">{"TAB1",#N/A,TRUE,"GENERAL";"TAB2",#N/A,TRUE,"GENERAL";"TAB3",#N/A,TRUE,"GENERAL";"TAB4",#N/A,TRUE,"GENERAL";"TAB5",#N/A,TRUE,"GENERAL"}</definedName>
    <definedName name="______k4" localSheetId="8" hidden="1">{"via1",#N/A,TRUE,"general";"via2",#N/A,TRUE,"general";"via3",#N/A,TRUE,"general"}</definedName>
    <definedName name="______k4" hidden="1">{"via1",#N/A,TRUE,"general";"via2",#N/A,TRUE,"general";"via3",#N/A,TRUE,"general"}</definedName>
    <definedName name="______k5" localSheetId="8" hidden="1">{"via1",#N/A,TRUE,"general";"via2",#N/A,TRUE,"general";"via3",#N/A,TRUE,"general"}</definedName>
    <definedName name="______k5" hidden="1">{"via1",#N/A,TRUE,"general";"via2",#N/A,TRUE,"general";"via3",#N/A,TRUE,"general"}</definedName>
    <definedName name="______k6" localSheetId="8" hidden="1">{"TAB1",#N/A,TRUE,"GENERAL";"TAB2",#N/A,TRUE,"GENERAL";"TAB3",#N/A,TRUE,"GENERAL";"TAB4",#N/A,TRUE,"GENERAL";"TAB5",#N/A,TRUE,"GENERAL"}</definedName>
    <definedName name="______k6" hidden="1">{"TAB1",#N/A,TRUE,"GENERAL";"TAB2",#N/A,TRUE,"GENERAL";"TAB3",#N/A,TRUE,"GENERAL";"TAB4",#N/A,TRUE,"GENERAL";"TAB5",#N/A,TRUE,"GENERAL"}</definedName>
    <definedName name="______k7" localSheetId="8" hidden="1">{"via1",#N/A,TRUE,"general";"via2",#N/A,TRUE,"general";"via3",#N/A,TRUE,"general"}</definedName>
    <definedName name="______k7" hidden="1">{"via1",#N/A,TRUE,"general";"via2",#N/A,TRUE,"general";"via3",#N/A,TRUE,"general"}</definedName>
    <definedName name="______k8" localSheetId="8" hidden="1">{"via1",#N/A,TRUE,"general";"via2",#N/A,TRUE,"general";"via3",#N/A,TRUE,"general"}</definedName>
    <definedName name="______k8" hidden="1">{"via1",#N/A,TRUE,"general";"via2",#N/A,TRUE,"general";"via3",#N/A,TRUE,"general"}</definedName>
    <definedName name="______k9" localSheetId="8" hidden="1">{"TAB1",#N/A,TRUE,"GENERAL";"TAB2",#N/A,TRUE,"GENERAL";"TAB3",#N/A,TRUE,"GENERAL";"TAB4",#N/A,TRUE,"GENERAL";"TAB5",#N/A,TRUE,"GENERAL"}</definedName>
    <definedName name="______k9" hidden="1">{"TAB1",#N/A,TRUE,"GENERAL";"TAB2",#N/A,TRUE,"GENERAL";"TAB3",#N/A,TRUE,"GENERAL";"TAB4",#N/A,TRUE,"GENERAL";"TAB5",#N/A,TRUE,"GENERAL"}</definedName>
    <definedName name="______kjk6" localSheetId="8" hidden="1">{"TAB1",#N/A,TRUE,"GENERAL";"TAB2",#N/A,TRUE,"GENERAL";"TAB3",#N/A,TRUE,"GENERAL";"TAB4",#N/A,TRUE,"GENERAL";"TAB5",#N/A,TRUE,"GENERAL"}</definedName>
    <definedName name="______kjk6" hidden="1">{"TAB1",#N/A,TRUE,"GENERAL";"TAB2",#N/A,TRUE,"GENERAL";"TAB3",#N/A,TRUE,"GENERAL";"TAB4",#N/A,TRUE,"GENERAL";"TAB5",#N/A,TRUE,"GENERAL"}</definedName>
    <definedName name="______m3" localSheetId="8" hidden="1">{"via1",#N/A,TRUE,"general";"via2",#N/A,TRUE,"general";"via3",#N/A,TRUE,"general"}</definedName>
    <definedName name="______m3" hidden="1">{"via1",#N/A,TRUE,"general";"via2",#N/A,TRUE,"general";"via3",#N/A,TRUE,"general"}</definedName>
    <definedName name="______m4" localSheetId="8" hidden="1">{"TAB1",#N/A,TRUE,"GENERAL";"TAB2",#N/A,TRUE,"GENERAL";"TAB3",#N/A,TRUE,"GENERAL";"TAB4",#N/A,TRUE,"GENERAL";"TAB5",#N/A,TRUE,"GENERAL"}</definedName>
    <definedName name="______m4" hidden="1">{"TAB1",#N/A,TRUE,"GENERAL";"TAB2",#N/A,TRUE,"GENERAL";"TAB3",#N/A,TRUE,"GENERAL";"TAB4",#N/A,TRUE,"GENERAL";"TAB5",#N/A,TRUE,"GENERAL"}</definedName>
    <definedName name="______m5" localSheetId="8" hidden="1">{"via1",#N/A,TRUE,"general";"via2",#N/A,TRUE,"general";"via3",#N/A,TRUE,"general"}</definedName>
    <definedName name="______m5" hidden="1">{"via1",#N/A,TRUE,"general";"via2",#N/A,TRUE,"general";"via3",#N/A,TRUE,"general"}</definedName>
    <definedName name="______m6" localSheetId="8" hidden="1">{"TAB1",#N/A,TRUE,"GENERAL";"TAB2",#N/A,TRUE,"GENERAL";"TAB3",#N/A,TRUE,"GENERAL";"TAB4",#N/A,TRUE,"GENERAL";"TAB5",#N/A,TRUE,"GENERAL"}</definedName>
    <definedName name="______m6" hidden="1">{"TAB1",#N/A,TRUE,"GENERAL";"TAB2",#N/A,TRUE,"GENERAL";"TAB3",#N/A,TRUE,"GENERAL";"TAB4",#N/A,TRUE,"GENERAL";"TAB5",#N/A,TRUE,"GENERAL"}</definedName>
    <definedName name="______m7" localSheetId="8" hidden="1">{"TAB1",#N/A,TRUE,"GENERAL";"TAB2",#N/A,TRUE,"GENERAL";"TAB3",#N/A,TRUE,"GENERAL";"TAB4",#N/A,TRUE,"GENERAL";"TAB5",#N/A,TRUE,"GENERAL"}</definedName>
    <definedName name="______m7" hidden="1">{"TAB1",#N/A,TRUE,"GENERAL";"TAB2",#N/A,TRUE,"GENERAL";"TAB3",#N/A,TRUE,"GENERAL";"TAB4",#N/A,TRUE,"GENERAL";"TAB5",#N/A,TRUE,"GENERAL"}</definedName>
    <definedName name="______m8" localSheetId="8" hidden="1">{"via1",#N/A,TRUE,"general";"via2",#N/A,TRUE,"general";"via3",#N/A,TRUE,"general"}</definedName>
    <definedName name="______m8" hidden="1">{"via1",#N/A,TRUE,"general";"via2",#N/A,TRUE,"general";"via3",#N/A,TRUE,"general"}</definedName>
    <definedName name="______m9" localSheetId="8" hidden="1">{"via1",#N/A,TRUE,"general";"via2",#N/A,TRUE,"general";"via3",#N/A,TRUE,"general"}</definedName>
    <definedName name="______m9" hidden="1">{"via1",#N/A,TRUE,"general";"via2",#N/A,TRUE,"general";"via3",#N/A,TRUE,"general"}</definedName>
    <definedName name="______MA2" localSheetId="18">#REF!</definedName>
    <definedName name="______MA2" localSheetId="8">#REF!</definedName>
    <definedName name="______MA2">#REF!</definedName>
    <definedName name="______n3" localSheetId="8" hidden="1">{"TAB1",#N/A,TRUE,"GENERAL";"TAB2",#N/A,TRUE,"GENERAL";"TAB3",#N/A,TRUE,"GENERAL";"TAB4",#N/A,TRUE,"GENERAL";"TAB5",#N/A,TRUE,"GENERAL"}</definedName>
    <definedName name="______n3" hidden="1">{"TAB1",#N/A,TRUE,"GENERAL";"TAB2",#N/A,TRUE,"GENERAL";"TAB3",#N/A,TRUE,"GENERAL";"TAB4",#N/A,TRUE,"GENERAL";"TAB5",#N/A,TRUE,"GENERAL"}</definedName>
    <definedName name="______n4" localSheetId="8" hidden="1">{"via1",#N/A,TRUE,"general";"via2",#N/A,TRUE,"general";"via3",#N/A,TRUE,"general"}</definedName>
    <definedName name="______n4" hidden="1">{"via1",#N/A,TRUE,"general";"via2",#N/A,TRUE,"general";"via3",#N/A,TRUE,"general"}</definedName>
    <definedName name="______n5" localSheetId="8" hidden="1">{"TAB1",#N/A,TRUE,"GENERAL";"TAB2",#N/A,TRUE,"GENERAL";"TAB3",#N/A,TRUE,"GENERAL";"TAB4",#N/A,TRUE,"GENERAL";"TAB5",#N/A,TRUE,"GENERAL"}</definedName>
    <definedName name="______n5" hidden="1">{"TAB1",#N/A,TRUE,"GENERAL";"TAB2",#N/A,TRUE,"GENERAL";"TAB3",#N/A,TRUE,"GENERAL";"TAB4",#N/A,TRUE,"GENERAL";"TAB5",#N/A,TRUE,"GENERAL"}</definedName>
    <definedName name="______nyn7" localSheetId="8" hidden="1">{"via1",#N/A,TRUE,"general";"via2",#N/A,TRUE,"general";"via3",#N/A,TRUE,"general"}</definedName>
    <definedName name="______nyn7" hidden="1">{"via1",#N/A,TRUE,"general";"via2",#N/A,TRUE,"general";"via3",#N/A,TRUE,"general"}</definedName>
    <definedName name="______o4" localSheetId="8" hidden="1">{"via1",#N/A,TRUE,"general";"via2",#N/A,TRUE,"general";"via3",#N/A,TRUE,"general"}</definedName>
    <definedName name="______o4" hidden="1">{"via1",#N/A,TRUE,"general";"via2",#N/A,TRUE,"general";"via3",#N/A,TRUE,"general"}</definedName>
    <definedName name="______o5" localSheetId="8" hidden="1">{"TAB1",#N/A,TRUE,"GENERAL";"TAB2",#N/A,TRUE,"GENERAL";"TAB3",#N/A,TRUE,"GENERAL";"TAB4",#N/A,TRUE,"GENERAL";"TAB5",#N/A,TRUE,"GENERAL"}</definedName>
    <definedName name="______o5" hidden="1">{"TAB1",#N/A,TRUE,"GENERAL";"TAB2",#N/A,TRUE,"GENERAL";"TAB3",#N/A,TRUE,"GENERAL";"TAB4",#N/A,TRUE,"GENERAL";"TAB5",#N/A,TRUE,"GENERAL"}</definedName>
    <definedName name="______o6" localSheetId="8" hidden="1">{"TAB1",#N/A,TRUE,"GENERAL";"TAB2",#N/A,TRUE,"GENERAL";"TAB3",#N/A,TRUE,"GENERAL";"TAB4",#N/A,TRUE,"GENERAL";"TAB5",#N/A,TRUE,"GENERAL"}</definedName>
    <definedName name="______o6" hidden="1">{"TAB1",#N/A,TRUE,"GENERAL";"TAB2",#N/A,TRUE,"GENERAL";"TAB3",#N/A,TRUE,"GENERAL";"TAB4",#N/A,TRUE,"GENERAL";"TAB5",#N/A,TRUE,"GENERAL"}</definedName>
    <definedName name="______o7" localSheetId="8" hidden="1">{"TAB1",#N/A,TRUE,"GENERAL";"TAB2",#N/A,TRUE,"GENERAL";"TAB3",#N/A,TRUE,"GENERAL";"TAB4",#N/A,TRUE,"GENERAL";"TAB5",#N/A,TRUE,"GENERAL"}</definedName>
    <definedName name="______o7" hidden="1">{"TAB1",#N/A,TRUE,"GENERAL";"TAB2",#N/A,TRUE,"GENERAL";"TAB3",#N/A,TRUE,"GENERAL";"TAB4",#N/A,TRUE,"GENERAL";"TAB5",#N/A,TRUE,"GENERAL"}</definedName>
    <definedName name="______o8" localSheetId="8" hidden="1">{"via1",#N/A,TRUE,"general";"via2",#N/A,TRUE,"general";"via3",#N/A,TRUE,"general"}</definedName>
    <definedName name="______o8" hidden="1">{"via1",#N/A,TRUE,"general";"via2",#N/A,TRUE,"general";"via3",#N/A,TRUE,"general"}</definedName>
    <definedName name="______o9" localSheetId="8" hidden="1">{"TAB1",#N/A,TRUE,"GENERAL";"TAB2",#N/A,TRUE,"GENERAL";"TAB3",#N/A,TRUE,"GENERAL";"TAB4",#N/A,TRUE,"GENERAL";"TAB5",#N/A,TRUE,"GENERAL"}</definedName>
    <definedName name="______o9" hidden="1">{"TAB1",#N/A,TRUE,"GENERAL";"TAB2",#N/A,TRUE,"GENERAL";"TAB3",#N/A,TRUE,"GENERAL";"TAB4",#N/A,TRUE,"GENERAL";"TAB5",#N/A,TRUE,"GENERAL"}</definedName>
    <definedName name="______p6" localSheetId="8" hidden="1">{"via1",#N/A,TRUE,"general";"via2",#N/A,TRUE,"general";"via3",#N/A,TRUE,"general"}</definedName>
    <definedName name="______p6" hidden="1">{"via1",#N/A,TRUE,"general";"via2",#N/A,TRUE,"general";"via3",#N/A,TRUE,"general"}</definedName>
    <definedName name="______p7" localSheetId="8" hidden="1">{"via1",#N/A,TRUE,"general";"via2",#N/A,TRUE,"general";"via3",#N/A,TRUE,"general"}</definedName>
    <definedName name="______p7" hidden="1">{"via1",#N/A,TRUE,"general";"via2",#N/A,TRUE,"general";"via3",#N/A,TRUE,"general"}</definedName>
    <definedName name="______p8" localSheetId="8"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8" hidden="1">{"TAB1",#N/A,TRUE,"GENERAL";"TAB2",#N/A,TRUE,"GENERAL";"TAB3",#N/A,TRUE,"GENERAL";"TAB4",#N/A,TRUE,"GENERAL";"TAB5",#N/A,TRUE,"GENERAL"}</definedName>
    <definedName name="______r" hidden="1">{"TAB1",#N/A,TRUE,"GENERAL";"TAB2",#N/A,TRUE,"GENERAL";"TAB3",#N/A,TRUE,"GENERAL";"TAB4",#N/A,TRUE,"GENERAL";"TAB5",#N/A,TRUE,"GENERAL"}</definedName>
    <definedName name="______r4r" localSheetId="8" hidden="1">{"via1",#N/A,TRUE,"general";"via2",#N/A,TRUE,"general";"via3",#N/A,TRUE,"general"}</definedName>
    <definedName name="______r4r" hidden="1">{"via1",#N/A,TRUE,"general";"via2",#N/A,TRUE,"general";"via3",#N/A,TRUE,"general"}</definedName>
    <definedName name="______rtu6" localSheetId="8" hidden="1">{"via1",#N/A,TRUE,"general";"via2",#N/A,TRUE,"general";"via3",#N/A,TRUE,"general"}</definedName>
    <definedName name="______rtu6" hidden="1">{"via1",#N/A,TRUE,"general";"via2",#N/A,TRUE,"general";"via3",#N/A,TRUE,"general"}</definedName>
    <definedName name="______s1" localSheetId="8" hidden="1">{"via1",#N/A,TRUE,"general";"via2",#N/A,TRUE,"general";"via3",#N/A,TRUE,"general"}</definedName>
    <definedName name="______s1" hidden="1">{"via1",#N/A,TRUE,"general";"via2",#N/A,TRUE,"general";"via3",#N/A,TRUE,"general"}</definedName>
    <definedName name="______s2" localSheetId="8" hidden="1">{"TAB1",#N/A,TRUE,"GENERAL";"TAB2",#N/A,TRUE,"GENERAL";"TAB3",#N/A,TRUE,"GENERAL";"TAB4",#N/A,TRUE,"GENERAL";"TAB5",#N/A,TRUE,"GENERAL"}</definedName>
    <definedName name="______s2" hidden="1">{"TAB1",#N/A,TRUE,"GENERAL";"TAB2",#N/A,TRUE,"GENERAL";"TAB3",#N/A,TRUE,"GENERAL";"TAB4",#N/A,TRUE,"GENERAL";"TAB5",#N/A,TRUE,"GENERAL"}</definedName>
    <definedName name="______s3" localSheetId="8" hidden="1">{"TAB1",#N/A,TRUE,"GENERAL";"TAB2",#N/A,TRUE,"GENERAL";"TAB3",#N/A,TRUE,"GENERAL";"TAB4",#N/A,TRUE,"GENERAL";"TAB5",#N/A,TRUE,"GENERAL"}</definedName>
    <definedName name="______s3" hidden="1">{"TAB1",#N/A,TRUE,"GENERAL";"TAB2",#N/A,TRUE,"GENERAL";"TAB3",#N/A,TRUE,"GENERAL";"TAB4",#N/A,TRUE,"GENERAL";"TAB5",#N/A,TRUE,"GENERAL"}</definedName>
    <definedName name="______s4" localSheetId="8" hidden="1">{"via1",#N/A,TRUE,"general";"via2",#N/A,TRUE,"general";"via3",#N/A,TRUE,"general"}</definedName>
    <definedName name="______s4" hidden="1">{"via1",#N/A,TRUE,"general";"via2",#N/A,TRUE,"general";"via3",#N/A,TRUE,"general"}</definedName>
    <definedName name="______s5" localSheetId="8" hidden="1">{"via1",#N/A,TRUE,"general";"via2",#N/A,TRUE,"general";"via3",#N/A,TRUE,"general"}</definedName>
    <definedName name="______s5" hidden="1">{"via1",#N/A,TRUE,"general";"via2",#N/A,TRUE,"general";"via3",#N/A,TRUE,"general"}</definedName>
    <definedName name="______s6" localSheetId="8" hidden="1">{"TAB1",#N/A,TRUE,"GENERAL";"TAB2",#N/A,TRUE,"GENERAL";"TAB3",#N/A,TRUE,"GENERAL";"TAB4",#N/A,TRUE,"GENERAL";"TAB5",#N/A,TRUE,"GENERAL"}</definedName>
    <definedName name="______s6" hidden="1">{"TAB1",#N/A,TRUE,"GENERAL";"TAB2",#N/A,TRUE,"GENERAL";"TAB3",#N/A,TRUE,"GENERAL";"TAB4",#N/A,TRUE,"GENERAL";"TAB5",#N/A,TRUE,"GENERAL"}</definedName>
    <definedName name="______s7" localSheetId="8" hidden="1">{"via1",#N/A,TRUE,"general";"via2",#N/A,TRUE,"general";"via3",#N/A,TRUE,"general"}</definedName>
    <definedName name="______s7" hidden="1">{"via1",#N/A,TRUE,"general";"via2",#N/A,TRUE,"general";"via3",#N/A,TRUE,"general"}</definedName>
    <definedName name="______SBC1" localSheetId="8">[7]INV!$A$12:$D$15</definedName>
    <definedName name="______SBC1">[7]INV!$A$12:$D$15</definedName>
    <definedName name="______SBC3" localSheetId="8">[7]INV!$F$12:$I$15</definedName>
    <definedName name="______SBC3">[7]INV!$F$12:$I$15</definedName>
    <definedName name="______SBC5" localSheetId="8">[7]INV!$K$12:$N$15</definedName>
    <definedName name="______SBC5">[7]INV!$K$12:$N$15</definedName>
    <definedName name="______t3" localSheetId="8" hidden="1">{"TAB1",#N/A,TRUE,"GENERAL";"TAB2",#N/A,TRUE,"GENERAL";"TAB3",#N/A,TRUE,"GENERAL";"TAB4",#N/A,TRUE,"GENERAL";"TAB5",#N/A,TRUE,"GENERAL"}</definedName>
    <definedName name="______t3" hidden="1">{"TAB1",#N/A,TRUE,"GENERAL";"TAB2",#N/A,TRUE,"GENERAL";"TAB3",#N/A,TRUE,"GENERAL";"TAB4",#N/A,TRUE,"GENERAL";"TAB5",#N/A,TRUE,"GENERAL"}</definedName>
    <definedName name="______t4" localSheetId="8" hidden="1">{"via1",#N/A,TRUE,"general";"via2",#N/A,TRUE,"general";"via3",#N/A,TRUE,"general"}</definedName>
    <definedName name="______t4" hidden="1">{"via1",#N/A,TRUE,"general";"via2",#N/A,TRUE,"general";"via3",#N/A,TRUE,"general"}</definedName>
    <definedName name="______t5" localSheetId="8" hidden="1">{"TAB1",#N/A,TRUE,"GENERAL";"TAB2",#N/A,TRUE,"GENERAL";"TAB3",#N/A,TRUE,"GENERAL";"TAB4",#N/A,TRUE,"GENERAL";"TAB5",#N/A,TRUE,"GENERAL"}</definedName>
    <definedName name="______t5" hidden="1">{"TAB1",#N/A,TRUE,"GENERAL";"TAB2",#N/A,TRUE,"GENERAL";"TAB3",#N/A,TRUE,"GENERAL";"TAB4",#N/A,TRUE,"GENERAL";"TAB5",#N/A,TRUE,"GENERAL"}</definedName>
    <definedName name="______t6" localSheetId="8" hidden="1">{"via1",#N/A,TRUE,"general";"via2",#N/A,TRUE,"general";"via3",#N/A,TRUE,"general"}</definedName>
    <definedName name="______t6" hidden="1">{"via1",#N/A,TRUE,"general";"via2",#N/A,TRUE,"general";"via3",#N/A,TRUE,"general"}</definedName>
    <definedName name="______t66" localSheetId="8" hidden="1">{"TAB1",#N/A,TRUE,"GENERAL";"TAB2",#N/A,TRUE,"GENERAL";"TAB3",#N/A,TRUE,"GENERAL";"TAB4",#N/A,TRUE,"GENERAL";"TAB5",#N/A,TRUE,"GENERAL"}</definedName>
    <definedName name="______t66" hidden="1">{"TAB1",#N/A,TRUE,"GENERAL";"TAB2",#N/A,TRUE,"GENERAL";"TAB3",#N/A,TRUE,"GENERAL";"TAB4",#N/A,TRUE,"GENERAL";"TAB5",#N/A,TRUE,"GENERAL"}</definedName>
    <definedName name="______t7" localSheetId="8" hidden="1">{"via1",#N/A,TRUE,"general";"via2",#N/A,TRUE,"general";"via3",#N/A,TRUE,"general"}</definedName>
    <definedName name="______t7" hidden="1">{"via1",#N/A,TRUE,"general";"via2",#N/A,TRUE,"general";"via3",#N/A,TRUE,"general"}</definedName>
    <definedName name="______t77" localSheetId="8" hidden="1">{"TAB1",#N/A,TRUE,"GENERAL";"TAB2",#N/A,TRUE,"GENERAL";"TAB3",#N/A,TRUE,"GENERAL";"TAB4",#N/A,TRUE,"GENERAL";"TAB5",#N/A,TRUE,"GENERAL"}</definedName>
    <definedName name="______t77" hidden="1">{"TAB1",#N/A,TRUE,"GENERAL";"TAB2",#N/A,TRUE,"GENERAL";"TAB3",#N/A,TRUE,"GENERAL";"TAB4",#N/A,TRUE,"GENERAL";"TAB5",#N/A,TRUE,"GENERAL"}</definedName>
    <definedName name="______t8" localSheetId="8" hidden="1">{"TAB1",#N/A,TRUE,"GENERAL";"TAB2",#N/A,TRUE,"GENERAL";"TAB3",#N/A,TRUE,"GENERAL";"TAB4",#N/A,TRUE,"GENERAL";"TAB5",#N/A,TRUE,"GENERAL"}</definedName>
    <definedName name="______t8" hidden="1">{"TAB1",#N/A,TRUE,"GENERAL";"TAB2",#N/A,TRUE,"GENERAL";"TAB3",#N/A,TRUE,"GENERAL";"TAB4",#N/A,TRUE,"GENERAL";"TAB5",#N/A,TRUE,"GENERAL"}</definedName>
    <definedName name="______t88" localSheetId="8" hidden="1">{"via1",#N/A,TRUE,"general";"via2",#N/A,TRUE,"general";"via3",#N/A,TRUE,"general"}</definedName>
    <definedName name="______t88" hidden="1">{"via1",#N/A,TRUE,"general";"via2",#N/A,TRUE,"general";"via3",#N/A,TRUE,"general"}</definedName>
    <definedName name="______t9" localSheetId="8" hidden="1">{"TAB1",#N/A,TRUE,"GENERAL";"TAB2",#N/A,TRUE,"GENERAL";"TAB3",#N/A,TRUE,"GENERAL";"TAB4",#N/A,TRUE,"GENERAL";"TAB5",#N/A,TRUE,"GENERAL"}</definedName>
    <definedName name="______t9" hidden="1">{"TAB1",#N/A,TRUE,"GENERAL";"TAB2",#N/A,TRUE,"GENERAL";"TAB3",#N/A,TRUE,"GENERAL";"TAB4",#N/A,TRUE,"GENERAL";"TAB5",#N/A,TRUE,"GENERAL"}</definedName>
    <definedName name="______t99" localSheetId="8" hidden="1">{"via1",#N/A,TRUE,"general";"via2",#N/A,TRUE,"general";"via3",#N/A,TRUE,"general"}</definedName>
    <definedName name="______t99" hidden="1">{"via1",#N/A,TRUE,"general";"via2",#N/A,TRUE,"general";"via3",#N/A,TRUE,"general"}</definedName>
    <definedName name="______TPE12" localSheetId="18">#REF!</definedName>
    <definedName name="______TPE12">#REF!</definedName>
    <definedName name="______u4" localSheetId="8" hidden="1">{"TAB1",#N/A,TRUE,"GENERAL";"TAB2",#N/A,TRUE,"GENERAL";"TAB3",#N/A,TRUE,"GENERAL";"TAB4",#N/A,TRUE,"GENERAL";"TAB5",#N/A,TRUE,"GENERAL"}</definedName>
    <definedName name="______u4" hidden="1">{"TAB1",#N/A,TRUE,"GENERAL";"TAB2",#N/A,TRUE,"GENERAL";"TAB3",#N/A,TRUE,"GENERAL";"TAB4",#N/A,TRUE,"GENERAL";"TAB5",#N/A,TRUE,"GENERAL"}</definedName>
    <definedName name="______u5" localSheetId="8" hidden="1">{"TAB1",#N/A,TRUE,"GENERAL";"TAB2",#N/A,TRUE,"GENERAL";"TAB3",#N/A,TRUE,"GENERAL";"TAB4",#N/A,TRUE,"GENERAL";"TAB5",#N/A,TRUE,"GENERAL"}</definedName>
    <definedName name="______u5" hidden="1">{"TAB1",#N/A,TRUE,"GENERAL";"TAB2",#N/A,TRUE,"GENERAL";"TAB3",#N/A,TRUE,"GENERAL";"TAB4",#N/A,TRUE,"GENERAL";"TAB5",#N/A,TRUE,"GENERAL"}</definedName>
    <definedName name="______u6" localSheetId="8" hidden="1">{"TAB1",#N/A,TRUE,"GENERAL";"TAB2",#N/A,TRUE,"GENERAL";"TAB3",#N/A,TRUE,"GENERAL";"TAB4",#N/A,TRUE,"GENERAL";"TAB5",#N/A,TRUE,"GENERAL"}</definedName>
    <definedName name="______u6" hidden="1">{"TAB1",#N/A,TRUE,"GENERAL";"TAB2",#N/A,TRUE,"GENERAL";"TAB3",#N/A,TRUE,"GENERAL";"TAB4",#N/A,TRUE,"GENERAL";"TAB5",#N/A,TRUE,"GENERAL"}</definedName>
    <definedName name="______u7" localSheetId="8" hidden="1">{"via1",#N/A,TRUE,"general";"via2",#N/A,TRUE,"general";"via3",#N/A,TRUE,"general"}</definedName>
    <definedName name="______u7" hidden="1">{"via1",#N/A,TRUE,"general";"via2",#N/A,TRUE,"general";"via3",#N/A,TRUE,"general"}</definedName>
    <definedName name="______u8" localSheetId="8" hidden="1">{"TAB1",#N/A,TRUE,"GENERAL";"TAB2",#N/A,TRUE,"GENERAL";"TAB3",#N/A,TRUE,"GENERAL";"TAB4",#N/A,TRUE,"GENERAL";"TAB5",#N/A,TRUE,"GENERAL"}</definedName>
    <definedName name="______u8" hidden="1">{"TAB1",#N/A,TRUE,"GENERAL";"TAB2",#N/A,TRUE,"GENERAL";"TAB3",#N/A,TRUE,"GENERAL";"TAB4",#N/A,TRUE,"GENERAL";"TAB5",#N/A,TRUE,"GENERAL"}</definedName>
    <definedName name="______u9" localSheetId="8" hidden="1">{"TAB1",#N/A,TRUE,"GENERAL";"TAB2",#N/A,TRUE,"GENERAL";"TAB3",#N/A,TRUE,"GENERAL";"TAB4",#N/A,TRUE,"GENERAL";"TAB5",#N/A,TRUE,"GENERAL"}</definedName>
    <definedName name="______u9" hidden="1">{"TAB1",#N/A,TRUE,"GENERAL";"TAB2",#N/A,TRUE,"GENERAL";"TAB3",#N/A,TRUE,"GENERAL";"TAB4",#N/A,TRUE,"GENERAL";"TAB5",#N/A,TRUE,"GENERAL"}</definedName>
    <definedName name="______ur7" localSheetId="8" hidden="1">{"TAB1",#N/A,TRUE,"GENERAL";"TAB2",#N/A,TRUE,"GENERAL";"TAB3",#N/A,TRUE,"GENERAL";"TAB4",#N/A,TRUE,"GENERAL";"TAB5",#N/A,TRUE,"GENERAL"}</definedName>
    <definedName name="______ur7" hidden="1">{"TAB1",#N/A,TRUE,"GENERAL";"TAB2",#N/A,TRUE,"GENERAL";"TAB3",#N/A,TRUE,"GENERAL";"TAB4",#N/A,TRUE,"GENERAL";"TAB5",#N/A,TRUE,"GENERAL"}</definedName>
    <definedName name="______v2" localSheetId="8" hidden="1">{"via1",#N/A,TRUE,"general";"via2",#N/A,TRUE,"general";"via3",#N/A,TRUE,"general"}</definedName>
    <definedName name="______v2" hidden="1">{"via1",#N/A,TRUE,"general";"via2",#N/A,TRUE,"general";"via3",#N/A,TRUE,"general"}</definedName>
    <definedName name="______v3" localSheetId="8" hidden="1">{"TAB1",#N/A,TRUE,"GENERAL";"TAB2",#N/A,TRUE,"GENERAL";"TAB3",#N/A,TRUE,"GENERAL";"TAB4",#N/A,TRUE,"GENERAL";"TAB5",#N/A,TRUE,"GENERAL"}</definedName>
    <definedName name="______v3" hidden="1">{"TAB1",#N/A,TRUE,"GENERAL";"TAB2",#N/A,TRUE,"GENERAL";"TAB3",#N/A,TRUE,"GENERAL";"TAB4",#N/A,TRUE,"GENERAL";"TAB5",#N/A,TRUE,"GENERAL"}</definedName>
    <definedName name="______v4" localSheetId="8" hidden="1">{"TAB1",#N/A,TRUE,"GENERAL";"TAB2",#N/A,TRUE,"GENERAL";"TAB3",#N/A,TRUE,"GENERAL";"TAB4",#N/A,TRUE,"GENERAL";"TAB5",#N/A,TRUE,"GENERAL"}</definedName>
    <definedName name="______v4" hidden="1">{"TAB1",#N/A,TRUE,"GENERAL";"TAB2",#N/A,TRUE,"GENERAL";"TAB3",#N/A,TRUE,"GENERAL";"TAB4",#N/A,TRUE,"GENERAL";"TAB5",#N/A,TRUE,"GENERAL"}</definedName>
    <definedName name="______v5" localSheetId="8" hidden="1">{"TAB1",#N/A,TRUE,"GENERAL";"TAB2",#N/A,TRUE,"GENERAL";"TAB3",#N/A,TRUE,"GENERAL";"TAB4",#N/A,TRUE,"GENERAL";"TAB5",#N/A,TRUE,"GENERAL"}</definedName>
    <definedName name="______v5" hidden="1">{"TAB1",#N/A,TRUE,"GENERAL";"TAB2",#N/A,TRUE,"GENERAL";"TAB3",#N/A,TRUE,"GENERAL";"TAB4",#N/A,TRUE,"GENERAL";"TAB5",#N/A,TRUE,"GENERAL"}</definedName>
    <definedName name="______v6" localSheetId="8" hidden="1">{"TAB1",#N/A,TRUE,"GENERAL";"TAB2",#N/A,TRUE,"GENERAL";"TAB3",#N/A,TRUE,"GENERAL";"TAB4",#N/A,TRUE,"GENERAL";"TAB5",#N/A,TRUE,"GENERAL"}</definedName>
    <definedName name="______v6" hidden="1">{"TAB1",#N/A,TRUE,"GENERAL";"TAB2",#N/A,TRUE,"GENERAL";"TAB3",#N/A,TRUE,"GENERAL";"TAB4",#N/A,TRUE,"GENERAL";"TAB5",#N/A,TRUE,"GENERAL"}</definedName>
    <definedName name="______v7" localSheetId="8" hidden="1">{"via1",#N/A,TRUE,"general";"via2",#N/A,TRUE,"general";"via3",#N/A,TRUE,"general"}</definedName>
    <definedName name="______v7" hidden="1">{"via1",#N/A,TRUE,"general";"via2",#N/A,TRUE,"general";"via3",#N/A,TRUE,"general"}</definedName>
    <definedName name="______v8" localSheetId="8" hidden="1">{"TAB1",#N/A,TRUE,"GENERAL";"TAB2",#N/A,TRUE,"GENERAL";"TAB3",#N/A,TRUE,"GENERAL";"TAB4",#N/A,TRUE,"GENERAL";"TAB5",#N/A,TRUE,"GENERAL"}</definedName>
    <definedName name="______v8" hidden="1">{"TAB1",#N/A,TRUE,"GENERAL";"TAB2",#N/A,TRUE,"GENERAL";"TAB3",#N/A,TRUE,"GENERAL";"TAB4",#N/A,TRUE,"GENERAL";"TAB5",#N/A,TRUE,"GENERAL"}</definedName>
    <definedName name="______v9" localSheetId="8" hidden="1">{"TAB1",#N/A,TRUE,"GENERAL";"TAB2",#N/A,TRUE,"GENERAL";"TAB3",#N/A,TRUE,"GENERAL";"TAB4",#N/A,TRUE,"GENERAL";"TAB5",#N/A,TRUE,"GENERAL"}</definedName>
    <definedName name="______v9" hidden="1">{"TAB1",#N/A,TRUE,"GENERAL";"TAB2",#N/A,TRUE,"GENERAL";"TAB3",#N/A,TRUE,"GENERAL";"TAB4",#N/A,TRUE,"GENERAL";"TAB5",#N/A,TRUE,"GENERAL"}</definedName>
    <definedName name="______vfv4" localSheetId="8" hidden="1">{"via1",#N/A,TRUE,"general";"via2",#N/A,TRUE,"general";"via3",#N/A,TRUE,"general"}</definedName>
    <definedName name="______vfv4" hidden="1">{"via1",#N/A,TRUE,"general";"via2",#N/A,TRUE,"general";"via3",#N/A,TRUE,"general"}</definedName>
    <definedName name="______x1" localSheetId="8" hidden="1">{"TAB1",#N/A,TRUE,"GENERAL";"TAB2",#N/A,TRUE,"GENERAL";"TAB3",#N/A,TRUE,"GENERAL";"TAB4",#N/A,TRUE,"GENERAL";"TAB5",#N/A,TRUE,"GENERAL"}</definedName>
    <definedName name="______x1" hidden="1">{"TAB1",#N/A,TRUE,"GENERAL";"TAB2",#N/A,TRUE,"GENERAL";"TAB3",#N/A,TRUE,"GENERAL";"TAB4",#N/A,TRUE,"GENERAL";"TAB5",#N/A,TRUE,"GENERAL"}</definedName>
    <definedName name="______x2" localSheetId="8" hidden="1">{"via1",#N/A,TRUE,"general";"via2",#N/A,TRUE,"general";"via3",#N/A,TRUE,"general"}</definedName>
    <definedName name="______x2" hidden="1">{"via1",#N/A,TRUE,"general";"via2",#N/A,TRUE,"general";"via3",#N/A,TRUE,"general"}</definedName>
    <definedName name="______x3" localSheetId="8" hidden="1">{"via1",#N/A,TRUE,"general";"via2",#N/A,TRUE,"general";"via3",#N/A,TRUE,"general"}</definedName>
    <definedName name="______x3" hidden="1">{"via1",#N/A,TRUE,"general";"via2",#N/A,TRUE,"general";"via3",#N/A,TRUE,"general"}</definedName>
    <definedName name="______x4" localSheetId="8" hidden="1">{"via1",#N/A,TRUE,"general";"via2",#N/A,TRUE,"general";"via3",#N/A,TRUE,"general"}</definedName>
    <definedName name="______x4" hidden="1">{"via1",#N/A,TRUE,"general";"via2",#N/A,TRUE,"general";"via3",#N/A,TRUE,"general"}</definedName>
    <definedName name="______x5" localSheetId="8" hidden="1">{"TAB1",#N/A,TRUE,"GENERAL";"TAB2",#N/A,TRUE,"GENERAL";"TAB3",#N/A,TRUE,"GENERAL";"TAB4",#N/A,TRUE,"GENERAL";"TAB5",#N/A,TRUE,"GENERAL"}</definedName>
    <definedName name="______x5" hidden="1">{"TAB1",#N/A,TRUE,"GENERAL";"TAB2",#N/A,TRUE,"GENERAL";"TAB3",#N/A,TRUE,"GENERAL";"TAB4",#N/A,TRUE,"GENERAL";"TAB5",#N/A,TRUE,"GENERAL"}</definedName>
    <definedName name="______x6" localSheetId="8" hidden="1">{"TAB1",#N/A,TRUE,"GENERAL";"TAB2",#N/A,TRUE,"GENERAL";"TAB3",#N/A,TRUE,"GENERAL";"TAB4",#N/A,TRUE,"GENERAL";"TAB5",#N/A,TRUE,"GENERAL"}</definedName>
    <definedName name="______x6" hidden="1">{"TAB1",#N/A,TRUE,"GENERAL";"TAB2",#N/A,TRUE,"GENERAL";"TAB3",#N/A,TRUE,"GENERAL";"TAB4",#N/A,TRUE,"GENERAL";"TAB5",#N/A,TRUE,"GENERAL"}</definedName>
    <definedName name="______x7" localSheetId="8" hidden="1">{"TAB1",#N/A,TRUE,"GENERAL";"TAB2",#N/A,TRUE,"GENERAL";"TAB3",#N/A,TRUE,"GENERAL";"TAB4",#N/A,TRUE,"GENERAL";"TAB5",#N/A,TRUE,"GENERAL"}</definedName>
    <definedName name="______x7" hidden="1">{"TAB1",#N/A,TRUE,"GENERAL";"TAB2",#N/A,TRUE,"GENERAL";"TAB3",#N/A,TRUE,"GENERAL";"TAB4",#N/A,TRUE,"GENERAL";"TAB5",#N/A,TRUE,"GENERAL"}</definedName>
    <definedName name="______x8" localSheetId="8" hidden="1">{"via1",#N/A,TRUE,"general";"via2",#N/A,TRUE,"general";"via3",#N/A,TRUE,"general"}</definedName>
    <definedName name="______x8" hidden="1">{"via1",#N/A,TRUE,"general";"via2",#N/A,TRUE,"general";"via3",#N/A,TRUE,"general"}</definedName>
    <definedName name="______x9" localSheetId="8" hidden="1">{"TAB1",#N/A,TRUE,"GENERAL";"TAB2",#N/A,TRUE,"GENERAL";"TAB3",#N/A,TRUE,"GENERAL";"TAB4",#N/A,TRUE,"GENERAL";"TAB5",#N/A,TRUE,"GENERAL"}</definedName>
    <definedName name="______x9" hidden="1">{"TAB1",#N/A,TRUE,"GENERAL";"TAB2",#N/A,TRUE,"GENERAL";"TAB3",#N/A,TRUE,"GENERAL";"TAB4",#N/A,TRUE,"GENERAL";"TAB5",#N/A,TRUE,"GENERAL"}</definedName>
    <definedName name="______y2" localSheetId="8" hidden="1">{"TAB1",#N/A,TRUE,"GENERAL";"TAB2",#N/A,TRUE,"GENERAL";"TAB3",#N/A,TRUE,"GENERAL";"TAB4",#N/A,TRUE,"GENERAL";"TAB5",#N/A,TRUE,"GENERAL"}</definedName>
    <definedName name="______y2" hidden="1">{"TAB1",#N/A,TRUE,"GENERAL";"TAB2",#N/A,TRUE,"GENERAL";"TAB3",#N/A,TRUE,"GENERAL";"TAB4",#N/A,TRUE,"GENERAL";"TAB5",#N/A,TRUE,"GENERAL"}</definedName>
    <definedName name="______y3" localSheetId="8" hidden="1">{"via1",#N/A,TRUE,"general";"via2",#N/A,TRUE,"general";"via3",#N/A,TRUE,"general"}</definedName>
    <definedName name="______y3" hidden="1">{"via1",#N/A,TRUE,"general";"via2",#N/A,TRUE,"general";"via3",#N/A,TRUE,"general"}</definedName>
    <definedName name="______y4" localSheetId="8" hidden="1">{"via1",#N/A,TRUE,"general";"via2",#N/A,TRUE,"general";"via3",#N/A,TRUE,"general"}</definedName>
    <definedName name="______y4" hidden="1">{"via1",#N/A,TRUE,"general";"via2",#N/A,TRUE,"general";"via3",#N/A,TRUE,"general"}</definedName>
    <definedName name="______y5" localSheetId="8" hidden="1">{"TAB1",#N/A,TRUE,"GENERAL";"TAB2",#N/A,TRUE,"GENERAL";"TAB3",#N/A,TRUE,"GENERAL";"TAB4",#N/A,TRUE,"GENERAL";"TAB5",#N/A,TRUE,"GENERAL"}</definedName>
    <definedName name="______y5" hidden="1">{"TAB1",#N/A,TRUE,"GENERAL";"TAB2",#N/A,TRUE,"GENERAL";"TAB3",#N/A,TRUE,"GENERAL";"TAB4",#N/A,TRUE,"GENERAL";"TAB5",#N/A,TRUE,"GENERAL"}</definedName>
    <definedName name="______y6" localSheetId="8" hidden="1">{"via1",#N/A,TRUE,"general";"via2",#N/A,TRUE,"general";"via3",#N/A,TRUE,"general"}</definedName>
    <definedName name="______y6" hidden="1">{"via1",#N/A,TRUE,"general";"via2",#N/A,TRUE,"general";"via3",#N/A,TRUE,"general"}</definedName>
    <definedName name="______y7" localSheetId="8" hidden="1">{"via1",#N/A,TRUE,"general";"via2",#N/A,TRUE,"general";"via3",#N/A,TRUE,"general"}</definedName>
    <definedName name="______y7" hidden="1">{"via1",#N/A,TRUE,"general";"via2",#N/A,TRUE,"general";"via3",#N/A,TRUE,"general"}</definedName>
    <definedName name="______y8" localSheetId="8" hidden="1">{"via1",#N/A,TRUE,"general";"via2",#N/A,TRUE,"general";"via3",#N/A,TRUE,"general"}</definedName>
    <definedName name="______y8" hidden="1">{"via1",#N/A,TRUE,"general";"via2",#N/A,TRUE,"general";"via3",#N/A,TRUE,"general"}</definedName>
    <definedName name="______y9" localSheetId="8" hidden="1">{"TAB1",#N/A,TRUE,"GENERAL";"TAB2",#N/A,TRUE,"GENERAL";"TAB3",#N/A,TRUE,"GENERAL";"TAB4",#N/A,TRUE,"GENERAL";"TAB5",#N/A,TRUE,"GENERAL"}</definedName>
    <definedName name="______y9" hidden="1">{"TAB1",#N/A,TRUE,"GENERAL";"TAB2",#N/A,TRUE,"GENERAL";"TAB3",#N/A,TRUE,"GENERAL";"TAB4",#N/A,TRUE,"GENERAL";"TAB5",#N/A,TRUE,"GENERAL"}</definedName>
    <definedName name="______z1" localSheetId="8" hidden="1">{"TAB1",#N/A,TRUE,"GENERAL";"TAB2",#N/A,TRUE,"GENERAL";"TAB3",#N/A,TRUE,"GENERAL";"TAB4",#N/A,TRUE,"GENERAL";"TAB5",#N/A,TRUE,"GENERAL"}</definedName>
    <definedName name="______z1" hidden="1">{"TAB1",#N/A,TRUE,"GENERAL";"TAB2",#N/A,TRUE,"GENERAL";"TAB3",#N/A,TRUE,"GENERAL";"TAB4",#N/A,TRUE,"GENERAL";"TAB5",#N/A,TRUE,"GENERAL"}</definedName>
    <definedName name="______z2" localSheetId="8" hidden="1">{"via1",#N/A,TRUE,"general";"via2",#N/A,TRUE,"general";"via3",#N/A,TRUE,"general"}</definedName>
    <definedName name="______z2" hidden="1">{"via1",#N/A,TRUE,"general";"via2",#N/A,TRUE,"general";"via3",#N/A,TRUE,"general"}</definedName>
    <definedName name="______z3" localSheetId="8" hidden="1">{"via1",#N/A,TRUE,"general";"via2",#N/A,TRUE,"general";"via3",#N/A,TRUE,"general"}</definedName>
    <definedName name="______z3" hidden="1">{"via1",#N/A,TRUE,"general";"via2",#N/A,TRUE,"general";"via3",#N/A,TRUE,"general"}</definedName>
    <definedName name="______z4" localSheetId="8" hidden="1">{"TAB1",#N/A,TRUE,"GENERAL";"TAB2",#N/A,TRUE,"GENERAL";"TAB3",#N/A,TRUE,"GENERAL";"TAB4",#N/A,TRUE,"GENERAL";"TAB5",#N/A,TRUE,"GENERAL"}</definedName>
    <definedName name="______z4" hidden="1">{"TAB1",#N/A,TRUE,"GENERAL";"TAB2",#N/A,TRUE,"GENERAL";"TAB3",#N/A,TRUE,"GENERAL";"TAB4",#N/A,TRUE,"GENERAL";"TAB5",#N/A,TRUE,"GENERAL"}</definedName>
    <definedName name="______z5" localSheetId="8" hidden="1">{"via1",#N/A,TRUE,"general";"via2",#N/A,TRUE,"general";"via3",#N/A,TRUE,"general"}</definedName>
    <definedName name="______z5" hidden="1">{"via1",#N/A,TRUE,"general";"via2",#N/A,TRUE,"general";"via3",#N/A,TRUE,"general"}</definedName>
    <definedName name="______z6" localSheetId="8" hidden="1">{"TAB1",#N/A,TRUE,"GENERAL";"TAB2",#N/A,TRUE,"GENERAL";"TAB3",#N/A,TRUE,"GENERAL";"TAB4",#N/A,TRUE,"GENERAL";"TAB5",#N/A,TRUE,"GENERAL"}</definedName>
    <definedName name="______z6" hidden="1">{"TAB1",#N/A,TRUE,"GENERAL";"TAB2",#N/A,TRUE,"GENERAL";"TAB3",#N/A,TRUE,"GENERAL";"TAB4",#N/A,TRUE,"GENERAL";"TAB5",#N/A,TRUE,"GENERAL"}</definedName>
    <definedName name="_____a1" localSheetId="8" hidden="1">{"TAB1",#N/A,TRUE,"GENERAL";"TAB2",#N/A,TRUE,"GENERAL";"TAB3",#N/A,TRUE,"GENERAL";"TAB4",#N/A,TRUE,"GENERAL";"TAB5",#N/A,TRUE,"GENERAL"}</definedName>
    <definedName name="_____a1" hidden="1">{"TAB1",#N/A,TRUE,"GENERAL";"TAB2",#N/A,TRUE,"GENERAL";"TAB3",#N/A,TRUE,"GENERAL";"TAB4",#N/A,TRUE,"GENERAL";"TAB5",#N/A,TRUE,"GENERAL"}</definedName>
    <definedName name="_____a3" localSheetId="8" hidden="1">{"TAB1",#N/A,TRUE,"GENERAL";"TAB2",#N/A,TRUE,"GENERAL";"TAB3",#N/A,TRUE,"GENERAL";"TAB4",#N/A,TRUE,"GENERAL";"TAB5",#N/A,TRUE,"GENERAL"}</definedName>
    <definedName name="_____a3" hidden="1">{"TAB1",#N/A,TRUE,"GENERAL";"TAB2",#N/A,TRUE,"GENERAL";"TAB3",#N/A,TRUE,"GENERAL";"TAB4",#N/A,TRUE,"GENERAL";"TAB5",#N/A,TRUE,"GENERAL"}</definedName>
    <definedName name="_____a4" localSheetId="8" hidden="1">{"via1",#N/A,TRUE,"general";"via2",#N/A,TRUE,"general";"via3",#N/A,TRUE,"general"}</definedName>
    <definedName name="_____a4" hidden="1">{"via1",#N/A,TRUE,"general";"via2",#N/A,TRUE,"general";"via3",#N/A,TRUE,"general"}</definedName>
    <definedName name="_____a5" localSheetId="8" hidden="1">{"TAB1",#N/A,TRUE,"GENERAL";"TAB2",#N/A,TRUE,"GENERAL";"TAB3",#N/A,TRUE,"GENERAL";"TAB4",#N/A,TRUE,"GENERAL";"TAB5",#N/A,TRUE,"GENERAL"}</definedName>
    <definedName name="_____a5" hidden="1">{"TAB1",#N/A,TRUE,"GENERAL";"TAB2",#N/A,TRUE,"GENERAL";"TAB3",#N/A,TRUE,"GENERAL";"TAB4",#N/A,TRUE,"GENERAL";"TAB5",#N/A,TRUE,"GENERAL"}</definedName>
    <definedName name="_____a6" localSheetId="8" hidden="1">{"TAB1",#N/A,TRUE,"GENERAL";"TAB2",#N/A,TRUE,"GENERAL";"TAB3",#N/A,TRUE,"GENERAL";"TAB4",#N/A,TRUE,"GENERAL";"TAB5",#N/A,TRUE,"GENERAL"}</definedName>
    <definedName name="_____a6" hidden="1">{"TAB1",#N/A,TRUE,"GENERAL";"TAB2",#N/A,TRUE,"GENERAL";"TAB3",#N/A,TRUE,"GENERAL";"TAB4",#N/A,TRUE,"GENERAL";"TAB5",#N/A,TRUE,"GENERAL"}</definedName>
    <definedName name="_____AFC1" localSheetId="8">[7]INV!$A$25:$D$28</definedName>
    <definedName name="_____AFC1">[7]INV!$A$25:$D$28</definedName>
    <definedName name="_____AFC3" localSheetId="8">[7]INV!$F$25:$I$28</definedName>
    <definedName name="_____AFC3">[7]INV!$F$25:$I$28</definedName>
    <definedName name="_____AFC5" localSheetId="8">[7]INV!$K$25:$N$28</definedName>
    <definedName name="_____AFC5">[7]INV!$K$25:$N$28</definedName>
    <definedName name="_____AIU1" localSheetId="18">#REF!</definedName>
    <definedName name="_____AIU1">#REF!</definedName>
    <definedName name="_____ane7" localSheetId="23">[12]!_xlbgnm.ane7</definedName>
    <definedName name="_____ane7" localSheetId="11">[12]!_xlbgnm.ane7</definedName>
    <definedName name="_____ane7">[12]!_xlbgnm.ane7</definedName>
    <definedName name="_____ane8" localSheetId="23">[12]!_xlbgnm.ane8</definedName>
    <definedName name="_____ane8" localSheetId="11">[12]!_xlbgnm.ane8</definedName>
    <definedName name="_____ane8">[12]!_xlbgnm.ane8</definedName>
    <definedName name="_____Atp2">[13]EMPRESA!$F$22</definedName>
    <definedName name="_____b2" localSheetId="8" hidden="1">{"TAB1",#N/A,TRUE,"GENERAL";"TAB2",#N/A,TRUE,"GENERAL";"TAB3",#N/A,TRUE,"GENERAL";"TAB4",#N/A,TRUE,"GENERAL";"TAB5",#N/A,TRUE,"GENERAL"}</definedName>
    <definedName name="_____b2" hidden="1">{"TAB1",#N/A,TRUE,"GENERAL";"TAB2",#N/A,TRUE,"GENERAL";"TAB3",#N/A,TRUE,"GENERAL";"TAB4",#N/A,TRUE,"GENERAL";"TAB5",#N/A,TRUE,"GENERAL"}</definedName>
    <definedName name="_____b3" localSheetId="8" hidden="1">{"TAB1",#N/A,TRUE,"GENERAL";"TAB2",#N/A,TRUE,"GENERAL";"TAB3",#N/A,TRUE,"GENERAL";"TAB4",#N/A,TRUE,"GENERAL";"TAB5",#N/A,TRUE,"GENERAL"}</definedName>
    <definedName name="_____b3" hidden="1">{"TAB1",#N/A,TRUE,"GENERAL";"TAB2",#N/A,TRUE,"GENERAL";"TAB3",#N/A,TRUE,"GENERAL";"TAB4",#N/A,TRUE,"GENERAL";"TAB5",#N/A,TRUE,"GENERAL"}</definedName>
    <definedName name="_____b4" localSheetId="8" hidden="1">{"TAB1",#N/A,TRUE,"GENERAL";"TAB2",#N/A,TRUE,"GENERAL";"TAB3",#N/A,TRUE,"GENERAL";"TAB4",#N/A,TRUE,"GENERAL";"TAB5",#N/A,TRUE,"GENERAL"}</definedName>
    <definedName name="_____b4" hidden="1">{"TAB1",#N/A,TRUE,"GENERAL";"TAB2",#N/A,TRUE,"GENERAL";"TAB3",#N/A,TRUE,"GENERAL";"TAB4",#N/A,TRUE,"GENERAL";"TAB5",#N/A,TRUE,"GENERAL"}</definedName>
    <definedName name="_____b5" localSheetId="8" hidden="1">{"TAB1",#N/A,TRUE,"GENERAL";"TAB2",#N/A,TRUE,"GENERAL";"TAB3",#N/A,TRUE,"GENERAL";"TAB4",#N/A,TRUE,"GENERAL";"TAB5",#N/A,TRUE,"GENERAL"}</definedName>
    <definedName name="_____b5" hidden="1">{"TAB1",#N/A,TRUE,"GENERAL";"TAB2",#N/A,TRUE,"GENERAL";"TAB3",#N/A,TRUE,"GENERAL";"TAB4",#N/A,TRUE,"GENERAL";"TAB5",#N/A,TRUE,"GENERAL"}</definedName>
    <definedName name="_____b6" localSheetId="8" hidden="1">{"TAB1",#N/A,TRUE,"GENERAL";"TAB2",#N/A,TRUE,"GENERAL";"TAB3",#N/A,TRUE,"GENERAL";"TAB4",#N/A,TRUE,"GENERAL";"TAB5",#N/A,TRUE,"GENERAL"}</definedName>
    <definedName name="_____b6" hidden="1">{"TAB1",#N/A,TRUE,"GENERAL";"TAB2",#N/A,TRUE,"GENERAL";"TAB3",#N/A,TRUE,"GENERAL";"TAB4",#N/A,TRUE,"GENERAL";"TAB5",#N/A,TRUE,"GENERAL"}</definedName>
    <definedName name="_____b7" localSheetId="8" hidden="1">{"via1",#N/A,TRUE,"general";"via2",#N/A,TRUE,"general";"via3",#N/A,TRUE,"general"}</definedName>
    <definedName name="_____b7" hidden="1">{"via1",#N/A,TRUE,"general";"via2",#N/A,TRUE,"general";"via3",#N/A,TRUE,"general"}</definedName>
    <definedName name="_____b8" localSheetId="8" hidden="1">{"via1",#N/A,TRUE,"general";"via2",#N/A,TRUE,"general";"via3",#N/A,TRUE,"general"}</definedName>
    <definedName name="_____b8" hidden="1">{"via1",#N/A,TRUE,"general";"via2",#N/A,TRUE,"general";"via3",#N/A,TRUE,"general"}</definedName>
    <definedName name="_____bb9" localSheetId="8" hidden="1">{"TAB1",#N/A,TRUE,"GENERAL";"TAB2",#N/A,TRUE,"GENERAL";"TAB3",#N/A,TRUE,"GENERAL";"TAB4",#N/A,TRUE,"GENERAL";"TAB5",#N/A,TRUE,"GENERAL"}</definedName>
    <definedName name="_____bb9" hidden="1">{"TAB1",#N/A,TRUE,"GENERAL";"TAB2",#N/A,TRUE,"GENERAL";"TAB3",#N/A,TRUE,"GENERAL";"TAB4",#N/A,TRUE,"GENERAL";"TAB5",#N/A,TRUE,"GENERAL"}</definedName>
    <definedName name="_____bgb5" localSheetId="8" hidden="1">{"TAB1",#N/A,TRUE,"GENERAL";"TAB2",#N/A,TRUE,"GENERAL";"TAB3",#N/A,TRUE,"GENERAL";"TAB4",#N/A,TRUE,"GENERAL";"TAB5",#N/A,TRUE,"GENERAL"}</definedName>
    <definedName name="_____bgb5" hidden="1">{"TAB1",#N/A,TRUE,"GENERAL";"TAB2",#N/A,TRUE,"GENERAL";"TAB3",#N/A,TRUE,"GENERAL";"TAB4",#N/A,TRUE,"GENERAL";"TAB5",#N/A,TRUE,"GENERAL"}</definedName>
    <definedName name="_____BGC1" localSheetId="8">[7]INV!$A$5:$D$8</definedName>
    <definedName name="_____BGC1">[7]INV!$A$5:$D$8</definedName>
    <definedName name="_____BGC3" localSheetId="8">[7]INV!$F$5:$I$8</definedName>
    <definedName name="_____BGC3">[7]INV!$F$5:$I$8</definedName>
    <definedName name="_____BGC5" localSheetId="8">[7]INV!$K$5:$N$8</definedName>
    <definedName name="_____BGC5">[7]INV!$K$5:$N$8</definedName>
    <definedName name="_____C2254JH" localSheetId="18">#REF!</definedName>
    <definedName name="_____C2254JH">#REF!</definedName>
    <definedName name="_____C903L" localSheetId="18">#REF!</definedName>
    <definedName name="_____C903L">#REF!</definedName>
    <definedName name="_____CAC1" localSheetId="8">[7]INV!$A$19:$D$22</definedName>
    <definedName name="_____CAC1">[7]INV!$A$19:$D$22</definedName>
    <definedName name="_____CAC3" localSheetId="8">[7]INV!$F$19:$I$22</definedName>
    <definedName name="_____CAC3">[7]INV!$F$19:$I$22</definedName>
    <definedName name="_____CAC5" localSheetId="8">[7]INV!$K$19:$N$22</definedName>
    <definedName name="_____CAC5">[7]INV!$K$19:$N$22</definedName>
    <definedName name="_____Cod1" localSheetId="18">#REF!</definedName>
    <definedName name="_____Cod1">#REF!</definedName>
    <definedName name="_____DCI1" localSheetId="8">[14]Tablas!#REF!</definedName>
    <definedName name="_____DCI1">[15]Tablas!#REF!</definedName>
    <definedName name="_____DDS1" localSheetId="8">[14]Tablas!#REF!</definedName>
    <definedName name="_____DDS1">[15]Tablas!#REF!</definedName>
    <definedName name="_____DGO1" localSheetId="8">[14]Tablas!#REF!</definedName>
    <definedName name="_____DGO1">[15]Tablas!#REF!</definedName>
    <definedName name="_____DGP1" localSheetId="8">[14]Tablas!#REF!</definedName>
    <definedName name="_____DGP1">[15]Tablas!#REF!</definedName>
    <definedName name="_____DIJ1" localSheetId="8">[14]Tablas!#REF!</definedName>
    <definedName name="_____DIJ1">[15]Tablas!#REF!</definedName>
    <definedName name="_____DPI1" localSheetId="8">[14]Tablas!#REF!</definedName>
    <definedName name="_____DPI1">[15]Tablas!#REF!</definedName>
    <definedName name="_____DPY1" localSheetId="8">[14]Tablas!#REF!</definedName>
    <definedName name="_____DPY1">[15]Tablas!#REF!</definedName>
    <definedName name="_____DRI1" localSheetId="8">[14]Tablas!#REF!</definedName>
    <definedName name="_____DRI1">[15]Tablas!#REF!</definedName>
    <definedName name="_____DRL1" localSheetId="8">[14]Tablas!#REF!</definedName>
    <definedName name="_____DRL1">[15]Tablas!#REF!</definedName>
    <definedName name="_____DSP1" localSheetId="8">[14]Tablas!#REF!</definedName>
    <definedName name="_____DSP1">[15]Tablas!#REF!</definedName>
    <definedName name="_____ECP1" localSheetId="8">[14]Tablas!#REF!</definedName>
    <definedName name="_____ECP1">[15]Tablas!#REF!</definedName>
    <definedName name="_____EEF110" localSheetId="18">#REF!</definedName>
    <definedName name="_____EEF110">#REF!</definedName>
    <definedName name="_____EST1" localSheetId="18">#REF!</definedName>
    <definedName name="_____EST1">#REF!</definedName>
    <definedName name="_____EST10" localSheetId="18">#REF!</definedName>
    <definedName name="_____EST10">#REF!</definedName>
    <definedName name="_____EST11" localSheetId="18">#REF!</definedName>
    <definedName name="_____EST11">#REF!</definedName>
    <definedName name="_____EST12" localSheetId="18">#REF!</definedName>
    <definedName name="_____EST12">#REF!</definedName>
    <definedName name="_____EST13" localSheetId="18">#REF!</definedName>
    <definedName name="_____EST13">#REF!</definedName>
    <definedName name="_____EST14" localSheetId="18">#REF!</definedName>
    <definedName name="_____EST14">#REF!</definedName>
    <definedName name="_____EST15" localSheetId="18">#REF!</definedName>
    <definedName name="_____EST15">#REF!</definedName>
    <definedName name="_____EST16" localSheetId="18">#REF!</definedName>
    <definedName name="_____EST16">#REF!</definedName>
    <definedName name="_____EST17" localSheetId="18">#REF!</definedName>
    <definedName name="_____EST17">#REF!</definedName>
    <definedName name="_____EST18" localSheetId="18">#REF!</definedName>
    <definedName name="_____EST18">#REF!</definedName>
    <definedName name="_____EST19" localSheetId="18">#REF!</definedName>
    <definedName name="_____EST19">#REF!</definedName>
    <definedName name="_____EST2" localSheetId="18">#REF!</definedName>
    <definedName name="_____EST2">#REF!</definedName>
    <definedName name="_____EST3" localSheetId="18">#REF!</definedName>
    <definedName name="_____EST3">#REF!</definedName>
    <definedName name="_____EST4" localSheetId="18">#REF!</definedName>
    <definedName name="_____EST4">#REF!</definedName>
    <definedName name="_____EST5" localSheetId="18">#REF!</definedName>
    <definedName name="_____EST5">#REF!</definedName>
    <definedName name="_____EST7" localSheetId="18">#REF!</definedName>
    <definedName name="_____EST7">#REF!</definedName>
    <definedName name="_____EST8" localSheetId="18">#REF!</definedName>
    <definedName name="_____EST8">#REF!</definedName>
    <definedName name="_____EST9" localSheetId="18">#REF!</definedName>
    <definedName name="_____EST9">#REF!</definedName>
    <definedName name="_____EXC1" localSheetId="18">#REF!</definedName>
    <definedName name="_____EXC1">#REF!</definedName>
    <definedName name="_____EXC10" localSheetId="18">#REF!</definedName>
    <definedName name="_____EXC10">#REF!</definedName>
    <definedName name="_____EXC11" localSheetId="18">#REF!</definedName>
    <definedName name="_____EXC11">#REF!</definedName>
    <definedName name="_____EXC12" localSheetId="18">#REF!</definedName>
    <definedName name="_____EXC12">#REF!</definedName>
    <definedName name="_____EXC2" localSheetId="18">#REF!</definedName>
    <definedName name="_____EXC2">#REF!</definedName>
    <definedName name="_____EXC3" localSheetId="18">#REF!</definedName>
    <definedName name="_____EXC3">#REF!</definedName>
    <definedName name="_____EXC4" localSheetId="18">#REF!</definedName>
    <definedName name="_____EXC4">#REF!</definedName>
    <definedName name="_____EXC5" localSheetId="18">#REF!</definedName>
    <definedName name="_____EXC5">#REF!</definedName>
    <definedName name="_____EXC6" localSheetId="18">#REF!</definedName>
    <definedName name="_____EXC6">#REF!</definedName>
    <definedName name="_____EXC7" localSheetId="18">#REF!</definedName>
    <definedName name="_____EXC7">#REF!</definedName>
    <definedName name="_____EXC8" localSheetId="18">#REF!</definedName>
    <definedName name="_____EXC8">#REF!</definedName>
    <definedName name="_____EXC9" localSheetId="18">#REF!</definedName>
    <definedName name="_____EXC9">#REF!</definedName>
    <definedName name="_____g2" localSheetId="8" hidden="1">{"TAB1",#N/A,TRUE,"GENERAL";"TAB2",#N/A,TRUE,"GENERAL";"TAB3",#N/A,TRUE,"GENERAL";"TAB4",#N/A,TRUE,"GENERAL";"TAB5",#N/A,TRUE,"GENERAL"}</definedName>
    <definedName name="_____g2" hidden="1">{"TAB1",#N/A,TRUE,"GENERAL";"TAB2",#N/A,TRUE,"GENERAL";"TAB3",#N/A,TRUE,"GENERAL";"TAB4",#N/A,TRUE,"GENERAL";"TAB5",#N/A,TRUE,"GENERAL"}</definedName>
    <definedName name="_____g3" localSheetId="8" hidden="1">{"via1",#N/A,TRUE,"general";"via2",#N/A,TRUE,"general";"via3",#N/A,TRUE,"general"}</definedName>
    <definedName name="_____g3" hidden="1">{"via1",#N/A,TRUE,"general";"via2",#N/A,TRUE,"general";"via3",#N/A,TRUE,"general"}</definedName>
    <definedName name="_____g4" localSheetId="8" hidden="1">{"via1",#N/A,TRUE,"general";"via2",#N/A,TRUE,"general";"via3",#N/A,TRUE,"general"}</definedName>
    <definedName name="_____g4" hidden="1">{"via1",#N/A,TRUE,"general";"via2",#N/A,TRUE,"general";"via3",#N/A,TRUE,"general"}</definedName>
    <definedName name="_____g5" localSheetId="8" hidden="1">{"via1",#N/A,TRUE,"general";"via2",#N/A,TRUE,"general";"via3",#N/A,TRUE,"general"}</definedName>
    <definedName name="_____g5" hidden="1">{"via1",#N/A,TRUE,"general";"via2",#N/A,TRUE,"general";"via3",#N/A,TRUE,"general"}</definedName>
    <definedName name="_____g6" localSheetId="8" hidden="1">{"via1",#N/A,TRUE,"general";"via2",#N/A,TRUE,"general";"via3",#N/A,TRUE,"general"}</definedName>
    <definedName name="_____g6" hidden="1">{"via1",#N/A,TRUE,"general";"via2",#N/A,TRUE,"general";"via3",#N/A,TRUE,"general"}</definedName>
    <definedName name="_____g7" localSheetId="8" hidden="1">{"TAB1",#N/A,TRUE,"GENERAL";"TAB2",#N/A,TRUE,"GENERAL";"TAB3",#N/A,TRUE,"GENERAL";"TAB4",#N/A,TRUE,"GENERAL";"TAB5",#N/A,TRUE,"GENERAL"}</definedName>
    <definedName name="_____g7" hidden="1">{"TAB1",#N/A,TRUE,"GENERAL";"TAB2",#N/A,TRUE,"GENERAL";"TAB3",#N/A,TRUE,"GENERAL";"TAB4",#N/A,TRUE,"GENERAL";"TAB5",#N/A,TRUE,"GENERAL"}</definedName>
    <definedName name="_____GR1" localSheetId="8" hidden="1">{"TAB1",#N/A,TRUE,"GENERAL";"TAB2",#N/A,TRUE,"GENERAL";"TAB3",#N/A,TRUE,"GENERAL";"TAB4",#N/A,TRUE,"GENERAL";"TAB5",#N/A,TRUE,"GENERAL"}</definedName>
    <definedName name="_____GR1" hidden="1">{"TAB1",#N/A,TRUE,"GENERAL";"TAB2",#N/A,TRUE,"GENERAL";"TAB3",#N/A,TRUE,"GENERAL";"TAB4",#N/A,TRUE,"GENERAL";"TAB5",#N/A,TRUE,"GENERAL"}</definedName>
    <definedName name="_____gtr4" localSheetId="8" hidden="1">{"via1",#N/A,TRUE,"general";"via2",#N/A,TRUE,"general";"via3",#N/A,TRUE,"general"}</definedName>
    <definedName name="_____gtr4" hidden="1">{"via1",#N/A,TRUE,"general";"via2",#N/A,TRUE,"general";"via3",#N/A,TRUE,"general"}</definedName>
    <definedName name="_____h2" localSheetId="8" hidden="1">{"via1",#N/A,TRUE,"general";"via2",#N/A,TRUE,"general";"via3",#N/A,TRUE,"general"}</definedName>
    <definedName name="_____h2" hidden="1">{"via1",#N/A,TRUE,"general";"via2",#N/A,TRUE,"general";"via3",#N/A,TRUE,"general"}</definedName>
    <definedName name="_____h3" localSheetId="8" hidden="1">{"via1",#N/A,TRUE,"general";"via2",#N/A,TRUE,"general";"via3",#N/A,TRUE,"general"}</definedName>
    <definedName name="_____h3" hidden="1">{"via1",#N/A,TRUE,"general";"via2",#N/A,TRUE,"general";"via3",#N/A,TRUE,"general"}</definedName>
    <definedName name="_____h4" localSheetId="8" hidden="1">{"TAB1",#N/A,TRUE,"GENERAL";"TAB2",#N/A,TRUE,"GENERAL";"TAB3",#N/A,TRUE,"GENERAL";"TAB4",#N/A,TRUE,"GENERAL";"TAB5",#N/A,TRUE,"GENERAL"}</definedName>
    <definedName name="_____h4" hidden="1">{"TAB1",#N/A,TRUE,"GENERAL";"TAB2",#N/A,TRUE,"GENERAL";"TAB3",#N/A,TRUE,"GENERAL";"TAB4",#N/A,TRUE,"GENERAL";"TAB5",#N/A,TRUE,"GENERAL"}</definedName>
    <definedName name="_____h5" localSheetId="8" hidden="1">{"TAB1",#N/A,TRUE,"GENERAL";"TAB2",#N/A,TRUE,"GENERAL";"TAB3",#N/A,TRUE,"GENERAL";"TAB4",#N/A,TRUE,"GENERAL";"TAB5",#N/A,TRUE,"GENERAL"}</definedName>
    <definedName name="_____h5" hidden="1">{"TAB1",#N/A,TRUE,"GENERAL";"TAB2",#N/A,TRUE,"GENERAL";"TAB3",#N/A,TRUE,"GENERAL";"TAB4",#N/A,TRUE,"GENERAL";"TAB5",#N/A,TRUE,"GENERAL"}</definedName>
    <definedName name="_____h6" localSheetId="8" hidden="1">{"via1",#N/A,TRUE,"general";"via2",#N/A,TRUE,"general";"via3",#N/A,TRUE,"general"}</definedName>
    <definedName name="_____h6" hidden="1">{"via1",#N/A,TRUE,"general";"via2",#N/A,TRUE,"general";"via3",#N/A,TRUE,"general"}</definedName>
    <definedName name="_____h7" localSheetId="8" hidden="1">{"TAB1",#N/A,TRUE,"GENERAL";"TAB2",#N/A,TRUE,"GENERAL";"TAB3",#N/A,TRUE,"GENERAL";"TAB4",#N/A,TRUE,"GENERAL";"TAB5",#N/A,TRUE,"GENERAL"}</definedName>
    <definedName name="_____h7" hidden="1">{"TAB1",#N/A,TRUE,"GENERAL";"TAB2",#N/A,TRUE,"GENERAL";"TAB3",#N/A,TRUE,"GENERAL";"TAB4",#N/A,TRUE,"GENERAL";"TAB5",#N/A,TRUE,"GENERAL"}</definedName>
    <definedName name="_____h8" localSheetId="8" hidden="1">{"via1",#N/A,TRUE,"general";"via2",#N/A,TRUE,"general";"via3",#N/A,TRUE,"general"}</definedName>
    <definedName name="_____h8" hidden="1">{"via1",#N/A,TRUE,"general";"via2",#N/A,TRUE,"general";"via3",#N/A,TRUE,"general"}</definedName>
    <definedName name="_____hfh7" localSheetId="8" hidden="1">{"via1",#N/A,TRUE,"general";"via2",#N/A,TRUE,"general";"via3",#N/A,TRUE,"general"}</definedName>
    <definedName name="_____hfh7" hidden="1">{"via1",#N/A,TRUE,"general";"via2",#N/A,TRUE,"general";"via3",#N/A,TRUE,"general"}</definedName>
    <definedName name="_____i1" localSheetId="18">#REF!</definedName>
    <definedName name="_____i1">#REF!</definedName>
    <definedName name="_____i4" localSheetId="8" hidden="1">{"via1",#N/A,TRUE,"general";"via2",#N/A,TRUE,"general";"via3",#N/A,TRUE,"general"}</definedName>
    <definedName name="_____i4" hidden="1">{"via1",#N/A,TRUE,"general";"via2",#N/A,TRUE,"general";"via3",#N/A,TRUE,"general"}</definedName>
    <definedName name="_____i5" localSheetId="8" hidden="1">{"TAB1",#N/A,TRUE,"GENERAL";"TAB2",#N/A,TRUE,"GENERAL";"TAB3",#N/A,TRUE,"GENERAL";"TAB4",#N/A,TRUE,"GENERAL";"TAB5",#N/A,TRUE,"GENERAL"}</definedName>
    <definedName name="_____i5" hidden="1">{"TAB1",#N/A,TRUE,"GENERAL";"TAB2",#N/A,TRUE,"GENERAL";"TAB3",#N/A,TRUE,"GENERAL";"TAB4",#N/A,TRUE,"GENERAL";"TAB5",#N/A,TRUE,"GENERAL"}</definedName>
    <definedName name="_____i6" localSheetId="8" hidden="1">{"TAB1",#N/A,TRUE,"GENERAL";"TAB2",#N/A,TRUE,"GENERAL";"TAB3",#N/A,TRUE,"GENERAL";"TAB4",#N/A,TRUE,"GENERAL";"TAB5",#N/A,TRUE,"GENERAL"}</definedName>
    <definedName name="_____i6" hidden="1">{"TAB1",#N/A,TRUE,"GENERAL";"TAB2",#N/A,TRUE,"GENERAL";"TAB3",#N/A,TRUE,"GENERAL";"TAB4",#N/A,TRUE,"GENERAL";"TAB5",#N/A,TRUE,"GENERAL"}</definedName>
    <definedName name="_____i7" localSheetId="8" hidden="1">{"via1",#N/A,TRUE,"general";"via2",#N/A,TRUE,"general";"via3",#N/A,TRUE,"general"}</definedName>
    <definedName name="_____i7" hidden="1">{"via1",#N/A,TRUE,"general";"via2",#N/A,TRUE,"general";"via3",#N/A,TRUE,"general"}</definedName>
    <definedName name="_____i77" localSheetId="8" hidden="1">{"TAB1",#N/A,TRUE,"GENERAL";"TAB2",#N/A,TRUE,"GENERAL";"TAB3",#N/A,TRUE,"GENERAL";"TAB4",#N/A,TRUE,"GENERAL";"TAB5",#N/A,TRUE,"GENERAL"}</definedName>
    <definedName name="_____i77" hidden="1">{"TAB1",#N/A,TRUE,"GENERAL";"TAB2",#N/A,TRUE,"GENERAL";"TAB3",#N/A,TRUE,"GENERAL";"TAB4",#N/A,TRUE,"GENERAL";"TAB5",#N/A,TRUE,"GENERAL"}</definedName>
    <definedName name="_____i8" localSheetId="8" hidden="1">{"via1",#N/A,TRUE,"general";"via2",#N/A,TRUE,"general";"via3",#N/A,TRUE,"general"}</definedName>
    <definedName name="_____i8" hidden="1">{"via1",#N/A,TRUE,"general";"via2",#N/A,TRUE,"general";"via3",#N/A,TRUE,"general"}</definedName>
    <definedName name="_____i9" localSheetId="8" hidden="1">{"TAB1",#N/A,TRUE,"GENERAL";"TAB2",#N/A,TRUE,"GENERAL";"TAB3",#N/A,TRUE,"GENERAL";"TAB4",#N/A,TRUE,"GENERAL";"TAB5",#N/A,TRUE,"GENERAL"}</definedName>
    <definedName name="_____i9" hidden="1">{"TAB1",#N/A,TRUE,"GENERAL";"TAB2",#N/A,TRUE,"GENERAL";"TAB3",#N/A,TRUE,"GENERAL";"TAB4",#N/A,TRUE,"GENERAL";"TAB5",#N/A,TRUE,"GENERAL"}</definedName>
    <definedName name="_____ICP1" localSheetId="8">[14]Tablas!#REF!</definedName>
    <definedName name="_____ICP1">[15]Tablas!#REF!</definedName>
    <definedName name="_____INF1" localSheetId="18">#REF!</definedName>
    <definedName name="_____INF1">#REF!</definedName>
    <definedName name="_____k3" localSheetId="8" hidden="1">{"TAB1",#N/A,TRUE,"GENERAL";"TAB2",#N/A,TRUE,"GENERAL";"TAB3",#N/A,TRUE,"GENERAL";"TAB4",#N/A,TRUE,"GENERAL";"TAB5",#N/A,TRUE,"GENERAL"}</definedName>
    <definedName name="_____k3" hidden="1">{"TAB1",#N/A,TRUE,"GENERAL";"TAB2",#N/A,TRUE,"GENERAL";"TAB3",#N/A,TRUE,"GENERAL";"TAB4",#N/A,TRUE,"GENERAL";"TAB5",#N/A,TRUE,"GENERAL"}</definedName>
    <definedName name="_____k4" localSheetId="8" hidden="1">{"via1",#N/A,TRUE,"general";"via2",#N/A,TRUE,"general";"via3",#N/A,TRUE,"general"}</definedName>
    <definedName name="_____k4" hidden="1">{"via1",#N/A,TRUE,"general";"via2",#N/A,TRUE,"general";"via3",#N/A,TRUE,"general"}</definedName>
    <definedName name="_____k5" localSheetId="8" hidden="1">{"via1",#N/A,TRUE,"general";"via2",#N/A,TRUE,"general";"via3",#N/A,TRUE,"general"}</definedName>
    <definedName name="_____k5" hidden="1">{"via1",#N/A,TRUE,"general";"via2",#N/A,TRUE,"general";"via3",#N/A,TRUE,"general"}</definedName>
    <definedName name="_____k6" localSheetId="8" hidden="1">{"TAB1",#N/A,TRUE,"GENERAL";"TAB2",#N/A,TRUE,"GENERAL";"TAB3",#N/A,TRUE,"GENERAL";"TAB4",#N/A,TRUE,"GENERAL";"TAB5",#N/A,TRUE,"GENERAL"}</definedName>
    <definedName name="_____k6" hidden="1">{"TAB1",#N/A,TRUE,"GENERAL";"TAB2",#N/A,TRUE,"GENERAL";"TAB3",#N/A,TRUE,"GENERAL";"TAB4",#N/A,TRUE,"GENERAL";"TAB5",#N/A,TRUE,"GENERAL"}</definedName>
    <definedName name="_____k7" localSheetId="8" hidden="1">{"via1",#N/A,TRUE,"general";"via2",#N/A,TRUE,"general";"via3",#N/A,TRUE,"general"}</definedName>
    <definedName name="_____k7" hidden="1">{"via1",#N/A,TRUE,"general";"via2",#N/A,TRUE,"general";"via3",#N/A,TRUE,"general"}</definedName>
    <definedName name="_____k8" localSheetId="8" hidden="1">{"via1",#N/A,TRUE,"general";"via2",#N/A,TRUE,"general";"via3",#N/A,TRUE,"general"}</definedName>
    <definedName name="_____k8" hidden="1">{"via1",#N/A,TRUE,"general";"via2",#N/A,TRUE,"general";"via3",#N/A,TRUE,"general"}</definedName>
    <definedName name="_____k9" localSheetId="8" hidden="1">{"TAB1",#N/A,TRUE,"GENERAL";"TAB2",#N/A,TRUE,"GENERAL";"TAB3",#N/A,TRUE,"GENERAL";"TAB4",#N/A,TRUE,"GENERAL";"TAB5",#N/A,TRUE,"GENERAL"}</definedName>
    <definedName name="_____k9" hidden="1">{"TAB1",#N/A,TRUE,"GENERAL";"TAB2",#N/A,TRUE,"GENERAL";"TAB3",#N/A,TRUE,"GENERAL";"TAB4",#N/A,TRUE,"GENERAL";"TAB5",#N/A,TRUE,"GENERAL"}</definedName>
    <definedName name="_____kjk6" localSheetId="8" hidden="1">{"TAB1",#N/A,TRUE,"GENERAL";"TAB2",#N/A,TRUE,"GENERAL";"TAB3",#N/A,TRUE,"GENERAL";"TAB4",#N/A,TRUE,"GENERAL";"TAB5",#N/A,TRUE,"GENERAL"}</definedName>
    <definedName name="_____kjk6" hidden="1">{"TAB1",#N/A,TRUE,"GENERAL";"TAB2",#N/A,TRUE,"GENERAL";"TAB3",#N/A,TRUE,"GENERAL";"TAB4",#N/A,TRUE,"GENERAL";"TAB5",#N/A,TRUE,"GENERAL"}</definedName>
    <definedName name="_____m3" localSheetId="8" hidden="1">{"via1",#N/A,TRUE,"general";"via2",#N/A,TRUE,"general";"via3",#N/A,TRUE,"general"}</definedName>
    <definedName name="_____m3" hidden="1">{"via1",#N/A,TRUE,"general";"via2",#N/A,TRUE,"general";"via3",#N/A,TRUE,"general"}</definedName>
    <definedName name="_____m4" localSheetId="8" hidden="1">{"TAB1",#N/A,TRUE,"GENERAL";"TAB2",#N/A,TRUE,"GENERAL";"TAB3",#N/A,TRUE,"GENERAL";"TAB4",#N/A,TRUE,"GENERAL";"TAB5",#N/A,TRUE,"GENERAL"}</definedName>
    <definedName name="_____m4" hidden="1">{"TAB1",#N/A,TRUE,"GENERAL";"TAB2",#N/A,TRUE,"GENERAL";"TAB3",#N/A,TRUE,"GENERAL";"TAB4",#N/A,TRUE,"GENERAL";"TAB5",#N/A,TRUE,"GENERAL"}</definedName>
    <definedName name="_____m5" localSheetId="8" hidden="1">{"via1",#N/A,TRUE,"general";"via2",#N/A,TRUE,"general";"via3",#N/A,TRUE,"general"}</definedName>
    <definedName name="_____m5" hidden="1">{"via1",#N/A,TRUE,"general";"via2",#N/A,TRUE,"general";"via3",#N/A,TRUE,"general"}</definedName>
    <definedName name="_____m6" localSheetId="8" hidden="1">{"TAB1",#N/A,TRUE,"GENERAL";"TAB2",#N/A,TRUE,"GENERAL";"TAB3",#N/A,TRUE,"GENERAL";"TAB4",#N/A,TRUE,"GENERAL";"TAB5",#N/A,TRUE,"GENERAL"}</definedName>
    <definedName name="_____m6" hidden="1">{"TAB1",#N/A,TRUE,"GENERAL";"TAB2",#N/A,TRUE,"GENERAL";"TAB3",#N/A,TRUE,"GENERAL";"TAB4",#N/A,TRUE,"GENERAL";"TAB5",#N/A,TRUE,"GENERAL"}</definedName>
    <definedName name="_____m7" localSheetId="8" hidden="1">{"TAB1",#N/A,TRUE,"GENERAL";"TAB2",#N/A,TRUE,"GENERAL";"TAB3",#N/A,TRUE,"GENERAL";"TAB4",#N/A,TRUE,"GENERAL";"TAB5",#N/A,TRUE,"GENERAL"}</definedName>
    <definedName name="_____m7" hidden="1">{"TAB1",#N/A,TRUE,"GENERAL";"TAB2",#N/A,TRUE,"GENERAL";"TAB3",#N/A,TRUE,"GENERAL";"TAB4",#N/A,TRUE,"GENERAL";"TAB5",#N/A,TRUE,"GENERAL"}</definedName>
    <definedName name="_____m8" localSheetId="8" hidden="1">{"via1",#N/A,TRUE,"general";"via2",#N/A,TRUE,"general";"via3",#N/A,TRUE,"general"}</definedName>
    <definedName name="_____m8" hidden="1">{"via1",#N/A,TRUE,"general";"via2",#N/A,TRUE,"general";"via3",#N/A,TRUE,"general"}</definedName>
    <definedName name="_____m9" localSheetId="8" hidden="1">{"via1",#N/A,TRUE,"general";"via2",#N/A,TRUE,"general";"via3",#N/A,TRUE,"general"}</definedName>
    <definedName name="_____m9" hidden="1">{"via1",#N/A,TRUE,"general";"via2",#N/A,TRUE,"general";"via3",#N/A,TRUE,"general"}</definedName>
    <definedName name="_____MA2" localSheetId="18">#REF!</definedName>
    <definedName name="_____MA2" localSheetId="8">#REF!</definedName>
    <definedName name="_____MA2">#REF!</definedName>
    <definedName name="_____n3" localSheetId="8" hidden="1">{"TAB1",#N/A,TRUE,"GENERAL";"TAB2",#N/A,TRUE,"GENERAL";"TAB3",#N/A,TRUE,"GENERAL";"TAB4",#N/A,TRUE,"GENERAL";"TAB5",#N/A,TRUE,"GENERAL"}</definedName>
    <definedName name="_____n3" hidden="1">{"TAB1",#N/A,TRUE,"GENERAL";"TAB2",#N/A,TRUE,"GENERAL";"TAB3",#N/A,TRUE,"GENERAL";"TAB4",#N/A,TRUE,"GENERAL";"TAB5",#N/A,TRUE,"GENERAL"}</definedName>
    <definedName name="_____n4" localSheetId="8" hidden="1">{"via1",#N/A,TRUE,"general";"via2",#N/A,TRUE,"general";"via3",#N/A,TRUE,"general"}</definedName>
    <definedName name="_____n4" hidden="1">{"via1",#N/A,TRUE,"general";"via2",#N/A,TRUE,"general";"via3",#N/A,TRUE,"general"}</definedName>
    <definedName name="_____n5" localSheetId="8" hidden="1">{"TAB1",#N/A,TRUE,"GENERAL";"TAB2",#N/A,TRUE,"GENERAL";"TAB3",#N/A,TRUE,"GENERAL";"TAB4",#N/A,TRUE,"GENERAL";"TAB5",#N/A,TRUE,"GENERAL"}</definedName>
    <definedName name="_____n5" hidden="1">{"TAB1",#N/A,TRUE,"GENERAL";"TAB2",#N/A,TRUE,"GENERAL";"TAB3",#N/A,TRUE,"GENERAL";"TAB4",#N/A,TRUE,"GENERAL";"TAB5",#N/A,TRUE,"GENERAL"}</definedName>
    <definedName name="_____nyn7" localSheetId="8" hidden="1">{"via1",#N/A,TRUE,"general";"via2",#N/A,TRUE,"general";"via3",#N/A,TRUE,"general"}</definedName>
    <definedName name="_____nyn7" hidden="1">{"via1",#N/A,TRUE,"general";"via2",#N/A,TRUE,"general";"via3",#N/A,TRUE,"general"}</definedName>
    <definedName name="_____o4" localSheetId="8" hidden="1">{"via1",#N/A,TRUE,"general";"via2",#N/A,TRUE,"general";"via3",#N/A,TRUE,"general"}</definedName>
    <definedName name="_____o4" hidden="1">{"via1",#N/A,TRUE,"general";"via2",#N/A,TRUE,"general";"via3",#N/A,TRUE,"general"}</definedName>
    <definedName name="_____o5" localSheetId="8" hidden="1">{"TAB1",#N/A,TRUE,"GENERAL";"TAB2",#N/A,TRUE,"GENERAL";"TAB3",#N/A,TRUE,"GENERAL";"TAB4",#N/A,TRUE,"GENERAL";"TAB5",#N/A,TRUE,"GENERAL"}</definedName>
    <definedName name="_____o5" hidden="1">{"TAB1",#N/A,TRUE,"GENERAL";"TAB2",#N/A,TRUE,"GENERAL";"TAB3",#N/A,TRUE,"GENERAL";"TAB4",#N/A,TRUE,"GENERAL";"TAB5",#N/A,TRUE,"GENERAL"}</definedName>
    <definedName name="_____o6" localSheetId="8" hidden="1">{"TAB1",#N/A,TRUE,"GENERAL";"TAB2",#N/A,TRUE,"GENERAL";"TAB3",#N/A,TRUE,"GENERAL";"TAB4",#N/A,TRUE,"GENERAL";"TAB5",#N/A,TRUE,"GENERAL"}</definedName>
    <definedName name="_____o6" hidden="1">{"TAB1",#N/A,TRUE,"GENERAL";"TAB2",#N/A,TRUE,"GENERAL";"TAB3",#N/A,TRUE,"GENERAL";"TAB4",#N/A,TRUE,"GENERAL";"TAB5",#N/A,TRUE,"GENERAL"}</definedName>
    <definedName name="_____o7" localSheetId="8" hidden="1">{"TAB1",#N/A,TRUE,"GENERAL";"TAB2",#N/A,TRUE,"GENERAL";"TAB3",#N/A,TRUE,"GENERAL";"TAB4",#N/A,TRUE,"GENERAL";"TAB5",#N/A,TRUE,"GENERAL"}</definedName>
    <definedName name="_____o7" hidden="1">{"TAB1",#N/A,TRUE,"GENERAL";"TAB2",#N/A,TRUE,"GENERAL";"TAB3",#N/A,TRUE,"GENERAL";"TAB4",#N/A,TRUE,"GENERAL";"TAB5",#N/A,TRUE,"GENERAL"}</definedName>
    <definedName name="_____o8" localSheetId="8" hidden="1">{"via1",#N/A,TRUE,"general";"via2",#N/A,TRUE,"general";"via3",#N/A,TRUE,"general"}</definedName>
    <definedName name="_____o8" hidden="1">{"via1",#N/A,TRUE,"general";"via2",#N/A,TRUE,"general";"via3",#N/A,TRUE,"general"}</definedName>
    <definedName name="_____o9" localSheetId="8" hidden="1">{"TAB1",#N/A,TRUE,"GENERAL";"TAB2",#N/A,TRUE,"GENERAL";"TAB3",#N/A,TRUE,"GENERAL";"TAB4",#N/A,TRUE,"GENERAL";"TAB5",#N/A,TRUE,"GENERAL"}</definedName>
    <definedName name="_____o9" hidden="1">{"TAB1",#N/A,TRUE,"GENERAL";"TAB2",#N/A,TRUE,"GENERAL";"TAB3",#N/A,TRUE,"GENERAL";"TAB4",#N/A,TRUE,"GENERAL";"TAB5",#N/A,TRUE,"GENERAL"}</definedName>
    <definedName name="_____OCD1" localSheetId="8">[14]Tablas!#REF!</definedName>
    <definedName name="_____OCD1">[15]Tablas!#REF!</definedName>
    <definedName name="_____OCI1" localSheetId="8">[14]Tablas!#REF!</definedName>
    <definedName name="_____OCI1">[15]Tablas!#REF!</definedName>
    <definedName name="_____p6" localSheetId="8" hidden="1">{"via1",#N/A,TRUE,"general";"via2",#N/A,TRUE,"general";"via3",#N/A,TRUE,"general"}</definedName>
    <definedName name="_____p6" hidden="1">{"via1",#N/A,TRUE,"general";"via2",#N/A,TRUE,"general";"via3",#N/A,TRUE,"general"}</definedName>
    <definedName name="_____p7" localSheetId="8" hidden="1">{"via1",#N/A,TRUE,"general";"via2",#N/A,TRUE,"general";"via3",#N/A,TRUE,"general"}</definedName>
    <definedName name="_____p7" hidden="1">{"via1",#N/A,TRUE,"general";"via2",#N/A,TRUE,"general";"via3",#N/A,TRUE,"general"}</definedName>
    <definedName name="_____p8" localSheetId="8" hidden="1">{"TAB1",#N/A,TRUE,"GENERAL";"TAB2",#N/A,TRUE,"GENERAL";"TAB3",#N/A,TRUE,"GENERAL";"TAB4",#N/A,TRUE,"GENERAL";"TAB5",#N/A,TRUE,"GENERAL"}</definedName>
    <definedName name="_____p8" hidden="1">{"TAB1",#N/A,TRUE,"GENERAL";"TAB2",#N/A,TRUE,"GENERAL";"TAB3",#N/A,TRUE,"GENERAL";"TAB4",#N/A,TRUE,"GENERAL";"TAB5",#N/A,TRUE,"GENERAL"}</definedName>
    <definedName name="_____PJ50" localSheetId="18">#REF!</definedName>
    <definedName name="_____PJ50" localSheetId="8">#REF!</definedName>
    <definedName name="_____PJ50">#REF!</definedName>
    <definedName name="_____pj51" localSheetId="18">#REF!</definedName>
    <definedName name="_____pj51">#REF!</definedName>
    <definedName name="_____Pon2" localSheetId="18">#REF!</definedName>
    <definedName name="_____Pon2">#REF!</definedName>
    <definedName name="_____Pon3" localSheetId="18">#REF!</definedName>
    <definedName name="_____Pon3">#REF!</definedName>
    <definedName name="_____Pon4" localSheetId="18">#REF!</definedName>
    <definedName name="_____Pon4">#REF!</definedName>
    <definedName name="_____pr01" localSheetId="8">#REF!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8" hidden="1">{"TAB1",#N/A,TRUE,"GENERAL";"TAB2",#N/A,TRUE,"GENERAL";"TAB3",#N/A,TRUE,"GENERAL";"TAB4",#N/A,TRUE,"GENERAL";"TAB5",#N/A,TRUE,"GENERAL"}</definedName>
    <definedName name="_____r" hidden="1">{"TAB1",#N/A,TRUE,"GENERAL";"TAB2",#N/A,TRUE,"GENERAL";"TAB3",#N/A,TRUE,"GENERAL";"TAB4",#N/A,TRUE,"GENERAL";"TAB5",#N/A,TRUE,"GENERAL"}</definedName>
    <definedName name="_____r4r" localSheetId="8" hidden="1">{"via1",#N/A,TRUE,"general";"via2",#N/A,TRUE,"general";"via3",#N/A,TRUE,"general"}</definedName>
    <definedName name="_____r4r" hidden="1">{"via1",#N/A,TRUE,"general";"via2",#N/A,TRUE,"general";"via3",#N/A,TRUE,"general"}</definedName>
    <definedName name="_____rtu6" localSheetId="8" hidden="1">{"via1",#N/A,TRUE,"general";"via2",#N/A,TRUE,"general";"via3",#N/A,TRUE,"general"}</definedName>
    <definedName name="_____rtu6" hidden="1">{"via1",#N/A,TRUE,"general";"via2",#N/A,TRUE,"general";"via3",#N/A,TRUE,"general"}</definedName>
    <definedName name="_____s1" localSheetId="8" hidden="1">{"via1",#N/A,TRUE,"general";"via2",#N/A,TRUE,"general";"via3",#N/A,TRUE,"general"}</definedName>
    <definedName name="_____s1" hidden="1">{"via1",#N/A,TRUE,"general";"via2",#N/A,TRUE,"general";"via3",#N/A,TRUE,"general"}</definedName>
    <definedName name="_____s2" localSheetId="8" hidden="1">{"TAB1",#N/A,TRUE,"GENERAL";"TAB2",#N/A,TRUE,"GENERAL";"TAB3",#N/A,TRUE,"GENERAL";"TAB4",#N/A,TRUE,"GENERAL";"TAB5",#N/A,TRUE,"GENERAL"}</definedName>
    <definedName name="_____s2" hidden="1">{"TAB1",#N/A,TRUE,"GENERAL";"TAB2",#N/A,TRUE,"GENERAL";"TAB3",#N/A,TRUE,"GENERAL";"TAB4",#N/A,TRUE,"GENERAL";"TAB5",#N/A,TRUE,"GENERAL"}</definedName>
    <definedName name="_____s3" localSheetId="8" hidden="1">{"TAB1",#N/A,TRUE,"GENERAL";"TAB2",#N/A,TRUE,"GENERAL";"TAB3",#N/A,TRUE,"GENERAL";"TAB4",#N/A,TRUE,"GENERAL";"TAB5",#N/A,TRUE,"GENERAL"}</definedName>
    <definedName name="_____s3" hidden="1">{"TAB1",#N/A,TRUE,"GENERAL";"TAB2",#N/A,TRUE,"GENERAL";"TAB3",#N/A,TRUE,"GENERAL";"TAB4",#N/A,TRUE,"GENERAL";"TAB5",#N/A,TRUE,"GENERAL"}</definedName>
    <definedName name="_____s4" localSheetId="8" hidden="1">{"via1",#N/A,TRUE,"general";"via2",#N/A,TRUE,"general";"via3",#N/A,TRUE,"general"}</definedName>
    <definedName name="_____s4" hidden="1">{"via1",#N/A,TRUE,"general";"via2",#N/A,TRUE,"general";"via3",#N/A,TRUE,"general"}</definedName>
    <definedName name="_____s5" localSheetId="8" hidden="1">{"via1",#N/A,TRUE,"general";"via2",#N/A,TRUE,"general";"via3",#N/A,TRUE,"general"}</definedName>
    <definedName name="_____s5" hidden="1">{"via1",#N/A,TRUE,"general";"via2",#N/A,TRUE,"general";"via3",#N/A,TRUE,"general"}</definedName>
    <definedName name="_____s6" localSheetId="8" hidden="1">{"TAB1",#N/A,TRUE,"GENERAL";"TAB2",#N/A,TRUE,"GENERAL";"TAB3",#N/A,TRUE,"GENERAL";"TAB4",#N/A,TRUE,"GENERAL";"TAB5",#N/A,TRUE,"GENERAL"}</definedName>
    <definedName name="_____s6" hidden="1">{"TAB1",#N/A,TRUE,"GENERAL";"TAB2",#N/A,TRUE,"GENERAL";"TAB3",#N/A,TRUE,"GENERAL";"TAB4",#N/A,TRUE,"GENERAL";"TAB5",#N/A,TRUE,"GENERAL"}</definedName>
    <definedName name="_____s7" localSheetId="8" hidden="1">{"via1",#N/A,TRUE,"general";"via2",#N/A,TRUE,"general";"via3",#N/A,TRUE,"general"}</definedName>
    <definedName name="_____s7" hidden="1">{"via1",#N/A,TRUE,"general";"via2",#N/A,TRUE,"general";"via3",#N/A,TRUE,"general"}</definedName>
    <definedName name="_____SBC1" localSheetId="8">[7]INV!$A$12:$D$15</definedName>
    <definedName name="_____SBC1">[7]INV!$A$12:$D$15</definedName>
    <definedName name="_____SBC3" localSheetId="8">[7]INV!$F$12:$I$15</definedName>
    <definedName name="_____SBC3">[7]INV!$F$12:$I$15</definedName>
    <definedName name="_____SBC5" localSheetId="8">[7]INV!$K$12:$N$15</definedName>
    <definedName name="_____SBC5">[7]INV!$K$12:$N$15</definedName>
    <definedName name="_____ST186" localSheetId="18">#REF!</definedName>
    <definedName name="_____ST186">#REF!</definedName>
    <definedName name="_____ST206" localSheetId="18">#REF!</definedName>
    <definedName name="_____ST206">#REF!</definedName>
    <definedName name="_____ST86" localSheetId="18">#REF!</definedName>
    <definedName name="_____ST86">#REF!</definedName>
    <definedName name="_____t3" localSheetId="8" hidden="1">{"TAB1",#N/A,TRUE,"GENERAL";"TAB2",#N/A,TRUE,"GENERAL";"TAB3",#N/A,TRUE,"GENERAL";"TAB4",#N/A,TRUE,"GENERAL";"TAB5",#N/A,TRUE,"GENERAL"}</definedName>
    <definedName name="_____t3" hidden="1">{"TAB1",#N/A,TRUE,"GENERAL";"TAB2",#N/A,TRUE,"GENERAL";"TAB3",#N/A,TRUE,"GENERAL";"TAB4",#N/A,TRUE,"GENERAL";"TAB5",#N/A,TRUE,"GENERAL"}</definedName>
    <definedName name="_____t4" localSheetId="8" hidden="1">{"via1",#N/A,TRUE,"general";"via2",#N/A,TRUE,"general";"via3",#N/A,TRUE,"general"}</definedName>
    <definedName name="_____t4" hidden="1">{"via1",#N/A,TRUE,"general";"via2",#N/A,TRUE,"general";"via3",#N/A,TRUE,"general"}</definedName>
    <definedName name="_____t5" localSheetId="8" hidden="1">{"TAB1",#N/A,TRUE,"GENERAL";"TAB2",#N/A,TRUE,"GENERAL";"TAB3",#N/A,TRUE,"GENERAL";"TAB4",#N/A,TRUE,"GENERAL";"TAB5",#N/A,TRUE,"GENERAL"}</definedName>
    <definedName name="_____t5" hidden="1">{"TAB1",#N/A,TRUE,"GENERAL";"TAB2",#N/A,TRUE,"GENERAL";"TAB3",#N/A,TRUE,"GENERAL";"TAB4",#N/A,TRUE,"GENERAL";"TAB5",#N/A,TRUE,"GENERAL"}</definedName>
    <definedName name="_____t6" localSheetId="8" hidden="1">{"via1",#N/A,TRUE,"general";"via2",#N/A,TRUE,"general";"via3",#N/A,TRUE,"general"}</definedName>
    <definedName name="_____t6" hidden="1">{"via1",#N/A,TRUE,"general";"via2",#N/A,TRUE,"general";"via3",#N/A,TRUE,"general"}</definedName>
    <definedName name="_____t66" localSheetId="8" hidden="1">{"TAB1",#N/A,TRUE,"GENERAL";"TAB2",#N/A,TRUE,"GENERAL";"TAB3",#N/A,TRUE,"GENERAL";"TAB4",#N/A,TRUE,"GENERAL";"TAB5",#N/A,TRUE,"GENERAL"}</definedName>
    <definedName name="_____t66" hidden="1">{"TAB1",#N/A,TRUE,"GENERAL";"TAB2",#N/A,TRUE,"GENERAL";"TAB3",#N/A,TRUE,"GENERAL";"TAB4",#N/A,TRUE,"GENERAL";"TAB5",#N/A,TRUE,"GENERAL"}</definedName>
    <definedName name="_____t7" localSheetId="8" hidden="1">{"via1",#N/A,TRUE,"general";"via2",#N/A,TRUE,"general";"via3",#N/A,TRUE,"general"}</definedName>
    <definedName name="_____t7" hidden="1">{"via1",#N/A,TRUE,"general";"via2",#N/A,TRUE,"general";"via3",#N/A,TRUE,"general"}</definedName>
    <definedName name="_____t77" localSheetId="8" hidden="1">{"TAB1",#N/A,TRUE,"GENERAL";"TAB2",#N/A,TRUE,"GENERAL";"TAB3",#N/A,TRUE,"GENERAL";"TAB4",#N/A,TRUE,"GENERAL";"TAB5",#N/A,TRUE,"GENERAL"}</definedName>
    <definedName name="_____t77" hidden="1">{"TAB1",#N/A,TRUE,"GENERAL";"TAB2",#N/A,TRUE,"GENERAL";"TAB3",#N/A,TRUE,"GENERAL";"TAB4",#N/A,TRUE,"GENERAL";"TAB5",#N/A,TRUE,"GENERAL"}</definedName>
    <definedName name="_____t8" localSheetId="8" hidden="1">{"TAB1",#N/A,TRUE,"GENERAL";"TAB2",#N/A,TRUE,"GENERAL";"TAB3",#N/A,TRUE,"GENERAL";"TAB4",#N/A,TRUE,"GENERAL";"TAB5",#N/A,TRUE,"GENERAL"}</definedName>
    <definedName name="_____t8" hidden="1">{"TAB1",#N/A,TRUE,"GENERAL";"TAB2",#N/A,TRUE,"GENERAL";"TAB3",#N/A,TRUE,"GENERAL";"TAB4",#N/A,TRUE,"GENERAL";"TAB5",#N/A,TRUE,"GENERAL"}</definedName>
    <definedName name="_____t88" localSheetId="8" hidden="1">{"via1",#N/A,TRUE,"general";"via2",#N/A,TRUE,"general";"via3",#N/A,TRUE,"general"}</definedName>
    <definedName name="_____t88" hidden="1">{"via1",#N/A,TRUE,"general";"via2",#N/A,TRUE,"general";"via3",#N/A,TRUE,"general"}</definedName>
    <definedName name="_____t9" localSheetId="8" hidden="1">{"TAB1",#N/A,TRUE,"GENERAL";"TAB2",#N/A,TRUE,"GENERAL";"TAB3",#N/A,TRUE,"GENERAL";"TAB4",#N/A,TRUE,"GENERAL";"TAB5",#N/A,TRUE,"GENERAL"}</definedName>
    <definedName name="_____t9" hidden="1">{"TAB1",#N/A,TRUE,"GENERAL";"TAB2",#N/A,TRUE,"GENERAL";"TAB3",#N/A,TRUE,"GENERAL";"TAB4",#N/A,TRUE,"GENERAL";"TAB5",#N/A,TRUE,"GENERAL"}</definedName>
    <definedName name="_____t99" localSheetId="8" hidden="1">{"via1",#N/A,TRUE,"general";"via2",#N/A,TRUE,"general";"via3",#N/A,TRUE,"general"}</definedName>
    <definedName name="_____t99" hidden="1">{"via1",#N/A,TRUE,"general";"via2",#N/A,TRUE,"general";"via3",#N/A,TRUE,"general"}</definedName>
    <definedName name="_____TAP2" localSheetId="18">#REF!</definedName>
    <definedName name="_____TAP2">#REF!</definedName>
    <definedName name="_____TPE12" localSheetId="18">#REF!</definedName>
    <definedName name="_____TPE12">#REF!</definedName>
    <definedName name="_____TZ2612" localSheetId="18">#REF!</definedName>
    <definedName name="_____TZ2612">#REF!</definedName>
    <definedName name="_____TZ2616" localSheetId="18">#REF!</definedName>
    <definedName name="_____TZ2616">#REF!</definedName>
    <definedName name="_____TZ32512" localSheetId="18">#REF!</definedName>
    <definedName name="_____TZ32512">#REF!</definedName>
    <definedName name="_____TZ4110" localSheetId="18">#REF!</definedName>
    <definedName name="_____TZ4110">#REF!</definedName>
    <definedName name="_____TZ4112" localSheetId="18">#REF!</definedName>
    <definedName name="_____TZ4112">#REF!</definedName>
    <definedName name="_____TZ414" localSheetId="18">#REF!</definedName>
    <definedName name="_____TZ414">#REF!</definedName>
    <definedName name="_____u4" localSheetId="8" hidden="1">{"TAB1",#N/A,TRUE,"GENERAL";"TAB2",#N/A,TRUE,"GENERAL";"TAB3",#N/A,TRUE,"GENERAL";"TAB4",#N/A,TRUE,"GENERAL";"TAB5",#N/A,TRUE,"GENERAL"}</definedName>
    <definedName name="_____u4" hidden="1">{"TAB1",#N/A,TRUE,"GENERAL";"TAB2",#N/A,TRUE,"GENERAL";"TAB3",#N/A,TRUE,"GENERAL";"TAB4",#N/A,TRUE,"GENERAL";"TAB5",#N/A,TRUE,"GENERAL"}</definedName>
    <definedName name="_____u5" localSheetId="8" hidden="1">{"TAB1",#N/A,TRUE,"GENERAL";"TAB2",#N/A,TRUE,"GENERAL";"TAB3",#N/A,TRUE,"GENERAL";"TAB4",#N/A,TRUE,"GENERAL";"TAB5",#N/A,TRUE,"GENERAL"}</definedName>
    <definedName name="_____u5" hidden="1">{"TAB1",#N/A,TRUE,"GENERAL";"TAB2",#N/A,TRUE,"GENERAL";"TAB3",#N/A,TRUE,"GENERAL";"TAB4",#N/A,TRUE,"GENERAL";"TAB5",#N/A,TRUE,"GENERAL"}</definedName>
    <definedName name="_____u6" localSheetId="8" hidden="1">{"TAB1",#N/A,TRUE,"GENERAL";"TAB2",#N/A,TRUE,"GENERAL";"TAB3",#N/A,TRUE,"GENERAL";"TAB4",#N/A,TRUE,"GENERAL";"TAB5",#N/A,TRUE,"GENERAL"}</definedName>
    <definedName name="_____u6" hidden="1">{"TAB1",#N/A,TRUE,"GENERAL";"TAB2",#N/A,TRUE,"GENERAL";"TAB3",#N/A,TRUE,"GENERAL";"TAB4",#N/A,TRUE,"GENERAL";"TAB5",#N/A,TRUE,"GENERAL"}</definedName>
    <definedName name="_____u7" localSheetId="8" hidden="1">{"via1",#N/A,TRUE,"general";"via2",#N/A,TRUE,"general";"via3",#N/A,TRUE,"general"}</definedName>
    <definedName name="_____u7" hidden="1">{"via1",#N/A,TRUE,"general";"via2",#N/A,TRUE,"general";"via3",#N/A,TRUE,"general"}</definedName>
    <definedName name="_____u8" localSheetId="8" hidden="1">{"TAB1",#N/A,TRUE,"GENERAL";"TAB2",#N/A,TRUE,"GENERAL";"TAB3",#N/A,TRUE,"GENERAL";"TAB4",#N/A,TRUE,"GENERAL";"TAB5",#N/A,TRUE,"GENERAL"}</definedName>
    <definedName name="_____u8" hidden="1">{"TAB1",#N/A,TRUE,"GENERAL";"TAB2",#N/A,TRUE,"GENERAL";"TAB3",#N/A,TRUE,"GENERAL";"TAB4",#N/A,TRUE,"GENERAL";"TAB5",#N/A,TRUE,"GENERAL"}</definedName>
    <definedName name="_____u9" localSheetId="8" hidden="1">{"TAB1",#N/A,TRUE,"GENERAL";"TAB2",#N/A,TRUE,"GENERAL";"TAB3",#N/A,TRUE,"GENERAL";"TAB4",#N/A,TRUE,"GENERAL";"TAB5",#N/A,TRUE,"GENERAL"}</definedName>
    <definedName name="_____u9" hidden="1">{"TAB1",#N/A,TRUE,"GENERAL";"TAB2",#N/A,TRUE,"GENERAL";"TAB3",#N/A,TRUE,"GENERAL";"TAB4",#N/A,TRUE,"GENERAL";"TAB5",#N/A,TRUE,"GENERAL"}</definedName>
    <definedName name="_____ur7" localSheetId="8" hidden="1">{"TAB1",#N/A,TRUE,"GENERAL";"TAB2",#N/A,TRUE,"GENERAL";"TAB3",#N/A,TRUE,"GENERAL";"TAB4",#N/A,TRUE,"GENERAL";"TAB5",#N/A,TRUE,"GENERAL"}</definedName>
    <definedName name="_____ur7" hidden="1">{"TAB1",#N/A,TRUE,"GENERAL";"TAB2",#N/A,TRUE,"GENERAL";"TAB3",#N/A,TRUE,"GENERAL";"TAB4",#N/A,TRUE,"GENERAL";"TAB5",#N/A,TRUE,"GENERAL"}</definedName>
    <definedName name="_____v2" localSheetId="8" hidden="1">{"via1",#N/A,TRUE,"general";"via2",#N/A,TRUE,"general";"via3",#N/A,TRUE,"general"}</definedName>
    <definedName name="_____v2" hidden="1">{"via1",#N/A,TRUE,"general";"via2",#N/A,TRUE,"general";"via3",#N/A,TRUE,"general"}</definedName>
    <definedName name="_____v3" localSheetId="8" hidden="1">{"TAB1",#N/A,TRUE,"GENERAL";"TAB2",#N/A,TRUE,"GENERAL";"TAB3",#N/A,TRUE,"GENERAL";"TAB4",#N/A,TRUE,"GENERAL";"TAB5",#N/A,TRUE,"GENERAL"}</definedName>
    <definedName name="_____v3" hidden="1">{"TAB1",#N/A,TRUE,"GENERAL";"TAB2",#N/A,TRUE,"GENERAL";"TAB3",#N/A,TRUE,"GENERAL";"TAB4",#N/A,TRUE,"GENERAL";"TAB5",#N/A,TRUE,"GENERAL"}</definedName>
    <definedName name="_____v4" localSheetId="8" hidden="1">{"TAB1",#N/A,TRUE,"GENERAL";"TAB2",#N/A,TRUE,"GENERAL";"TAB3",#N/A,TRUE,"GENERAL";"TAB4",#N/A,TRUE,"GENERAL";"TAB5",#N/A,TRUE,"GENERAL"}</definedName>
    <definedName name="_____v4" hidden="1">{"TAB1",#N/A,TRUE,"GENERAL";"TAB2",#N/A,TRUE,"GENERAL";"TAB3",#N/A,TRUE,"GENERAL";"TAB4",#N/A,TRUE,"GENERAL";"TAB5",#N/A,TRUE,"GENERAL"}</definedName>
    <definedName name="_____v5" localSheetId="8" hidden="1">{"TAB1",#N/A,TRUE,"GENERAL";"TAB2",#N/A,TRUE,"GENERAL";"TAB3",#N/A,TRUE,"GENERAL";"TAB4",#N/A,TRUE,"GENERAL";"TAB5",#N/A,TRUE,"GENERAL"}</definedName>
    <definedName name="_____v5" hidden="1">{"TAB1",#N/A,TRUE,"GENERAL";"TAB2",#N/A,TRUE,"GENERAL";"TAB3",#N/A,TRUE,"GENERAL";"TAB4",#N/A,TRUE,"GENERAL";"TAB5",#N/A,TRUE,"GENERAL"}</definedName>
    <definedName name="_____v6" localSheetId="8" hidden="1">{"TAB1",#N/A,TRUE,"GENERAL";"TAB2",#N/A,TRUE,"GENERAL";"TAB3",#N/A,TRUE,"GENERAL";"TAB4",#N/A,TRUE,"GENERAL";"TAB5",#N/A,TRUE,"GENERAL"}</definedName>
    <definedName name="_____v6" hidden="1">{"TAB1",#N/A,TRUE,"GENERAL";"TAB2",#N/A,TRUE,"GENERAL";"TAB3",#N/A,TRUE,"GENERAL";"TAB4",#N/A,TRUE,"GENERAL";"TAB5",#N/A,TRUE,"GENERAL"}</definedName>
    <definedName name="_____v7" localSheetId="8" hidden="1">{"via1",#N/A,TRUE,"general";"via2",#N/A,TRUE,"general";"via3",#N/A,TRUE,"general"}</definedName>
    <definedName name="_____v7" hidden="1">{"via1",#N/A,TRUE,"general";"via2",#N/A,TRUE,"general";"via3",#N/A,TRUE,"general"}</definedName>
    <definedName name="_____v8" localSheetId="8" hidden="1">{"TAB1",#N/A,TRUE,"GENERAL";"TAB2",#N/A,TRUE,"GENERAL";"TAB3",#N/A,TRUE,"GENERAL";"TAB4",#N/A,TRUE,"GENERAL";"TAB5",#N/A,TRUE,"GENERAL"}</definedName>
    <definedName name="_____v8" hidden="1">{"TAB1",#N/A,TRUE,"GENERAL";"TAB2",#N/A,TRUE,"GENERAL";"TAB3",#N/A,TRUE,"GENERAL";"TAB4",#N/A,TRUE,"GENERAL";"TAB5",#N/A,TRUE,"GENERAL"}</definedName>
    <definedName name="_____v9" localSheetId="8" hidden="1">{"TAB1",#N/A,TRUE,"GENERAL";"TAB2",#N/A,TRUE,"GENERAL";"TAB3",#N/A,TRUE,"GENERAL";"TAB4",#N/A,TRUE,"GENERAL";"TAB5",#N/A,TRUE,"GENERAL"}</definedName>
    <definedName name="_____v9" hidden="1">{"TAB1",#N/A,TRUE,"GENERAL";"TAB2",#N/A,TRUE,"GENERAL";"TAB3",#N/A,TRUE,"GENERAL";"TAB4",#N/A,TRUE,"GENERAL";"TAB5",#N/A,TRUE,"GENERAL"}</definedName>
    <definedName name="_____VEX1" localSheetId="8">[14]Tablas!#REF!</definedName>
    <definedName name="_____VEX1">[15]Tablas!#REF!</definedName>
    <definedName name="_____VFA1" localSheetId="8">[14]Tablas!#REF!</definedName>
    <definedName name="_____VFA1">[15]Tablas!#REF!</definedName>
    <definedName name="_____vfv4" localSheetId="8" hidden="1">{"via1",#N/A,TRUE,"general";"via2",#N/A,TRUE,"general";"via3",#N/A,TRUE,"general"}</definedName>
    <definedName name="_____vfv4" hidden="1">{"via1",#N/A,TRUE,"general";"via2",#N/A,TRUE,"general";"via3",#N/A,TRUE,"general"}</definedName>
    <definedName name="_____VIT1" localSheetId="8">[14]Tablas!#REF!</definedName>
    <definedName name="_____VIT1">[15]Tablas!#REF!</definedName>
    <definedName name="_____VPR1" localSheetId="8">[14]Tablas!#REF!</definedName>
    <definedName name="_____VPR1">[15]Tablas!#REF!</definedName>
    <definedName name="_____VPR2">[16]Tablas!#REF!</definedName>
    <definedName name="_____VRP1" localSheetId="8">[14]Tablas!#REF!</definedName>
    <definedName name="_____VRP1">[15]Tablas!#REF!</definedName>
    <definedName name="_____VSM1" localSheetId="8">[14]Tablas!#REF!</definedName>
    <definedName name="_____VSM1">[15]Tablas!#REF!</definedName>
    <definedName name="_____x1" localSheetId="8" hidden="1">{"TAB1",#N/A,TRUE,"GENERAL";"TAB2",#N/A,TRUE,"GENERAL";"TAB3",#N/A,TRUE,"GENERAL";"TAB4",#N/A,TRUE,"GENERAL";"TAB5",#N/A,TRUE,"GENERAL"}</definedName>
    <definedName name="_____x1" hidden="1">{"TAB1",#N/A,TRUE,"GENERAL";"TAB2",#N/A,TRUE,"GENERAL";"TAB3",#N/A,TRUE,"GENERAL";"TAB4",#N/A,TRUE,"GENERAL";"TAB5",#N/A,TRUE,"GENERAL"}</definedName>
    <definedName name="_____x2" localSheetId="8" hidden="1">{"via1",#N/A,TRUE,"general";"via2",#N/A,TRUE,"general";"via3",#N/A,TRUE,"general"}</definedName>
    <definedName name="_____x2" hidden="1">{"via1",#N/A,TRUE,"general";"via2",#N/A,TRUE,"general";"via3",#N/A,TRUE,"general"}</definedName>
    <definedName name="_____x3" localSheetId="8" hidden="1">{"via1",#N/A,TRUE,"general";"via2",#N/A,TRUE,"general";"via3",#N/A,TRUE,"general"}</definedName>
    <definedName name="_____x3" hidden="1">{"via1",#N/A,TRUE,"general";"via2",#N/A,TRUE,"general";"via3",#N/A,TRUE,"general"}</definedName>
    <definedName name="_____x4" localSheetId="8" hidden="1">{"via1",#N/A,TRUE,"general";"via2",#N/A,TRUE,"general";"via3",#N/A,TRUE,"general"}</definedName>
    <definedName name="_____x4" hidden="1">{"via1",#N/A,TRUE,"general";"via2",#N/A,TRUE,"general";"via3",#N/A,TRUE,"general"}</definedName>
    <definedName name="_____x5" localSheetId="8" hidden="1">{"TAB1",#N/A,TRUE,"GENERAL";"TAB2",#N/A,TRUE,"GENERAL";"TAB3",#N/A,TRUE,"GENERAL";"TAB4",#N/A,TRUE,"GENERAL";"TAB5",#N/A,TRUE,"GENERAL"}</definedName>
    <definedName name="_____x5" hidden="1">{"TAB1",#N/A,TRUE,"GENERAL";"TAB2",#N/A,TRUE,"GENERAL";"TAB3",#N/A,TRUE,"GENERAL";"TAB4",#N/A,TRUE,"GENERAL";"TAB5",#N/A,TRUE,"GENERAL"}</definedName>
    <definedName name="_____x6" localSheetId="8" hidden="1">{"TAB1",#N/A,TRUE,"GENERAL";"TAB2",#N/A,TRUE,"GENERAL";"TAB3",#N/A,TRUE,"GENERAL";"TAB4",#N/A,TRUE,"GENERAL";"TAB5",#N/A,TRUE,"GENERAL"}</definedName>
    <definedName name="_____x6" hidden="1">{"TAB1",#N/A,TRUE,"GENERAL";"TAB2",#N/A,TRUE,"GENERAL";"TAB3",#N/A,TRUE,"GENERAL";"TAB4",#N/A,TRUE,"GENERAL";"TAB5",#N/A,TRUE,"GENERAL"}</definedName>
    <definedName name="_____x7" localSheetId="8" hidden="1">{"TAB1",#N/A,TRUE,"GENERAL";"TAB2",#N/A,TRUE,"GENERAL";"TAB3",#N/A,TRUE,"GENERAL";"TAB4",#N/A,TRUE,"GENERAL";"TAB5",#N/A,TRUE,"GENERAL"}</definedName>
    <definedName name="_____x7" hidden="1">{"TAB1",#N/A,TRUE,"GENERAL";"TAB2",#N/A,TRUE,"GENERAL";"TAB3",#N/A,TRUE,"GENERAL";"TAB4",#N/A,TRUE,"GENERAL";"TAB5",#N/A,TRUE,"GENERAL"}</definedName>
    <definedName name="_____x8" localSheetId="8" hidden="1">{"via1",#N/A,TRUE,"general";"via2",#N/A,TRUE,"general";"via3",#N/A,TRUE,"general"}</definedName>
    <definedName name="_____x8" hidden="1">{"via1",#N/A,TRUE,"general";"via2",#N/A,TRUE,"general";"via3",#N/A,TRUE,"general"}</definedName>
    <definedName name="_____x9" localSheetId="8" hidden="1">{"TAB1",#N/A,TRUE,"GENERAL";"TAB2",#N/A,TRUE,"GENERAL";"TAB3",#N/A,TRUE,"GENERAL";"TAB4",#N/A,TRUE,"GENERAL";"TAB5",#N/A,TRUE,"GENERAL"}</definedName>
    <definedName name="_____x9" hidden="1">{"TAB1",#N/A,TRUE,"GENERAL";"TAB2",#N/A,TRUE,"GENERAL";"TAB3",#N/A,TRUE,"GENERAL";"TAB4",#N/A,TRUE,"GENERAL";"TAB5",#N/A,TRUE,"GENERAL"}</definedName>
    <definedName name="_____y2" localSheetId="8" hidden="1">{"TAB1",#N/A,TRUE,"GENERAL";"TAB2",#N/A,TRUE,"GENERAL";"TAB3",#N/A,TRUE,"GENERAL";"TAB4",#N/A,TRUE,"GENERAL";"TAB5",#N/A,TRUE,"GENERAL"}</definedName>
    <definedName name="_____y2" hidden="1">{"TAB1",#N/A,TRUE,"GENERAL";"TAB2",#N/A,TRUE,"GENERAL";"TAB3",#N/A,TRUE,"GENERAL";"TAB4",#N/A,TRUE,"GENERAL";"TAB5",#N/A,TRUE,"GENERAL"}</definedName>
    <definedName name="_____y3" localSheetId="8" hidden="1">{"via1",#N/A,TRUE,"general";"via2",#N/A,TRUE,"general";"via3",#N/A,TRUE,"general"}</definedName>
    <definedName name="_____y3" hidden="1">{"via1",#N/A,TRUE,"general";"via2",#N/A,TRUE,"general";"via3",#N/A,TRUE,"general"}</definedName>
    <definedName name="_____y4" localSheetId="8" hidden="1">{"via1",#N/A,TRUE,"general";"via2",#N/A,TRUE,"general";"via3",#N/A,TRUE,"general"}</definedName>
    <definedName name="_____y4" hidden="1">{"via1",#N/A,TRUE,"general";"via2",#N/A,TRUE,"general";"via3",#N/A,TRUE,"general"}</definedName>
    <definedName name="_____y5" localSheetId="8" hidden="1">{"TAB1",#N/A,TRUE,"GENERAL";"TAB2",#N/A,TRUE,"GENERAL";"TAB3",#N/A,TRUE,"GENERAL";"TAB4",#N/A,TRUE,"GENERAL";"TAB5",#N/A,TRUE,"GENERAL"}</definedName>
    <definedName name="_____y5" hidden="1">{"TAB1",#N/A,TRUE,"GENERAL";"TAB2",#N/A,TRUE,"GENERAL";"TAB3",#N/A,TRUE,"GENERAL";"TAB4",#N/A,TRUE,"GENERAL";"TAB5",#N/A,TRUE,"GENERAL"}</definedName>
    <definedName name="_____y6" localSheetId="8" hidden="1">{"via1",#N/A,TRUE,"general";"via2",#N/A,TRUE,"general";"via3",#N/A,TRUE,"general"}</definedName>
    <definedName name="_____y6" hidden="1">{"via1",#N/A,TRUE,"general";"via2",#N/A,TRUE,"general";"via3",#N/A,TRUE,"general"}</definedName>
    <definedName name="_____y7" localSheetId="8" hidden="1">{"via1",#N/A,TRUE,"general";"via2",#N/A,TRUE,"general";"via3",#N/A,TRUE,"general"}</definedName>
    <definedName name="_____y7" hidden="1">{"via1",#N/A,TRUE,"general";"via2",#N/A,TRUE,"general";"via3",#N/A,TRUE,"general"}</definedName>
    <definedName name="_____y8" localSheetId="8" hidden="1">{"via1",#N/A,TRUE,"general";"via2",#N/A,TRUE,"general";"via3",#N/A,TRUE,"general"}</definedName>
    <definedName name="_____y8" hidden="1">{"via1",#N/A,TRUE,"general";"via2",#N/A,TRUE,"general";"via3",#N/A,TRUE,"general"}</definedName>
    <definedName name="_____y9" localSheetId="8" hidden="1">{"TAB1",#N/A,TRUE,"GENERAL";"TAB2",#N/A,TRUE,"GENERAL";"TAB3",#N/A,TRUE,"GENERAL";"TAB4",#N/A,TRUE,"GENERAL";"TAB5",#N/A,TRUE,"GENERAL"}</definedName>
    <definedName name="_____y9" hidden="1">{"TAB1",#N/A,TRUE,"GENERAL";"TAB2",#N/A,TRUE,"GENERAL";"TAB3",#N/A,TRUE,"GENERAL";"TAB4",#N/A,TRUE,"GENERAL";"TAB5",#N/A,TRUE,"GENERAL"}</definedName>
    <definedName name="_____z1" localSheetId="8" hidden="1">{"TAB1",#N/A,TRUE,"GENERAL";"TAB2",#N/A,TRUE,"GENERAL";"TAB3",#N/A,TRUE,"GENERAL";"TAB4",#N/A,TRUE,"GENERAL";"TAB5",#N/A,TRUE,"GENERAL"}</definedName>
    <definedName name="_____z1" hidden="1">{"TAB1",#N/A,TRUE,"GENERAL";"TAB2",#N/A,TRUE,"GENERAL";"TAB3",#N/A,TRUE,"GENERAL";"TAB4",#N/A,TRUE,"GENERAL";"TAB5",#N/A,TRUE,"GENERAL"}</definedName>
    <definedName name="_____z2" localSheetId="8" hidden="1">{"via1",#N/A,TRUE,"general";"via2",#N/A,TRUE,"general";"via3",#N/A,TRUE,"general"}</definedName>
    <definedName name="_____z2" hidden="1">{"via1",#N/A,TRUE,"general";"via2",#N/A,TRUE,"general";"via3",#N/A,TRUE,"general"}</definedName>
    <definedName name="_____z3" localSheetId="8" hidden="1">{"via1",#N/A,TRUE,"general";"via2",#N/A,TRUE,"general";"via3",#N/A,TRUE,"general"}</definedName>
    <definedName name="_____z3" hidden="1">{"via1",#N/A,TRUE,"general";"via2",#N/A,TRUE,"general";"via3",#N/A,TRUE,"general"}</definedName>
    <definedName name="_____z4" localSheetId="8" hidden="1">{"TAB1",#N/A,TRUE,"GENERAL";"TAB2",#N/A,TRUE,"GENERAL";"TAB3",#N/A,TRUE,"GENERAL";"TAB4",#N/A,TRUE,"GENERAL";"TAB5",#N/A,TRUE,"GENERAL"}</definedName>
    <definedName name="_____z4" hidden="1">{"TAB1",#N/A,TRUE,"GENERAL";"TAB2",#N/A,TRUE,"GENERAL";"TAB3",#N/A,TRUE,"GENERAL";"TAB4",#N/A,TRUE,"GENERAL";"TAB5",#N/A,TRUE,"GENERAL"}</definedName>
    <definedName name="_____z5" localSheetId="8" hidden="1">{"via1",#N/A,TRUE,"general";"via2",#N/A,TRUE,"general";"via3",#N/A,TRUE,"general"}</definedName>
    <definedName name="_____z5" hidden="1">{"via1",#N/A,TRUE,"general";"via2",#N/A,TRUE,"general";"via3",#N/A,TRUE,"general"}</definedName>
    <definedName name="_____z6" localSheetId="8" hidden="1">{"TAB1",#N/A,TRUE,"GENERAL";"TAB2",#N/A,TRUE,"GENERAL";"TAB3",#N/A,TRUE,"GENERAL";"TAB4",#N/A,TRUE,"GENERAL";"TAB5",#N/A,TRUE,"GENERAL"}</definedName>
    <definedName name="_____z6" hidden="1">{"TAB1",#N/A,TRUE,"GENERAL";"TAB2",#N/A,TRUE,"GENERAL";"TAB3",#N/A,TRUE,"GENERAL";"TAB4",#N/A,TRUE,"GENERAL";"TAB5",#N/A,TRUE,"GENERAL"}</definedName>
    <definedName name="____a1" localSheetId="8" hidden="1">{"TAB1",#N/A,TRUE,"GENERAL";"TAB2",#N/A,TRUE,"GENERAL";"TAB3",#N/A,TRUE,"GENERAL";"TAB4",#N/A,TRUE,"GENERAL";"TAB5",#N/A,TRUE,"GENERAL"}</definedName>
    <definedName name="____a1" hidden="1">{"TAB1",#N/A,TRUE,"GENERAL";"TAB2",#N/A,TRUE,"GENERAL";"TAB3",#N/A,TRUE,"GENERAL";"TAB4",#N/A,TRUE,"GENERAL";"TAB5",#N/A,TRUE,"GENERAL"}</definedName>
    <definedName name="____a3" localSheetId="8" hidden="1">{"TAB1",#N/A,TRUE,"GENERAL";"TAB2",#N/A,TRUE,"GENERAL";"TAB3",#N/A,TRUE,"GENERAL";"TAB4",#N/A,TRUE,"GENERAL";"TAB5",#N/A,TRUE,"GENERAL"}</definedName>
    <definedName name="____a3" hidden="1">{"TAB1",#N/A,TRUE,"GENERAL";"TAB2",#N/A,TRUE,"GENERAL";"TAB3",#N/A,TRUE,"GENERAL";"TAB4",#N/A,TRUE,"GENERAL";"TAB5",#N/A,TRUE,"GENERAL"}</definedName>
    <definedName name="____a4" localSheetId="8" hidden="1">{"via1",#N/A,TRUE,"general";"via2",#N/A,TRUE,"general";"via3",#N/A,TRUE,"general"}</definedName>
    <definedName name="____a4" hidden="1">{"via1",#N/A,TRUE,"general";"via2",#N/A,TRUE,"general";"via3",#N/A,TRUE,"general"}</definedName>
    <definedName name="____a5" localSheetId="8" hidden="1">{"TAB1",#N/A,TRUE,"GENERAL";"TAB2",#N/A,TRUE,"GENERAL";"TAB3",#N/A,TRUE,"GENERAL";"TAB4",#N/A,TRUE,"GENERAL";"TAB5",#N/A,TRUE,"GENERAL"}</definedName>
    <definedName name="____a5" hidden="1">{"TAB1",#N/A,TRUE,"GENERAL";"TAB2",#N/A,TRUE,"GENERAL";"TAB3",#N/A,TRUE,"GENERAL";"TAB4",#N/A,TRUE,"GENERAL";"TAB5",#N/A,TRUE,"GENERAL"}</definedName>
    <definedName name="____a6" localSheetId="8" hidden="1">{"TAB1",#N/A,TRUE,"GENERAL";"TAB2",#N/A,TRUE,"GENERAL";"TAB3",#N/A,TRUE,"GENERAL";"TAB4",#N/A,TRUE,"GENERAL";"TAB5",#N/A,TRUE,"GENERAL"}</definedName>
    <definedName name="____a6" hidden="1">{"TAB1",#N/A,TRUE,"GENERAL";"TAB2",#N/A,TRUE,"GENERAL";"TAB3",#N/A,TRUE,"GENERAL";"TAB4",#N/A,TRUE,"GENERAL";"TAB5",#N/A,TRUE,"GENERAL"}</definedName>
    <definedName name="____Ady1" localSheetId="18">#REF!</definedName>
    <definedName name="____Ady1">#REF!</definedName>
    <definedName name="____Ady2" localSheetId="18">#REF!</definedName>
    <definedName name="____Ady2">#REF!</definedName>
    <definedName name="____Ady3" localSheetId="18">#REF!</definedName>
    <definedName name="____Ady3">#REF!</definedName>
    <definedName name="____Ady4" localSheetId="18">#REF!</definedName>
    <definedName name="____Ady4">#REF!</definedName>
    <definedName name="____AFC1" localSheetId="8">[7]INV!$A$25:$D$28</definedName>
    <definedName name="____AFC1">[7]INV!$A$25:$D$28</definedName>
    <definedName name="____AFC3" localSheetId="8">[7]INV!$F$25:$I$28</definedName>
    <definedName name="____AFC3">[7]INV!$F$25:$I$28</definedName>
    <definedName name="____AFC5" localSheetId="8">[7]INV!$K$25:$N$28</definedName>
    <definedName name="____AFC5">[7]INV!$K$25:$N$28</definedName>
    <definedName name="____AIU1" localSheetId="18">#REF!</definedName>
    <definedName name="____AIU1">#REF!</definedName>
    <definedName name="____And1" localSheetId="18">#REF!</definedName>
    <definedName name="____And1">#REF!</definedName>
    <definedName name="____And2" localSheetId="18">#REF!</definedName>
    <definedName name="____And2">#REF!</definedName>
    <definedName name="____And3" localSheetId="18">#REF!</definedName>
    <definedName name="____And3">#REF!</definedName>
    <definedName name="____And4" localSheetId="18">#REF!</definedName>
    <definedName name="____And4">#REF!</definedName>
    <definedName name="____ane7" localSheetId="23">[17]!_xlbgnm.ane7</definedName>
    <definedName name="____ane7" localSheetId="8">[18]!_xlbgnm.ane7</definedName>
    <definedName name="____ane7" localSheetId="11">[17]!_xlbgnm.ane7</definedName>
    <definedName name="____ane7">[17]!_xlbgnm.ane7</definedName>
    <definedName name="____ane8" localSheetId="23">[17]!_xlbgnm.ane8</definedName>
    <definedName name="____ane8" localSheetId="8">[18]!_xlbgnm.ane8</definedName>
    <definedName name="____ane8" localSheetId="11">[17]!_xlbgnm.ane8</definedName>
    <definedName name="____ane8">[17]!_xlbgnm.ane8</definedName>
    <definedName name="____Atp2" localSheetId="8">[19]EMPRESA!$F$22</definedName>
    <definedName name="____Atp2">[20]EMPRESA!$F$22</definedName>
    <definedName name="____b2" localSheetId="8" hidden="1">{"TAB1",#N/A,TRUE,"GENERAL";"TAB2",#N/A,TRUE,"GENERAL";"TAB3",#N/A,TRUE,"GENERAL";"TAB4",#N/A,TRUE,"GENERAL";"TAB5",#N/A,TRUE,"GENERAL"}</definedName>
    <definedName name="____b2" hidden="1">{"TAB1",#N/A,TRUE,"GENERAL";"TAB2",#N/A,TRUE,"GENERAL";"TAB3",#N/A,TRUE,"GENERAL";"TAB4",#N/A,TRUE,"GENERAL";"TAB5",#N/A,TRUE,"GENERAL"}</definedName>
    <definedName name="____b3" localSheetId="8" hidden="1">{"TAB1",#N/A,TRUE,"GENERAL";"TAB2",#N/A,TRUE,"GENERAL";"TAB3",#N/A,TRUE,"GENERAL";"TAB4",#N/A,TRUE,"GENERAL";"TAB5",#N/A,TRUE,"GENERAL"}</definedName>
    <definedName name="____b3" hidden="1">{"TAB1",#N/A,TRUE,"GENERAL";"TAB2",#N/A,TRUE,"GENERAL";"TAB3",#N/A,TRUE,"GENERAL";"TAB4",#N/A,TRUE,"GENERAL";"TAB5",#N/A,TRUE,"GENERAL"}</definedName>
    <definedName name="____b4" localSheetId="8" hidden="1">{"TAB1",#N/A,TRUE,"GENERAL";"TAB2",#N/A,TRUE,"GENERAL";"TAB3",#N/A,TRUE,"GENERAL";"TAB4",#N/A,TRUE,"GENERAL";"TAB5",#N/A,TRUE,"GENERAL"}</definedName>
    <definedName name="____b4" hidden="1">{"TAB1",#N/A,TRUE,"GENERAL";"TAB2",#N/A,TRUE,"GENERAL";"TAB3",#N/A,TRUE,"GENERAL";"TAB4",#N/A,TRUE,"GENERAL";"TAB5",#N/A,TRUE,"GENERAL"}</definedName>
    <definedName name="____b5" localSheetId="8" hidden="1">{"TAB1",#N/A,TRUE,"GENERAL";"TAB2",#N/A,TRUE,"GENERAL";"TAB3",#N/A,TRUE,"GENERAL";"TAB4",#N/A,TRUE,"GENERAL";"TAB5",#N/A,TRUE,"GENERAL"}</definedName>
    <definedName name="____b5" hidden="1">{"TAB1",#N/A,TRUE,"GENERAL";"TAB2",#N/A,TRUE,"GENERAL";"TAB3",#N/A,TRUE,"GENERAL";"TAB4",#N/A,TRUE,"GENERAL";"TAB5",#N/A,TRUE,"GENERAL"}</definedName>
    <definedName name="____b6" localSheetId="8" hidden="1">{"TAB1",#N/A,TRUE,"GENERAL";"TAB2",#N/A,TRUE,"GENERAL";"TAB3",#N/A,TRUE,"GENERAL";"TAB4",#N/A,TRUE,"GENERAL";"TAB5",#N/A,TRUE,"GENERAL"}</definedName>
    <definedName name="____b6" hidden="1">{"TAB1",#N/A,TRUE,"GENERAL";"TAB2",#N/A,TRUE,"GENERAL";"TAB3",#N/A,TRUE,"GENERAL";"TAB4",#N/A,TRUE,"GENERAL";"TAB5",#N/A,TRUE,"GENERAL"}</definedName>
    <definedName name="____b7" localSheetId="8" hidden="1">{"via1",#N/A,TRUE,"general";"via2",#N/A,TRUE,"general";"via3",#N/A,TRUE,"general"}</definedName>
    <definedName name="____b7" hidden="1">{"via1",#N/A,TRUE,"general";"via2",#N/A,TRUE,"general";"via3",#N/A,TRUE,"general"}</definedName>
    <definedName name="____b8" localSheetId="8" hidden="1">{"via1",#N/A,TRUE,"general";"via2",#N/A,TRUE,"general";"via3",#N/A,TRUE,"general"}</definedName>
    <definedName name="____b8" hidden="1">{"via1",#N/A,TRUE,"general";"via2",#N/A,TRUE,"general";"via3",#N/A,TRUE,"general"}</definedName>
    <definedName name="____bb9" localSheetId="8" hidden="1">{"TAB1",#N/A,TRUE,"GENERAL";"TAB2",#N/A,TRUE,"GENERAL";"TAB3",#N/A,TRUE,"GENERAL";"TAB4",#N/A,TRUE,"GENERAL";"TAB5",#N/A,TRUE,"GENERAL"}</definedName>
    <definedName name="____bb9" hidden="1">{"TAB1",#N/A,TRUE,"GENERAL";"TAB2",#N/A,TRUE,"GENERAL";"TAB3",#N/A,TRUE,"GENERAL";"TAB4",#N/A,TRUE,"GENERAL";"TAB5",#N/A,TRUE,"GENERAL"}</definedName>
    <definedName name="____bgb5" localSheetId="8" hidden="1">{"TAB1",#N/A,TRUE,"GENERAL";"TAB2",#N/A,TRUE,"GENERAL";"TAB3",#N/A,TRUE,"GENERAL";"TAB4",#N/A,TRUE,"GENERAL";"TAB5",#N/A,TRUE,"GENERAL"}</definedName>
    <definedName name="____bgb5" hidden="1">{"TAB1",#N/A,TRUE,"GENERAL";"TAB2",#N/A,TRUE,"GENERAL";"TAB3",#N/A,TRUE,"GENERAL";"TAB4",#N/A,TRUE,"GENERAL";"TAB5",#N/A,TRUE,"GENERAL"}</definedName>
    <definedName name="____BGC1" localSheetId="8">[7]INV!$A$5:$D$8</definedName>
    <definedName name="____BGC1">[7]INV!$A$5:$D$8</definedName>
    <definedName name="____BGC3" localSheetId="8">[7]INV!$F$5:$I$8</definedName>
    <definedName name="____BGC3">[7]INV!$F$5:$I$8</definedName>
    <definedName name="____BGC5" localSheetId="8">[7]INV!$K$5:$N$8</definedName>
    <definedName name="____BGC5">[7]INV!$K$5:$N$8</definedName>
    <definedName name="____CAC1" localSheetId="8">[7]INV!$A$19:$D$22</definedName>
    <definedName name="____CAC1">[7]INV!$A$19:$D$22</definedName>
    <definedName name="____CAC3" localSheetId="8">[7]INV!$F$19:$I$22</definedName>
    <definedName name="____CAC3">[7]INV!$F$19:$I$22</definedName>
    <definedName name="____CAC5" localSheetId="8">[7]INV!$K$19:$N$22</definedName>
    <definedName name="____CAC5">[7]INV!$K$19:$N$22</definedName>
    <definedName name="____Cod1" localSheetId="18">#REF!</definedName>
    <definedName name="____Cod1" localSheetId="8">#REF!</definedName>
    <definedName name="____Cod1">#REF!</definedName>
    <definedName name="____COM1" localSheetId="8">#REF!</definedName>
    <definedName name="____COM1">#REF!</definedName>
    <definedName name="____COM10" localSheetId="8">#REF!</definedName>
    <definedName name="____COM10">#REF!</definedName>
    <definedName name="____COM11" localSheetId="8">#REF!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 localSheetId="8">[14]Tablas!#REF!</definedName>
    <definedName name="____DCI1">[15]Tablas!#REF!</definedName>
    <definedName name="____DDS1" localSheetId="8">[14]Tablas!#REF!</definedName>
    <definedName name="____DDS1">[15]Tablas!#REF!</definedName>
    <definedName name="____DGO1" localSheetId="8">[14]Tablas!#REF!</definedName>
    <definedName name="____DGO1">[15]Tablas!#REF!</definedName>
    <definedName name="____DGP1" localSheetId="8">[14]Tablas!#REF!</definedName>
    <definedName name="____DGP1">[15]Tablas!#REF!</definedName>
    <definedName name="____DIJ1" localSheetId="8">[14]Tablas!#REF!</definedName>
    <definedName name="____DIJ1">[15]Tablas!#REF!</definedName>
    <definedName name="____DPI1" localSheetId="8">[14]Tablas!#REF!</definedName>
    <definedName name="____DPI1">[15]Tablas!#REF!</definedName>
    <definedName name="____DPY1" localSheetId="8">[14]Tablas!#REF!</definedName>
    <definedName name="____DPY1">[15]Tablas!#REF!</definedName>
    <definedName name="____DRI1" localSheetId="8">[14]Tablas!#REF!</definedName>
    <definedName name="____DRI1">[15]Tablas!#REF!</definedName>
    <definedName name="____DRL1" localSheetId="8">[14]Tablas!#REF!</definedName>
    <definedName name="____DRL1">[15]Tablas!#REF!</definedName>
    <definedName name="____DSP1" localSheetId="8">[14]Tablas!#REF!</definedName>
    <definedName name="____DSP1">[15]Tablas!#REF!</definedName>
    <definedName name="____ECP1" localSheetId="8">[14]Tablas!#REF!</definedName>
    <definedName name="____ECP1">[15]Tablas!#REF!</definedName>
    <definedName name="____Epm1" localSheetId="18">#REF!</definedName>
    <definedName name="____Epm1">#REF!</definedName>
    <definedName name="____Epm4" localSheetId="18">#REF!</definedName>
    <definedName name="____Epm4">#REF!</definedName>
    <definedName name="____EST1" localSheetId="18">#REF!</definedName>
    <definedName name="____EST1">#REF!</definedName>
    <definedName name="____EST10" localSheetId="18">#REF!</definedName>
    <definedName name="____EST10">#REF!</definedName>
    <definedName name="____EST11" localSheetId="18">#REF!</definedName>
    <definedName name="____EST11">#REF!</definedName>
    <definedName name="____EST12" localSheetId="18">#REF!</definedName>
    <definedName name="____EST12">#REF!</definedName>
    <definedName name="____EST13" localSheetId="18">#REF!</definedName>
    <definedName name="____EST13">#REF!</definedName>
    <definedName name="____EST14" localSheetId="18">#REF!</definedName>
    <definedName name="____EST14">#REF!</definedName>
    <definedName name="____EST15" localSheetId="18">#REF!</definedName>
    <definedName name="____EST15">#REF!</definedName>
    <definedName name="____EST16" localSheetId="18">#REF!</definedName>
    <definedName name="____EST16">#REF!</definedName>
    <definedName name="____EST17" localSheetId="18">#REF!</definedName>
    <definedName name="____EST17">#REF!</definedName>
    <definedName name="____EST18" localSheetId="18">#REF!</definedName>
    <definedName name="____EST18">#REF!</definedName>
    <definedName name="____EST19" localSheetId="18">#REF!</definedName>
    <definedName name="____EST19">#REF!</definedName>
    <definedName name="____EST2" localSheetId="18">#REF!</definedName>
    <definedName name="____EST2">#REF!</definedName>
    <definedName name="____EST3" localSheetId="18">#REF!</definedName>
    <definedName name="____EST3">#REF!</definedName>
    <definedName name="____EST4" localSheetId="18">#REF!</definedName>
    <definedName name="____EST4">#REF!</definedName>
    <definedName name="____EST5" localSheetId="18">#REF!</definedName>
    <definedName name="____EST5">#REF!</definedName>
    <definedName name="____EST6" localSheetId="18">#REF!</definedName>
    <definedName name="____EST6">#REF!</definedName>
    <definedName name="____EST7" localSheetId="18">#REF!</definedName>
    <definedName name="____EST7">#REF!</definedName>
    <definedName name="____EST8" localSheetId="18">#REF!</definedName>
    <definedName name="____EST8">#REF!</definedName>
    <definedName name="____EST9" localSheetId="18">#REF!</definedName>
    <definedName name="____EST9">#REF!</definedName>
    <definedName name="____EXC1" localSheetId="18">#REF!</definedName>
    <definedName name="____EXC1">#REF!</definedName>
    <definedName name="____EXC10" localSheetId="18">#REF!</definedName>
    <definedName name="____EXC10">#REF!</definedName>
    <definedName name="____EXC11" localSheetId="18">#REF!</definedName>
    <definedName name="____EXC11">#REF!</definedName>
    <definedName name="____EXC12" localSheetId="18">#REF!</definedName>
    <definedName name="____EXC12">#REF!</definedName>
    <definedName name="____EXC2" localSheetId="18">#REF!</definedName>
    <definedName name="____EXC2">#REF!</definedName>
    <definedName name="____EXC3" localSheetId="18">#REF!</definedName>
    <definedName name="____EXC3">#REF!</definedName>
    <definedName name="____EXC4" localSheetId="18">#REF!</definedName>
    <definedName name="____EXC4">#REF!</definedName>
    <definedName name="____EXC5" localSheetId="18">#REF!</definedName>
    <definedName name="____EXC5">#REF!</definedName>
    <definedName name="____EXC6" localSheetId="18">#REF!</definedName>
    <definedName name="____EXC6">#REF!</definedName>
    <definedName name="____EXC7" localSheetId="18">#REF!</definedName>
    <definedName name="____EXC7">#REF!</definedName>
    <definedName name="____EXC8" localSheetId="18">#REF!</definedName>
    <definedName name="____EXC8">#REF!</definedName>
    <definedName name="____EXC9" localSheetId="18">#REF!</definedName>
    <definedName name="____EXC9">#REF!</definedName>
    <definedName name="____g2" localSheetId="8" hidden="1">{"TAB1",#N/A,TRUE,"GENERAL";"TAB2",#N/A,TRUE,"GENERAL";"TAB3",#N/A,TRUE,"GENERAL";"TAB4",#N/A,TRUE,"GENERAL";"TAB5",#N/A,TRUE,"GENERAL"}</definedName>
    <definedName name="____g2" hidden="1">{"TAB1",#N/A,TRUE,"GENERAL";"TAB2",#N/A,TRUE,"GENERAL";"TAB3",#N/A,TRUE,"GENERAL";"TAB4",#N/A,TRUE,"GENERAL";"TAB5",#N/A,TRUE,"GENERAL"}</definedName>
    <definedName name="____g3" localSheetId="8" hidden="1">{"via1",#N/A,TRUE,"general";"via2",#N/A,TRUE,"general";"via3",#N/A,TRUE,"general"}</definedName>
    <definedName name="____g3" hidden="1">{"via1",#N/A,TRUE,"general";"via2",#N/A,TRUE,"general";"via3",#N/A,TRUE,"general"}</definedName>
    <definedName name="____g4" localSheetId="8" hidden="1">{"via1",#N/A,TRUE,"general";"via2",#N/A,TRUE,"general";"via3",#N/A,TRUE,"general"}</definedName>
    <definedName name="____g4" hidden="1">{"via1",#N/A,TRUE,"general";"via2",#N/A,TRUE,"general";"via3",#N/A,TRUE,"general"}</definedName>
    <definedName name="____g5" localSheetId="8" hidden="1">{"via1",#N/A,TRUE,"general";"via2",#N/A,TRUE,"general";"via3",#N/A,TRUE,"general"}</definedName>
    <definedName name="____g5" hidden="1">{"via1",#N/A,TRUE,"general";"via2",#N/A,TRUE,"general";"via3",#N/A,TRUE,"general"}</definedName>
    <definedName name="____g6" localSheetId="8" hidden="1">{"via1",#N/A,TRUE,"general";"via2",#N/A,TRUE,"general";"via3",#N/A,TRUE,"general"}</definedName>
    <definedName name="____g6" hidden="1">{"via1",#N/A,TRUE,"general";"via2",#N/A,TRUE,"general";"via3",#N/A,TRUE,"general"}</definedName>
    <definedName name="____g7" localSheetId="8" hidden="1">{"TAB1",#N/A,TRUE,"GENERAL";"TAB2",#N/A,TRUE,"GENERAL";"TAB3",#N/A,TRUE,"GENERAL";"TAB4",#N/A,TRUE,"GENERAL";"TAB5",#N/A,TRUE,"GENERAL"}</definedName>
    <definedName name="____g7" hidden="1">{"TAB1",#N/A,TRUE,"GENERAL";"TAB2",#N/A,TRUE,"GENERAL";"TAB3",#N/A,TRUE,"GENERAL";"TAB4",#N/A,TRUE,"GENERAL";"TAB5",#N/A,TRUE,"GENERAL"}</definedName>
    <definedName name="____GR1" localSheetId="8" hidden="1">{"TAB1",#N/A,TRUE,"GENERAL";"TAB2",#N/A,TRUE,"GENERAL";"TAB3",#N/A,TRUE,"GENERAL";"TAB4",#N/A,TRUE,"GENERAL";"TAB5",#N/A,TRUE,"GENERAL"}</definedName>
    <definedName name="____GR1" hidden="1">{"TAB1",#N/A,TRUE,"GENERAL";"TAB2",#N/A,TRUE,"GENERAL";"TAB3",#N/A,TRUE,"GENERAL";"TAB4",#N/A,TRUE,"GENERAL";"TAB5",#N/A,TRUE,"GENERAL"}</definedName>
    <definedName name="____gtr4" localSheetId="8" hidden="1">{"via1",#N/A,TRUE,"general";"via2",#N/A,TRUE,"general";"via3",#N/A,TRUE,"general"}</definedName>
    <definedName name="____gtr4" hidden="1">{"via1",#N/A,TRUE,"general";"via2",#N/A,TRUE,"general";"via3",#N/A,TRUE,"general"}</definedName>
    <definedName name="____h2" localSheetId="8" hidden="1">{"via1",#N/A,TRUE,"general";"via2",#N/A,TRUE,"general";"via3",#N/A,TRUE,"general"}</definedName>
    <definedName name="____h2" hidden="1">{"via1",#N/A,TRUE,"general";"via2",#N/A,TRUE,"general";"via3",#N/A,TRUE,"general"}</definedName>
    <definedName name="____h3" localSheetId="8" hidden="1">{"via1",#N/A,TRUE,"general";"via2",#N/A,TRUE,"general";"via3",#N/A,TRUE,"general"}</definedName>
    <definedName name="____h3" hidden="1">{"via1",#N/A,TRUE,"general";"via2",#N/A,TRUE,"general";"via3",#N/A,TRUE,"general"}</definedName>
    <definedName name="____h4" localSheetId="8" hidden="1">{"TAB1",#N/A,TRUE,"GENERAL";"TAB2",#N/A,TRUE,"GENERAL";"TAB3",#N/A,TRUE,"GENERAL";"TAB4",#N/A,TRUE,"GENERAL";"TAB5",#N/A,TRUE,"GENERAL"}</definedName>
    <definedName name="____h4" hidden="1">{"TAB1",#N/A,TRUE,"GENERAL";"TAB2",#N/A,TRUE,"GENERAL";"TAB3",#N/A,TRUE,"GENERAL";"TAB4",#N/A,TRUE,"GENERAL";"TAB5",#N/A,TRUE,"GENERAL"}</definedName>
    <definedName name="____h5" localSheetId="8" hidden="1">{"TAB1",#N/A,TRUE,"GENERAL";"TAB2",#N/A,TRUE,"GENERAL";"TAB3",#N/A,TRUE,"GENERAL";"TAB4",#N/A,TRUE,"GENERAL";"TAB5",#N/A,TRUE,"GENERAL"}</definedName>
    <definedName name="____h5" hidden="1">{"TAB1",#N/A,TRUE,"GENERAL";"TAB2",#N/A,TRUE,"GENERAL";"TAB3",#N/A,TRUE,"GENERAL";"TAB4",#N/A,TRUE,"GENERAL";"TAB5",#N/A,TRUE,"GENERAL"}</definedName>
    <definedName name="____h6" localSheetId="8" hidden="1">{"via1",#N/A,TRUE,"general";"via2",#N/A,TRUE,"general";"via3",#N/A,TRUE,"general"}</definedName>
    <definedName name="____h6" hidden="1">{"via1",#N/A,TRUE,"general";"via2",#N/A,TRUE,"general";"via3",#N/A,TRUE,"general"}</definedName>
    <definedName name="____h7" localSheetId="8" hidden="1">{"TAB1",#N/A,TRUE,"GENERAL";"TAB2",#N/A,TRUE,"GENERAL";"TAB3",#N/A,TRUE,"GENERAL";"TAB4",#N/A,TRUE,"GENERAL";"TAB5",#N/A,TRUE,"GENERAL"}</definedName>
    <definedName name="____h7" hidden="1">{"TAB1",#N/A,TRUE,"GENERAL";"TAB2",#N/A,TRUE,"GENERAL";"TAB3",#N/A,TRUE,"GENERAL";"TAB4",#N/A,TRUE,"GENERAL";"TAB5",#N/A,TRUE,"GENERAL"}</definedName>
    <definedName name="____h8" localSheetId="8" hidden="1">{"via1",#N/A,TRUE,"general";"via2",#N/A,TRUE,"general";"via3",#N/A,TRUE,"general"}</definedName>
    <definedName name="____h8" hidden="1">{"via1",#N/A,TRUE,"general";"via2",#N/A,TRUE,"general";"via3",#N/A,TRUE,"general"}</definedName>
    <definedName name="____hfh7" localSheetId="8" hidden="1">{"via1",#N/A,TRUE,"general";"via2",#N/A,TRUE,"general";"via3",#N/A,TRUE,"general"}</definedName>
    <definedName name="____hfh7" hidden="1">{"via1",#N/A,TRUE,"general";"via2",#N/A,TRUE,"general";"via3",#N/A,TRUE,"general"}</definedName>
    <definedName name="____i1" localSheetId="18">#REF!</definedName>
    <definedName name="____i1">#REF!</definedName>
    <definedName name="____i4" localSheetId="8" hidden="1">{"via1",#N/A,TRUE,"general";"via2",#N/A,TRUE,"general";"via3",#N/A,TRUE,"general"}</definedName>
    <definedName name="____i4" hidden="1">{"via1",#N/A,TRUE,"general";"via2",#N/A,TRUE,"general";"via3",#N/A,TRUE,"general"}</definedName>
    <definedName name="____i5" localSheetId="8" hidden="1">{"TAB1",#N/A,TRUE,"GENERAL";"TAB2",#N/A,TRUE,"GENERAL";"TAB3",#N/A,TRUE,"GENERAL";"TAB4",#N/A,TRUE,"GENERAL";"TAB5",#N/A,TRUE,"GENERAL"}</definedName>
    <definedName name="____i5" hidden="1">{"TAB1",#N/A,TRUE,"GENERAL";"TAB2",#N/A,TRUE,"GENERAL";"TAB3",#N/A,TRUE,"GENERAL";"TAB4",#N/A,TRUE,"GENERAL";"TAB5",#N/A,TRUE,"GENERAL"}</definedName>
    <definedName name="____i6" localSheetId="8" hidden="1">{"TAB1",#N/A,TRUE,"GENERAL";"TAB2",#N/A,TRUE,"GENERAL";"TAB3",#N/A,TRUE,"GENERAL";"TAB4",#N/A,TRUE,"GENERAL";"TAB5",#N/A,TRUE,"GENERAL"}</definedName>
    <definedName name="____i6" hidden="1">{"TAB1",#N/A,TRUE,"GENERAL";"TAB2",#N/A,TRUE,"GENERAL";"TAB3",#N/A,TRUE,"GENERAL";"TAB4",#N/A,TRUE,"GENERAL";"TAB5",#N/A,TRUE,"GENERAL"}</definedName>
    <definedName name="____i7" localSheetId="8" hidden="1">{"via1",#N/A,TRUE,"general";"via2",#N/A,TRUE,"general";"via3",#N/A,TRUE,"general"}</definedName>
    <definedName name="____i7" hidden="1">{"via1",#N/A,TRUE,"general";"via2",#N/A,TRUE,"general";"via3",#N/A,TRUE,"general"}</definedName>
    <definedName name="____i77" localSheetId="8" hidden="1">{"TAB1",#N/A,TRUE,"GENERAL";"TAB2",#N/A,TRUE,"GENERAL";"TAB3",#N/A,TRUE,"GENERAL";"TAB4",#N/A,TRUE,"GENERAL";"TAB5",#N/A,TRUE,"GENERAL"}</definedName>
    <definedName name="____i77" hidden="1">{"TAB1",#N/A,TRUE,"GENERAL";"TAB2",#N/A,TRUE,"GENERAL";"TAB3",#N/A,TRUE,"GENERAL";"TAB4",#N/A,TRUE,"GENERAL";"TAB5",#N/A,TRUE,"GENERAL"}</definedName>
    <definedName name="____i8" localSheetId="8" hidden="1">{"via1",#N/A,TRUE,"general";"via2",#N/A,TRUE,"general";"via3",#N/A,TRUE,"general"}</definedName>
    <definedName name="____i8" hidden="1">{"via1",#N/A,TRUE,"general";"via2",#N/A,TRUE,"general";"via3",#N/A,TRUE,"general"}</definedName>
    <definedName name="____i9" localSheetId="8" hidden="1">{"TAB1",#N/A,TRUE,"GENERAL";"TAB2",#N/A,TRUE,"GENERAL";"TAB3",#N/A,TRUE,"GENERAL";"TAB4",#N/A,TRUE,"GENERAL";"TAB5",#N/A,TRUE,"GENERAL"}</definedName>
    <definedName name="____i9" hidden="1">{"TAB1",#N/A,TRUE,"GENERAL";"TAB2",#N/A,TRUE,"GENERAL";"TAB3",#N/A,TRUE,"GENERAL";"TAB4",#N/A,TRUE,"GENERAL";"TAB5",#N/A,TRUE,"GENERAL"}</definedName>
    <definedName name="____ICP1" localSheetId="8">[14]Tablas!#REF!</definedName>
    <definedName name="____ICP1">[15]Tablas!#REF!</definedName>
    <definedName name="____IyC2" localSheetId="18">#REF!</definedName>
    <definedName name="____IyC2">#REF!</definedName>
    <definedName name="____IyC3" localSheetId="18">#REF!</definedName>
    <definedName name="____IyC3">#REF!</definedName>
    <definedName name="____IyC4" localSheetId="18">#REF!</definedName>
    <definedName name="____IyC4">#REF!</definedName>
    <definedName name="____k3" localSheetId="8" hidden="1">{"TAB1",#N/A,TRUE,"GENERAL";"TAB2",#N/A,TRUE,"GENERAL";"TAB3",#N/A,TRUE,"GENERAL";"TAB4",#N/A,TRUE,"GENERAL";"TAB5",#N/A,TRUE,"GENERAL"}</definedName>
    <definedName name="____k3" hidden="1">{"TAB1",#N/A,TRUE,"GENERAL";"TAB2",#N/A,TRUE,"GENERAL";"TAB3",#N/A,TRUE,"GENERAL";"TAB4",#N/A,TRUE,"GENERAL";"TAB5",#N/A,TRUE,"GENERAL"}</definedName>
    <definedName name="____k4" localSheetId="8" hidden="1">{"via1",#N/A,TRUE,"general";"via2",#N/A,TRUE,"general";"via3",#N/A,TRUE,"general"}</definedName>
    <definedName name="____k4" hidden="1">{"via1",#N/A,TRUE,"general";"via2",#N/A,TRUE,"general";"via3",#N/A,TRUE,"general"}</definedName>
    <definedName name="____k5" localSheetId="8" hidden="1">{"via1",#N/A,TRUE,"general";"via2",#N/A,TRUE,"general";"via3",#N/A,TRUE,"general"}</definedName>
    <definedName name="____k5" hidden="1">{"via1",#N/A,TRUE,"general";"via2",#N/A,TRUE,"general";"via3",#N/A,TRUE,"general"}</definedName>
    <definedName name="____k6" localSheetId="8" hidden="1">{"TAB1",#N/A,TRUE,"GENERAL";"TAB2",#N/A,TRUE,"GENERAL";"TAB3",#N/A,TRUE,"GENERAL";"TAB4",#N/A,TRUE,"GENERAL";"TAB5",#N/A,TRUE,"GENERAL"}</definedName>
    <definedName name="____k6" hidden="1">{"TAB1",#N/A,TRUE,"GENERAL";"TAB2",#N/A,TRUE,"GENERAL";"TAB3",#N/A,TRUE,"GENERAL";"TAB4",#N/A,TRUE,"GENERAL";"TAB5",#N/A,TRUE,"GENERAL"}</definedName>
    <definedName name="____k7" localSheetId="8" hidden="1">{"via1",#N/A,TRUE,"general";"via2",#N/A,TRUE,"general";"via3",#N/A,TRUE,"general"}</definedName>
    <definedName name="____k7" hidden="1">{"via1",#N/A,TRUE,"general";"via2",#N/A,TRUE,"general";"via3",#N/A,TRUE,"general"}</definedName>
    <definedName name="____k8" localSheetId="8" hidden="1">{"via1",#N/A,TRUE,"general";"via2",#N/A,TRUE,"general";"via3",#N/A,TRUE,"general"}</definedName>
    <definedName name="____k8" hidden="1">{"via1",#N/A,TRUE,"general";"via2",#N/A,TRUE,"general";"via3",#N/A,TRUE,"general"}</definedName>
    <definedName name="____k9" localSheetId="8" hidden="1">{"TAB1",#N/A,TRUE,"GENERAL";"TAB2",#N/A,TRUE,"GENERAL";"TAB3",#N/A,TRUE,"GENERAL";"TAB4",#N/A,TRUE,"GENERAL";"TAB5",#N/A,TRUE,"GENERAL"}</definedName>
    <definedName name="____k9" hidden="1">{"TAB1",#N/A,TRUE,"GENERAL";"TAB2",#N/A,TRUE,"GENERAL";"TAB3",#N/A,TRUE,"GENERAL";"TAB4",#N/A,TRUE,"GENERAL";"TAB5",#N/A,TRUE,"GENERAL"}</definedName>
    <definedName name="____kjk6" localSheetId="8" hidden="1">{"TAB1",#N/A,TRUE,"GENERAL";"TAB2",#N/A,TRUE,"GENERAL";"TAB3",#N/A,TRUE,"GENERAL";"TAB4",#N/A,TRUE,"GENERAL";"TAB5",#N/A,TRUE,"GENERAL"}</definedName>
    <definedName name="____kjk6" hidden="1">{"TAB1",#N/A,TRUE,"GENERAL";"TAB2",#N/A,TRUE,"GENERAL";"TAB3",#N/A,TRUE,"GENERAL";"TAB4",#N/A,TRUE,"GENERAL";"TAB5",#N/A,TRUE,"GENERAL"}</definedName>
    <definedName name="____LEY80" localSheetId="8">#REF!</definedName>
    <definedName name="____LEY80">#REF!</definedName>
    <definedName name="____m3" localSheetId="8" hidden="1">{"via1",#N/A,TRUE,"general";"via2",#N/A,TRUE,"general";"via3",#N/A,TRUE,"general"}</definedName>
    <definedName name="____m3" hidden="1">{"via1",#N/A,TRUE,"general";"via2",#N/A,TRUE,"general";"via3",#N/A,TRUE,"general"}</definedName>
    <definedName name="____m4" localSheetId="8" hidden="1">{"TAB1",#N/A,TRUE,"GENERAL";"TAB2",#N/A,TRUE,"GENERAL";"TAB3",#N/A,TRUE,"GENERAL";"TAB4",#N/A,TRUE,"GENERAL";"TAB5",#N/A,TRUE,"GENERAL"}</definedName>
    <definedName name="____m4" hidden="1">{"TAB1",#N/A,TRUE,"GENERAL";"TAB2",#N/A,TRUE,"GENERAL";"TAB3",#N/A,TRUE,"GENERAL";"TAB4",#N/A,TRUE,"GENERAL";"TAB5",#N/A,TRUE,"GENERAL"}</definedName>
    <definedName name="____m5" localSheetId="8" hidden="1">{"via1",#N/A,TRUE,"general";"via2",#N/A,TRUE,"general";"via3",#N/A,TRUE,"general"}</definedName>
    <definedName name="____m5" hidden="1">{"via1",#N/A,TRUE,"general";"via2",#N/A,TRUE,"general";"via3",#N/A,TRUE,"general"}</definedName>
    <definedName name="____m6" localSheetId="8" hidden="1">{"TAB1",#N/A,TRUE,"GENERAL";"TAB2",#N/A,TRUE,"GENERAL";"TAB3",#N/A,TRUE,"GENERAL";"TAB4",#N/A,TRUE,"GENERAL";"TAB5",#N/A,TRUE,"GENERAL"}</definedName>
    <definedName name="____m6" hidden="1">{"TAB1",#N/A,TRUE,"GENERAL";"TAB2",#N/A,TRUE,"GENERAL";"TAB3",#N/A,TRUE,"GENERAL";"TAB4",#N/A,TRUE,"GENERAL";"TAB5",#N/A,TRUE,"GENERAL"}</definedName>
    <definedName name="____m7" localSheetId="8" hidden="1">{"TAB1",#N/A,TRUE,"GENERAL";"TAB2",#N/A,TRUE,"GENERAL";"TAB3",#N/A,TRUE,"GENERAL";"TAB4",#N/A,TRUE,"GENERAL";"TAB5",#N/A,TRUE,"GENERAL"}</definedName>
    <definedName name="____m7" hidden="1">{"TAB1",#N/A,TRUE,"GENERAL";"TAB2",#N/A,TRUE,"GENERAL";"TAB3",#N/A,TRUE,"GENERAL";"TAB4",#N/A,TRUE,"GENERAL";"TAB5",#N/A,TRUE,"GENERAL"}</definedName>
    <definedName name="____m8" localSheetId="8" hidden="1">{"via1",#N/A,TRUE,"general";"via2",#N/A,TRUE,"general";"via3",#N/A,TRUE,"general"}</definedName>
    <definedName name="____m8" hidden="1">{"via1",#N/A,TRUE,"general";"via2",#N/A,TRUE,"general";"via3",#N/A,TRUE,"general"}</definedName>
    <definedName name="____m9" localSheetId="8" hidden="1">{"via1",#N/A,TRUE,"general";"via2",#N/A,TRUE,"general";"via3",#N/A,TRUE,"general"}</definedName>
    <definedName name="____m9" hidden="1">{"via1",#N/A,TRUE,"general";"via2",#N/A,TRUE,"general";"via3",#N/A,TRUE,"general"}</definedName>
    <definedName name="____MA2" localSheetId="18">#REF!</definedName>
    <definedName name="____MA2" localSheetId="8">#REF!</definedName>
    <definedName name="____MA2">#REF!</definedName>
    <definedName name="____MB4" localSheetId="18">#REF!</definedName>
    <definedName name="____MB4">#REF!</definedName>
    <definedName name="____n3" localSheetId="8" hidden="1">{"TAB1",#N/A,TRUE,"GENERAL";"TAB2",#N/A,TRUE,"GENERAL";"TAB3",#N/A,TRUE,"GENERAL";"TAB4",#N/A,TRUE,"GENERAL";"TAB5",#N/A,TRUE,"GENERAL"}</definedName>
    <definedName name="____n3" hidden="1">{"TAB1",#N/A,TRUE,"GENERAL";"TAB2",#N/A,TRUE,"GENERAL";"TAB3",#N/A,TRUE,"GENERAL";"TAB4",#N/A,TRUE,"GENERAL";"TAB5",#N/A,TRUE,"GENERAL"}</definedName>
    <definedName name="____n4" localSheetId="8" hidden="1">{"via1",#N/A,TRUE,"general";"via2",#N/A,TRUE,"general";"via3",#N/A,TRUE,"general"}</definedName>
    <definedName name="____n4" hidden="1">{"via1",#N/A,TRUE,"general";"via2",#N/A,TRUE,"general";"via3",#N/A,TRUE,"general"}</definedName>
    <definedName name="____n5" localSheetId="8" hidden="1">{"TAB1",#N/A,TRUE,"GENERAL";"TAB2",#N/A,TRUE,"GENERAL";"TAB3",#N/A,TRUE,"GENERAL";"TAB4",#N/A,TRUE,"GENERAL";"TAB5",#N/A,TRUE,"GENERAL"}</definedName>
    <definedName name="____n5" hidden="1">{"TAB1",#N/A,TRUE,"GENERAL";"TAB2",#N/A,TRUE,"GENERAL";"TAB3",#N/A,TRUE,"GENERAL";"TAB4",#N/A,TRUE,"GENERAL";"TAB5",#N/A,TRUE,"GENERAL"}</definedName>
    <definedName name="____nyn7" localSheetId="8" hidden="1">{"via1",#N/A,TRUE,"general";"via2",#N/A,TRUE,"general";"via3",#N/A,TRUE,"general"}</definedName>
    <definedName name="____nyn7" hidden="1">{"via1",#N/A,TRUE,"general";"via2",#N/A,TRUE,"general";"via3",#N/A,TRUE,"general"}</definedName>
    <definedName name="____o4" localSheetId="8" hidden="1">{"via1",#N/A,TRUE,"general";"via2",#N/A,TRUE,"general";"via3",#N/A,TRUE,"general"}</definedName>
    <definedName name="____o4" hidden="1">{"via1",#N/A,TRUE,"general";"via2",#N/A,TRUE,"general";"via3",#N/A,TRUE,"general"}</definedName>
    <definedName name="____o5" localSheetId="8" hidden="1">{"TAB1",#N/A,TRUE,"GENERAL";"TAB2",#N/A,TRUE,"GENERAL";"TAB3",#N/A,TRUE,"GENERAL";"TAB4",#N/A,TRUE,"GENERAL";"TAB5",#N/A,TRUE,"GENERAL"}</definedName>
    <definedName name="____o5" hidden="1">{"TAB1",#N/A,TRUE,"GENERAL";"TAB2",#N/A,TRUE,"GENERAL";"TAB3",#N/A,TRUE,"GENERAL";"TAB4",#N/A,TRUE,"GENERAL";"TAB5",#N/A,TRUE,"GENERAL"}</definedName>
    <definedName name="____o6" localSheetId="8" hidden="1">{"TAB1",#N/A,TRUE,"GENERAL";"TAB2",#N/A,TRUE,"GENERAL";"TAB3",#N/A,TRUE,"GENERAL";"TAB4",#N/A,TRUE,"GENERAL";"TAB5",#N/A,TRUE,"GENERAL"}</definedName>
    <definedName name="____o6" hidden="1">{"TAB1",#N/A,TRUE,"GENERAL";"TAB2",#N/A,TRUE,"GENERAL";"TAB3",#N/A,TRUE,"GENERAL";"TAB4",#N/A,TRUE,"GENERAL";"TAB5",#N/A,TRUE,"GENERAL"}</definedName>
    <definedName name="____o7" localSheetId="8" hidden="1">{"TAB1",#N/A,TRUE,"GENERAL";"TAB2",#N/A,TRUE,"GENERAL";"TAB3",#N/A,TRUE,"GENERAL";"TAB4",#N/A,TRUE,"GENERAL";"TAB5",#N/A,TRUE,"GENERAL"}</definedName>
    <definedName name="____o7" hidden="1">{"TAB1",#N/A,TRUE,"GENERAL";"TAB2",#N/A,TRUE,"GENERAL";"TAB3",#N/A,TRUE,"GENERAL";"TAB4",#N/A,TRUE,"GENERAL";"TAB5",#N/A,TRUE,"GENERAL"}</definedName>
    <definedName name="____o8" localSheetId="8" hidden="1">{"via1",#N/A,TRUE,"general";"via2",#N/A,TRUE,"general";"via3",#N/A,TRUE,"general"}</definedName>
    <definedName name="____o8" hidden="1">{"via1",#N/A,TRUE,"general";"via2",#N/A,TRUE,"general";"via3",#N/A,TRUE,"general"}</definedName>
    <definedName name="____o9" localSheetId="8" hidden="1">{"TAB1",#N/A,TRUE,"GENERAL";"TAB2",#N/A,TRUE,"GENERAL";"TAB3",#N/A,TRUE,"GENERAL";"TAB4",#N/A,TRUE,"GENERAL";"TAB5",#N/A,TRUE,"GENERAL"}</definedName>
    <definedName name="____o9" hidden="1">{"TAB1",#N/A,TRUE,"GENERAL";"TAB2",#N/A,TRUE,"GENERAL";"TAB3",#N/A,TRUE,"GENERAL";"TAB4",#N/A,TRUE,"GENERAL";"TAB5",#N/A,TRUE,"GENERAL"}</definedName>
    <definedName name="____OCD1" localSheetId="8">[14]Tablas!#REF!</definedName>
    <definedName name="____OCD1">[15]Tablas!#REF!</definedName>
    <definedName name="____OCI1" localSheetId="8">[14]Tablas!#REF!</definedName>
    <definedName name="____OCI1">[15]Tablas!#REF!</definedName>
    <definedName name="____p6" localSheetId="8" hidden="1">{"via1",#N/A,TRUE,"general";"via2",#N/A,TRUE,"general";"via3",#N/A,TRUE,"general"}</definedName>
    <definedName name="____p6" hidden="1">{"via1",#N/A,TRUE,"general";"via2",#N/A,TRUE,"general";"via3",#N/A,TRUE,"general"}</definedName>
    <definedName name="____p7" localSheetId="8" hidden="1">{"via1",#N/A,TRUE,"general";"via2",#N/A,TRUE,"general";"via3",#N/A,TRUE,"general"}</definedName>
    <definedName name="____p7" hidden="1">{"via1",#N/A,TRUE,"general";"via2",#N/A,TRUE,"general";"via3",#N/A,TRUE,"general"}</definedName>
    <definedName name="____p8" localSheetId="8" hidden="1">{"TAB1",#N/A,TRUE,"GENERAL";"TAB2",#N/A,TRUE,"GENERAL";"TAB3",#N/A,TRUE,"GENERAL";"TAB4",#N/A,TRUE,"GENERAL";"TAB5",#N/A,TRUE,"GENERAL"}</definedName>
    <definedName name="____p8" hidden="1">{"TAB1",#N/A,TRUE,"GENERAL";"TAB2",#N/A,TRUE,"GENERAL";"TAB3",#N/A,TRUE,"GENERAL";"TAB4",#N/A,TRUE,"GENERAL";"TAB5",#N/A,TRUE,"GENERAL"}</definedName>
    <definedName name="____Pa1">'[21]Paral. 1'!$E:$E</definedName>
    <definedName name="____Pa2">'[21]Paral. 2'!$E:$E</definedName>
    <definedName name="____Pa3">'[21]Paral. 3'!$E:$E</definedName>
    <definedName name="____Pa4">[21]Paral.4!$E:$E</definedName>
    <definedName name="____PJ50" localSheetId="18">#REF!</definedName>
    <definedName name="____PJ50" localSheetId="8">#REF!</definedName>
    <definedName name="____PJ50">#REF!</definedName>
    <definedName name="____pj51" localSheetId="18">#REF!</definedName>
    <definedName name="____pj51" localSheetId="8">#REF!</definedName>
    <definedName name="____pj51">#REF!</definedName>
    <definedName name="____Po2" localSheetId="8">[22]REAJUSTESACTA1PROVI!#REF!</definedName>
    <definedName name="____Po2">[22]REAJUSTESACTA1PROVI!#REF!</definedName>
    <definedName name="____Pon1" localSheetId="18">#REF!</definedName>
    <definedName name="____Pon1">#REF!</definedName>
    <definedName name="____Pon2" localSheetId="18">#REF!</definedName>
    <definedName name="____Pon2">#REF!</definedName>
    <definedName name="____Pon3" localSheetId="18">#REF!</definedName>
    <definedName name="____Pon3">#REF!</definedName>
    <definedName name="____Pon4" localSheetId="18">#REF!</definedName>
    <definedName name="____Pon4">#REF!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8" hidden="1">{"TAB1",#N/A,TRUE,"GENERAL";"TAB2",#N/A,TRUE,"GENERAL";"TAB3",#N/A,TRUE,"GENERAL";"TAB4",#N/A,TRUE,"GENERAL";"TAB5",#N/A,TRUE,"GENERAL"}</definedName>
    <definedName name="____r" hidden="1">{"TAB1",#N/A,TRUE,"GENERAL";"TAB2",#N/A,TRUE,"GENERAL";"TAB3",#N/A,TRUE,"GENERAL";"TAB4",#N/A,TRUE,"GENERAL";"TAB5",#N/A,TRUE,"GENERAL"}</definedName>
    <definedName name="____r4r" localSheetId="8" hidden="1">{"via1",#N/A,TRUE,"general";"via2",#N/A,TRUE,"general";"via3",#N/A,TRUE,"general"}</definedName>
    <definedName name="____r4r" hidden="1">{"via1",#N/A,TRUE,"general";"via2",#N/A,TRUE,"general";"via3",#N/A,TRUE,"general"}</definedName>
    <definedName name="____Ram1" localSheetId="18">#REF!</definedName>
    <definedName name="____Ram1">#REF!</definedName>
    <definedName name="____Ram2" localSheetId="18">#REF!</definedName>
    <definedName name="____Ram2">#REF!</definedName>
    <definedName name="____Ram3" localSheetId="18">#REF!</definedName>
    <definedName name="____Ram3">#REF!</definedName>
    <definedName name="____Ram4" localSheetId="18">#REF!</definedName>
    <definedName name="____Ram4">#REF!</definedName>
    <definedName name="____RCT1" localSheetId="18">#REF!</definedName>
    <definedName name="____RCT1">#REF!</definedName>
    <definedName name="____RCT2" localSheetId="18">#REF!</definedName>
    <definedName name="____RCT2">#REF!</definedName>
    <definedName name="____RCT3" localSheetId="18">#REF!</definedName>
    <definedName name="____RCT3">#REF!</definedName>
    <definedName name="____RCT4" localSheetId="18">#REF!</definedName>
    <definedName name="____RCT4">#REF!</definedName>
    <definedName name="____Red4" localSheetId="18">#REF!</definedName>
    <definedName name="____Red4">#REF!</definedName>
    <definedName name="____rtu6" localSheetId="8" hidden="1">{"via1",#N/A,TRUE,"general";"via2",#N/A,TRUE,"general";"via3",#N/A,TRUE,"general"}</definedName>
    <definedName name="____rtu6" hidden="1">{"via1",#N/A,TRUE,"general";"via2",#N/A,TRUE,"general";"via3",#N/A,TRUE,"general"}</definedName>
    <definedName name="____s1" localSheetId="8" hidden="1">{"via1",#N/A,TRUE,"general";"via2",#N/A,TRUE,"general";"via3",#N/A,TRUE,"general"}</definedName>
    <definedName name="____s1" hidden="1">{"via1",#N/A,TRUE,"general";"via2",#N/A,TRUE,"general";"via3",#N/A,TRUE,"general"}</definedName>
    <definedName name="____s2" localSheetId="8" hidden="1">{"TAB1",#N/A,TRUE,"GENERAL";"TAB2",#N/A,TRUE,"GENERAL";"TAB3",#N/A,TRUE,"GENERAL";"TAB4",#N/A,TRUE,"GENERAL";"TAB5",#N/A,TRUE,"GENERAL"}</definedName>
    <definedName name="____s2" hidden="1">{"TAB1",#N/A,TRUE,"GENERAL";"TAB2",#N/A,TRUE,"GENERAL";"TAB3",#N/A,TRUE,"GENERAL";"TAB4",#N/A,TRUE,"GENERAL";"TAB5",#N/A,TRUE,"GENERAL"}</definedName>
    <definedName name="____s3" localSheetId="8" hidden="1">{"TAB1",#N/A,TRUE,"GENERAL";"TAB2",#N/A,TRUE,"GENERAL";"TAB3",#N/A,TRUE,"GENERAL";"TAB4",#N/A,TRUE,"GENERAL";"TAB5",#N/A,TRUE,"GENERAL"}</definedName>
    <definedName name="____s3" hidden="1">{"TAB1",#N/A,TRUE,"GENERAL";"TAB2",#N/A,TRUE,"GENERAL";"TAB3",#N/A,TRUE,"GENERAL";"TAB4",#N/A,TRUE,"GENERAL";"TAB5",#N/A,TRUE,"GENERAL"}</definedName>
    <definedName name="____s4" localSheetId="8" hidden="1">{"via1",#N/A,TRUE,"general";"via2",#N/A,TRUE,"general";"via3",#N/A,TRUE,"general"}</definedName>
    <definedName name="____s4" hidden="1">{"via1",#N/A,TRUE,"general";"via2",#N/A,TRUE,"general";"via3",#N/A,TRUE,"general"}</definedName>
    <definedName name="____s5" localSheetId="8" hidden="1">{"via1",#N/A,TRUE,"general";"via2",#N/A,TRUE,"general";"via3",#N/A,TRUE,"general"}</definedName>
    <definedName name="____s5" hidden="1">{"via1",#N/A,TRUE,"general";"via2",#N/A,TRUE,"general";"via3",#N/A,TRUE,"general"}</definedName>
    <definedName name="____s6" localSheetId="8" hidden="1">{"TAB1",#N/A,TRUE,"GENERAL";"TAB2",#N/A,TRUE,"GENERAL";"TAB3",#N/A,TRUE,"GENERAL";"TAB4",#N/A,TRUE,"GENERAL";"TAB5",#N/A,TRUE,"GENERAL"}</definedName>
    <definedName name="____s6" hidden="1">{"TAB1",#N/A,TRUE,"GENERAL";"TAB2",#N/A,TRUE,"GENERAL";"TAB3",#N/A,TRUE,"GENERAL";"TAB4",#N/A,TRUE,"GENERAL";"TAB5",#N/A,TRUE,"GENERAL"}</definedName>
    <definedName name="____s7" localSheetId="8" hidden="1">{"via1",#N/A,TRUE,"general";"via2",#N/A,TRUE,"general";"via3",#N/A,TRUE,"general"}</definedName>
    <definedName name="____s7" hidden="1">{"via1",#N/A,TRUE,"general";"via2",#N/A,TRUE,"general";"via3",#N/A,TRUE,"general"}</definedName>
    <definedName name="____SBC1" localSheetId="8">[7]INV!$A$12:$D$15</definedName>
    <definedName name="____SBC1">[7]INV!$A$12:$D$15</definedName>
    <definedName name="____SBC3" localSheetId="8">[7]INV!$F$12:$I$15</definedName>
    <definedName name="____SBC3">[7]INV!$F$12:$I$15</definedName>
    <definedName name="____SBC5" localSheetId="8">[7]INV!$K$12:$N$15</definedName>
    <definedName name="____SBC5">[7]INV!$K$12:$N$15</definedName>
    <definedName name="____ST106" localSheetId="18">#REF!</definedName>
    <definedName name="____ST106">#REF!</definedName>
    <definedName name="____ST126" localSheetId="18">#REF!</definedName>
    <definedName name="____ST126">#REF!</definedName>
    <definedName name="____ST186" localSheetId="18">#REF!</definedName>
    <definedName name="____ST186">#REF!</definedName>
    <definedName name="____ST206" localSheetId="18">#REF!</definedName>
    <definedName name="____ST206">#REF!</definedName>
    <definedName name="____ST86" localSheetId="18">#REF!</definedName>
    <definedName name="____ST86">#REF!</definedName>
    <definedName name="____Sum1" localSheetId="18">#REF!</definedName>
    <definedName name="____Sum1">#REF!</definedName>
    <definedName name="____Sum2" localSheetId="18">#REF!</definedName>
    <definedName name="____Sum2">#REF!</definedName>
    <definedName name="____Sum4" localSheetId="18">#REF!</definedName>
    <definedName name="____Sum4">#REF!</definedName>
    <definedName name="____SyE1" localSheetId="18">#REF!</definedName>
    <definedName name="____SyE1">#REF!</definedName>
    <definedName name="____SyE2" localSheetId="18">#REF!</definedName>
    <definedName name="____SyE2">#REF!</definedName>
    <definedName name="____SyE3" localSheetId="18">#REF!</definedName>
    <definedName name="____SyE3">#REF!</definedName>
    <definedName name="____SyE4" localSheetId="18">#REF!</definedName>
    <definedName name="____SyE4">#REF!</definedName>
    <definedName name="____t3" localSheetId="8" hidden="1">{"TAB1",#N/A,TRUE,"GENERAL";"TAB2",#N/A,TRUE,"GENERAL";"TAB3",#N/A,TRUE,"GENERAL";"TAB4",#N/A,TRUE,"GENERAL";"TAB5",#N/A,TRUE,"GENERAL"}</definedName>
    <definedName name="____t3" hidden="1">{"TAB1",#N/A,TRUE,"GENERAL";"TAB2",#N/A,TRUE,"GENERAL";"TAB3",#N/A,TRUE,"GENERAL";"TAB4",#N/A,TRUE,"GENERAL";"TAB5",#N/A,TRUE,"GENERAL"}</definedName>
    <definedName name="____t4" localSheetId="8" hidden="1">{"via1",#N/A,TRUE,"general";"via2",#N/A,TRUE,"general";"via3",#N/A,TRUE,"general"}</definedName>
    <definedName name="____t4" hidden="1">{"via1",#N/A,TRUE,"general";"via2",#N/A,TRUE,"general";"via3",#N/A,TRUE,"general"}</definedName>
    <definedName name="____t5" localSheetId="8" hidden="1">{"TAB1",#N/A,TRUE,"GENERAL";"TAB2",#N/A,TRUE,"GENERAL";"TAB3",#N/A,TRUE,"GENERAL";"TAB4",#N/A,TRUE,"GENERAL";"TAB5",#N/A,TRUE,"GENERAL"}</definedName>
    <definedName name="____t5" hidden="1">{"TAB1",#N/A,TRUE,"GENERAL";"TAB2",#N/A,TRUE,"GENERAL";"TAB3",#N/A,TRUE,"GENERAL";"TAB4",#N/A,TRUE,"GENERAL";"TAB5",#N/A,TRUE,"GENERAL"}</definedName>
    <definedName name="____t6" localSheetId="8" hidden="1">{"via1",#N/A,TRUE,"general";"via2",#N/A,TRUE,"general";"via3",#N/A,TRUE,"general"}</definedName>
    <definedName name="____t6" hidden="1">{"via1",#N/A,TRUE,"general";"via2",#N/A,TRUE,"general";"via3",#N/A,TRUE,"general"}</definedName>
    <definedName name="____t66" localSheetId="8" hidden="1">{"TAB1",#N/A,TRUE,"GENERAL";"TAB2",#N/A,TRUE,"GENERAL";"TAB3",#N/A,TRUE,"GENERAL";"TAB4",#N/A,TRUE,"GENERAL";"TAB5",#N/A,TRUE,"GENERAL"}</definedName>
    <definedName name="____t66" hidden="1">{"TAB1",#N/A,TRUE,"GENERAL";"TAB2",#N/A,TRUE,"GENERAL";"TAB3",#N/A,TRUE,"GENERAL";"TAB4",#N/A,TRUE,"GENERAL";"TAB5",#N/A,TRUE,"GENERAL"}</definedName>
    <definedName name="____t7" localSheetId="8" hidden="1">{"via1",#N/A,TRUE,"general";"via2",#N/A,TRUE,"general";"via3",#N/A,TRUE,"general"}</definedName>
    <definedName name="____t7" hidden="1">{"via1",#N/A,TRUE,"general";"via2",#N/A,TRUE,"general";"via3",#N/A,TRUE,"general"}</definedName>
    <definedName name="____t77" localSheetId="8" hidden="1">{"TAB1",#N/A,TRUE,"GENERAL";"TAB2",#N/A,TRUE,"GENERAL";"TAB3",#N/A,TRUE,"GENERAL";"TAB4",#N/A,TRUE,"GENERAL";"TAB5",#N/A,TRUE,"GENERAL"}</definedName>
    <definedName name="____t77" hidden="1">{"TAB1",#N/A,TRUE,"GENERAL";"TAB2",#N/A,TRUE,"GENERAL";"TAB3",#N/A,TRUE,"GENERAL";"TAB4",#N/A,TRUE,"GENERAL";"TAB5",#N/A,TRUE,"GENERAL"}</definedName>
    <definedName name="____t8" localSheetId="8" hidden="1">{"TAB1",#N/A,TRUE,"GENERAL";"TAB2",#N/A,TRUE,"GENERAL";"TAB3",#N/A,TRUE,"GENERAL";"TAB4",#N/A,TRUE,"GENERAL";"TAB5",#N/A,TRUE,"GENERAL"}</definedName>
    <definedName name="____t8" hidden="1">{"TAB1",#N/A,TRUE,"GENERAL";"TAB2",#N/A,TRUE,"GENERAL";"TAB3",#N/A,TRUE,"GENERAL";"TAB4",#N/A,TRUE,"GENERAL";"TAB5",#N/A,TRUE,"GENERAL"}</definedName>
    <definedName name="____t88" localSheetId="8" hidden="1">{"via1",#N/A,TRUE,"general";"via2",#N/A,TRUE,"general";"via3",#N/A,TRUE,"general"}</definedName>
    <definedName name="____t88" hidden="1">{"via1",#N/A,TRUE,"general";"via2",#N/A,TRUE,"general";"via3",#N/A,TRUE,"general"}</definedName>
    <definedName name="____t9" localSheetId="8" hidden="1">{"TAB1",#N/A,TRUE,"GENERAL";"TAB2",#N/A,TRUE,"GENERAL";"TAB3",#N/A,TRUE,"GENERAL";"TAB4",#N/A,TRUE,"GENERAL";"TAB5",#N/A,TRUE,"GENERAL"}</definedName>
    <definedName name="____t9" hidden="1">{"TAB1",#N/A,TRUE,"GENERAL";"TAB2",#N/A,TRUE,"GENERAL";"TAB3",#N/A,TRUE,"GENERAL";"TAB4",#N/A,TRUE,"GENERAL";"TAB5",#N/A,TRUE,"GENERAL"}</definedName>
    <definedName name="____t99" localSheetId="8" hidden="1">{"via1",#N/A,TRUE,"general";"via2",#N/A,TRUE,"general";"via3",#N/A,TRUE,"general"}</definedName>
    <definedName name="____t99" hidden="1">{"via1",#N/A,TRUE,"general";"via2",#N/A,TRUE,"general";"via3",#N/A,TRUE,"general"}</definedName>
    <definedName name="____TOP1" localSheetId="8">#REF!</definedName>
    <definedName name="____TOP1">#REF!</definedName>
    <definedName name="____TOP10" localSheetId="8">#REF!</definedName>
    <definedName name="____TOP10">#REF!</definedName>
    <definedName name="____TOP2" localSheetId="8">#REF!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2" localSheetId="18">#REF!</definedName>
    <definedName name="____TPE12">#REF!</definedName>
    <definedName name="____TZ2616" localSheetId="18">#REF!</definedName>
    <definedName name="____TZ2616">#REF!</definedName>
    <definedName name="____u4" localSheetId="8" hidden="1">{"TAB1",#N/A,TRUE,"GENERAL";"TAB2",#N/A,TRUE,"GENERAL";"TAB3",#N/A,TRUE,"GENERAL";"TAB4",#N/A,TRUE,"GENERAL";"TAB5",#N/A,TRUE,"GENERAL"}</definedName>
    <definedName name="____u4" hidden="1">{"TAB1",#N/A,TRUE,"GENERAL";"TAB2",#N/A,TRUE,"GENERAL";"TAB3",#N/A,TRUE,"GENERAL";"TAB4",#N/A,TRUE,"GENERAL";"TAB5",#N/A,TRUE,"GENERAL"}</definedName>
    <definedName name="____u5" localSheetId="8" hidden="1">{"TAB1",#N/A,TRUE,"GENERAL";"TAB2",#N/A,TRUE,"GENERAL";"TAB3",#N/A,TRUE,"GENERAL";"TAB4",#N/A,TRUE,"GENERAL";"TAB5",#N/A,TRUE,"GENERAL"}</definedName>
    <definedName name="____u5" hidden="1">{"TAB1",#N/A,TRUE,"GENERAL";"TAB2",#N/A,TRUE,"GENERAL";"TAB3",#N/A,TRUE,"GENERAL";"TAB4",#N/A,TRUE,"GENERAL";"TAB5",#N/A,TRUE,"GENERAL"}</definedName>
    <definedName name="____u6" localSheetId="8" hidden="1">{"TAB1",#N/A,TRUE,"GENERAL";"TAB2",#N/A,TRUE,"GENERAL";"TAB3",#N/A,TRUE,"GENERAL";"TAB4",#N/A,TRUE,"GENERAL";"TAB5",#N/A,TRUE,"GENERAL"}</definedName>
    <definedName name="____u6" hidden="1">{"TAB1",#N/A,TRUE,"GENERAL";"TAB2",#N/A,TRUE,"GENERAL";"TAB3",#N/A,TRUE,"GENERAL";"TAB4",#N/A,TRUE,"GENERAL";"TAB5",#N/A,TRUE,"GENERAL"}</definedName>
    <definedName name="____u7" localSheetId="8" hidden="1">{"via1",#N/A,TRUE,"general";"via2",#N/A,TRUE,"general";"via3",#N/A,TRUE,"general"}</definedName>
    <definedName name="____u7" hidden="1">{"via1",#N/A,TRUE,"general";"via2",#N/A,TRUE,"general";"via3",#N/A,TRUE,"general"}</definedName>
    <definedName name="____u8" localSheetId="8" hidden="1">{"TAB1",#N/A,TRUE,"GENERAL";"TAB2",#N/A,TRUE,"GENERAL";"TAB3",#N/A,TRUE,"GENERAL";"TAB4",#N/A,TRUE,"GENERAL";"TAB5",#N/A,TRUE,"GENERAL"}</definedName>
    <definedName name="____u8" hidden="1">{"TAB1",#N/A,TRUE,"GENERAL";"TAB2",#N/A,TRUE,"GENERAL";"TAB3",#N/A,TRUE,"GENERAL";"TAB4",#N/A,TRUE,"GENERAL";"TAB5",#N/A,TRUE,"GENERAL"}</definedName>
    <definedName name="____u9" localSheetId="8" hidden="1">{"TAB1",#N/A,TRUE,"GENERAL";"TAB2",#N/A,TRUE,"GENERAL";"TAB3",#N/A,TRUE,"GENERAL";"TAB4",#N/A,TRUE,"GENERAL";"TAB5",#N/A,TRUE,"GENERAL"}</definedName>
    <definedName name="____u9" hidden="1">{"TAB1",#N/A,TRUE,"GENERAL";"TAB2",#N/A,TRUE,"GENERAL";"TAB3",#N/A,TRUE,"GENERAL";"TAB4",#N/A,TRUE,"GENERAL";"TAB5",#N/A,TRUE,"GENERAL"}</definedName>
    <definedName name="____ur7" localSheetId="8" hidden="1">{"TAB1",#N/A,TRUE,"GENERAL";"TAB2",#N/A,TRUE,"GENERAL";"TAB3",#N/A,TRUE,"GENERAL";"TAB4",#N/A,TRUE,"GENERAL";"TAB5",#N/A,TRUE,"GENERAL"}</definedName>
    <definedName name="____ur7" hidden="1">{"TAB1",#N/A,TRUE,"GENERAL";"TAB2",#N/A,TRUE,"GENERAL";"TAB3",#N/A,TRUE,"GENERAL";"TAB4",#N/A,TRUE,"GENERAL";"TAB5",#N/A,TRUE,"GENERAL"}</definedName>
    <definedName name="____v2" localSheetId="8" hidden="1">{"via1",#N/A,TRUE,"general";"via2",#N/A,TRUE,"general";"via3",#N/A,TRUE,"general"}</definedName>
    <definedName name="____v2" hidden="1">{"via1",#N/A,TRUE,"general";"via2",#N/A,TRUE,"general";"via3",#N/A,TRUE,"general"}</definedName>
    <definedName name="____v3" localSheetId="8" hidden="1">{"TAB1",#N/A,TRUE,"GENERAL";"TAB2",#N/A,TRUE,"GENERAL";"TAB3",#N/A,TRUE,"GENERAL";"TAB4",#N/A,TRUE,"GENERAL";"TAB5",#N/A,TRUE,"GENERAL"}</definedName>
    <definedName name="____v3" hidden="1">{"TAB1",#N/A,TRUE,"GENERAL";"TAB2",#N/A,TRUE,"GENERAL";"TAB3",#N/A,TRUE,"GENERAL";"TAB4",#N/A,TRUE,"GENERAL";"TAB5",#N/A,TRUE,"GENERAL"}</definedName>
    <definedName name="____v4" localSheetId="8" hidden="1">{"TAB1",#N/A,TRUE,"GENERAL";"TAB2",#N/A,TRUE,"GENERAL";"TAB3",#N/A,TRUE,"GENERAL";"TAB4",#N/A,TRUE,"GENERAL";"TAB5",#N/A,TRUE,"GENERAL"}</definedName>
    <definedName name="____v4" hidden="1">{"TAB1",#N/A,TRUE,"GENERAL";"TAB2",#N/A,TRUE,"GENERAL";"TAB3",#N/A,TRUE,"GENERAL";"TAB4",#N/A,TRUE,"GENERAL";"TAB5",#N/A,TRUE,"GENERAL"}</definedName>
    <definedName name="____v5" localSheetId="8" hidden="1">{"TAB1",#N/A,TRUE,"GENERAL";"TAB2",#N/A,TRUE,"GENERAL";"TAB3",#N/A,TRUE,"GENERAL";"TAB4",#N/A,TRUE,"GENERAL";"TAB5",#N/A,TRUE,"GENERAL"}</definedName>
    <definedName name="____v5" hidden="1">{"TAB1",#N/A,TRUE,"GENERAL";"TAB2",#N/A,TRUE,"GENERAL";"TAB3",#N/A,TRUE,"GENERAL";"TAB4",#N/A,TRUE,"GENERAL";"TAB5",#N/A,TRUE,"GENERAL"}</definedName>
    <definedName name="____v6" localSheetId="8" hidden="1">{"TAB1",#N/A,TRUE,"GENERAL";"TAB2",#N/A,TRUE,"GENERAL";"TAB3",#N/A,TRUE,"GENERAL";"TAB4",#N/A,TRUE,"GENERAL";"TAB5",#N/A,TRUE,"GENERAL"}</definedName>
    <definedName name="____v6" hidden="1">{"TAB1",#N/A,TRUE,"GENERAL";"TAB2",#N/A,TRUE,"GENERAL";"TAB3",#N/A,TRUE,"GENERAL";"TAB4",#N/A,TRUE,"GENERAL";"TAB5",#N/A,TRUE,"GENERAL"}</definedName>
    <definedName name="____v7" localSheetId="8" hidden="1">{"via1",#N/A,TRUE,"general";"via2",#N/A,TRUE,"general";"via3",#N/A,TRUE,"general"}</definedName>
    <definedName name="____v7" hidden="1">{"via1",#N/A,TRUE,"general";"via2",#N/A,TRUE,"general";"via3",#N/A,TRUE,"general"}</definedName>
    <definedName name="____v8" localSheetId="8" hidden="1">{"TAB1",#N/A,TRUE,"GENERAL";"TAB2",#N/A,TRUE,"GENERAL";"TAB3",#N/A,TRUE,"GENERAL";"TAB4",#N/A,TRUE,"GENERAL";"TAB5",#N/A,TRUE,"GENERAL"}</definedName>
    <definedName name="____v8" hidden="1">{"TAB1",#N/A,TRUE,"GENERAL";"TAB2",#N/A,TRUE,"GENERAL";"TAB3",#N/A,TRUE,"GENERAL";"TAB4",#N/A,TRUE,"GENERAL";"TAB5",#N/A,TRUE,"GENERAL"}</definedName>
    <definedName name="____v9" localSheetId="8" hidden="1">{"TAB1",#N/A,TRUE,"GENERAL";"TAB2",#N/A,TRUE,"GENERAL";"TAB3",#N/A,TRUE,"GENERAL";"TAB4",#N/A,TRUE,"GENERAL";"TAB5",#N/A,TRUE,"GENERAL"}</definedName>
    <definedName name="____v9" hidden="1">{"TAB1",#N/A,TRUE,"GENERAL";"TAB2",#N/A,TRUE,"GENERAL";"TAB3",#N/A,TRUE,"GENERAL";"TAB4",#N/A,TRUE,"GENERAL";"TAB5",#N/A,TRUE,"GENERAL"}</definedName>
    <definedName name="____VEX1" localSheetId="8">[14]Tablas!#REF!</definedName>
    <definedName name="____VEX1">[15]Tablas!#REF!</definedName>
    <definedName name="____VFA1" localSheetId="8">[14]Tablas!#REF!</definedName>
    <definedName name="____VFA1">[15]Tablas!#REF!</definedName>
    <definedName name="____vfv4" localSheetId="8" hidden="1">{"via1",#N/A,TRUE,"general";"via2",#N/A,TRUE,"general";"via3",#N/A,TRUE,"general"}</definedName>
    <definedName name="____vfv4" hidden="1">{"via1",#N/A,TRUE,"general";"via2",#N/A,TRUE,"general";"via3",#N/A,TRUE,"general"}</definedName>
    <definedName name="____VIT1" localSheetId="8">[14]Tablas!#REF!</definedName>
    <definedName name="____VIT1">[15]Tablas!#REF!</definedName>
    <definedName name="____VPR1" localSheetId="8">[14]Tablas!#REF!</definedName>
    <definedName name="____VPR1">[15]Tablas!#REF!</definedName>
    <definedName name="____VPR2" localSheetId="8">#REF!</definedName>
    <definedName name="____VPR2">#REF!</definedName>
    <definedName name="____VRP1" localSheetId="8">[14]Tablas!#REF!</definedName>
    <definedName name="____VRP1">[15]Tablas!#REF!</definedName>
    <definedName name="____VSM1" localSheetId="8">[14]Tablas!#REF!</definedName>
    <definedName name="____VSM1">[15]Tablas!#REF!</definedName>
    <definedName name="____x1" localSheetId="8" hidden="1">{"TAB1",#N/A,TRUE,"GENERAL";"TAB2",#N/A,TRUE,"GENERAL";"TAB3",#N/A,TRUE,"GENERAL";"TAB4",#N/A,TRUE,"GENERAL";"TAB5",#N/A,TRUE,"GENERAL"}</definedName>
    <definedName name="____x1" hidden="1">{"TAB1",#N/A,TRUE,"GENERAL";"TAB2",#N/A,TRUE,"GENERAL";"TAB3",#N/A,TRUE,"GENERAL";"TAB4",#N/A,TRUE,"GENERAL";"TAB5",#N/A,TRUE,"GENERAL"}</definedName>
    <definedName name="____x2" localSheetId="8" hidden="1">{"via1",#N/A,TRUE,"general";"via2",#N/A,TRUE,"general";"via3",#N/A,TRUE,"general"}</definedName>
    <definedName name="____x2" hidden="1">{"via1",#N/A,TRUE,"general";"via2",#N/A,TRUE,"general";"via3",#N/A,TRUE,"general"}</definedName>
    <definedName name="____x3" localSheetId="8" hidden="1">{"via1",#N/A,TRUE,"general";"via2",#N/A,TRUE,"general";"via3",#N/A,TRUE,"general"}</definedName>
    <definedName name="____x3" hidden="1">{"via1",#N/A,TRUE,"general";"via2",#N/A,TRUE,"general";"via3",#N/A,TRUE,"general"}</definedName>
    <definedName name="____x4" localSheetId="8" hidden="1">{"via1",#N/A,TRUE,"general";"via2",#N/A,TRUE,"general";"via3",#N/A,TRUE,"general"}</definedName>
    <definedName name="____x4" hidden="1">{"via1",#N/A,TRUE,"general";"via2",#N/A,TRUE,"general";"via3",#N/A,TRUE,"general"}</definedName>
    <definedName name="____x5" localSheetId="8" hidden="1">{"TAB1",#N/A,TRUE,"GENERAL";"TAB2",#N/A,TRUE,"GENERAL";"TAB3",#N/A,TRUE,"GENERAL";"TAB4",#N/A,TRUE,"GENERAL";"TAB5",#N/A,TRUE,"GENERAL"}</definedName>
    <definedName name="____x5" hidden="1">{"TAB1",#N/A,TRUE,"GENERAL";"TAB2",#N/A,TRUE,"GENERAL";"TAB3",#N/A,TRUE,"GENERAL";"TAB4",#N/A,TRUE,"GENERAL";"TAB5",#N/A,TRUE,"GENERAL"}</definedName>
    <definedName name="____x6" localSheetId="8" hidden="1">{"TAB1",#N/A,TRUE,"GENERAL";"TAB2",#N/A,TRUE,"GENERAL";"TAB3",#N/A,TRUE,"GENERAL";"TAB4",#N/A,TRUE,"GENERAL";"TAB5",#N/A,TRUE,"GENERAL"}</definedName>
    <definedName name="____x6" hidden="1">{"TAB1",#N/A,TRUE,"GENERAL";"TAB2",#N/A,TRUE,"GENERAL";"TAB3",#N/A,TRUE,"GENERAL";"TAB4",#N/A,TRUE,"GENERAL";"TAB5",#N/A,TRUE,"GENERAL"}</definedName>
    <definedName name="____x7" localSheetId="8" hidden="1">{"TAB1",#N/A,TRUE,"GENERAL";"TAB2",#N/A,TRUE,"GENERAL";"TAB3",#N/A,TRUE,"GENERAL";"TAB4",#N/A,TRUE,"GENERAL";"TAB5",#N/A,TRUE,"GENERAL"}</definedName>
    <definedName name="____x7" hidden="1">{"TAB1",#N/A,TRUE,"GENERAL";"TAB2",#N/A,TRUE,"GENERAL";"TAB3",#N/A,TRUE,"GENERAL";"TAB4",#N/A,TRUE,"GENERAL";"TAB5",#N/A,TRUE,"GENERAL"}</definedName>
    <definedName name="____x8" localSheetId="8" hidden="1">{"via1",#N/A,TRUE,"general";"via2",#N/A,TRUE,"general";"via3",#N/A,TRUE,"general"}</definedName>
    <definedName name="____x8" hidden="1">{"via1",#N/A,TRUE,"general";"via2",#N/A,TRUE,"general";"via3",#N/A,TRUE,"general"}</definedName>
    <definedName name="____x9" localSheetId="8" hidden="1">{"TAB1",#N/A,TRUE,"GENERAL";"TAB2",#N/A,TRUE,"GENERAL";"TAB3",#N/A,TRUE,"GENERAL";"TAB4",#N/A,TRUE,"GENERAL";"TAB5",#N/A,TRUE,"GENERAL"}</definedName>
    <definedName name="____x9" hidden="1">{"TAB1",#N/A,TRUE,"GENERAL";"TAB2",#N/A,TRUE,"GENERAL";"TAB3",#N/A,TRUE,"GENERAL";"TAB4",#N/A,TRUE,"GENERAL";"TAB5",#N/A,TRUE,"GENERAL"}</definedName>
    <definedName name="____y2" localSheetId="8" hidden="1">{"TAB1",#N/A,TRUE,"GENERAL";"TAB2",#N/A,TRUE,"GENERAL";"TAB3",#N/A,TRUE,"GENERAL";"TAB4",#N/A,TRUE,"GENERAL";"TAB5",#N/A,TRUE,"GENERAL"}</definedName>
    <definedName name="____y2" hidden="1">{"TAB1",#N/A,TRUE,"GENERAL";"TAB2",#N/A,TRUE,"GENERAL";"TAB3",#N/A,TRUE,"GENERAL";"TAB4",#N/A,TRUE,"GENERAL";"TAB5",#N/A,TRUE,"GENERAL"}</definedName>
    <definedName name="____y3" localSheetId="8" hidden="1">{"via1",#N/A,TRUE,"general";"via2",#N/A,TRUE,"general";"via3",#N/A,TRUE,"general"}</definedName>
    <definedName name="____y3" hidden="1">{"via1",#N/A,TRUE,"general";"via2",#N/A,TRUE,"general";"via3",#N/A,TRUE,"general"}</definedName>
    <definedName name="____y4" localSheetId="8" hidden="1">{"via1",#N/A,TRUE,"general";"via2",#N/A,TRUE,"general";"via3",#N/A,TRUE,"general"}</definedName>
    <definedName name="____y4" hidden="1">{"via1",#N/A,TRUE,"general";"via2",#N/A,TRUE,"general";"via3",#N/A,TRUE,"general"}</definedName>
    <definedName name="____y5" localSheetId="8" hidden="1">{"TAB1",#N/A,TRUE,"GENERAL";"TAB2",#N/A,TRUE,"GENERAL";"TAB3",#N/A,TRUE,"GENERAL";"TAB4",#N/A,TRUE,"GENERAL";"TAB5",#N/A,TRUE,"GENERAL"}</definedName>
    <definedName name="____y5" hidden="1">{"TAB1",#N/A,TRUE,"GENERAL";"TAB2",#N/A,TRUE,"GENERAL";"TAB3",#N/A,TRUE,"GENERAL";"TAB4",#N/A,TRUE,"GENERAL";"TAB5",#N/A,TRUE,"GENERAL"}</definedName>
    <definedName name="____y6" localSheetId="8" hidden="1">{"via1",#N/A,TRUE,"general";"via2",#N/A,TRUE,"general";"via3",#N/A,TRUE,"general"}</definedName>
    <definedName name="____y6" hidden="1">{"via1",#N/A,TRUE,"general";"via2",#N/A,TRUE,"general";"via3",#N/A,TRUE,"general"}</definedName>
    <definedName name="____y7" localSheetId="8" hidden="1">{"via1",#N/A,TRUE,"general";"via2",#N/A,TRUE,"general";"via3",#N/A,TRUE,"general"}</definedName>
    <definedName name="____y7" hidden="1">{"via1",#N/A,TRUE,"general";"via2",#N/A,TRUE,"general";"via3",#N/A,TRUE,"general"}</definedName>
    <definedName name="____y8" localSheetId="8" hidden="1">{"via1",#N/A,TRUE,"general";"via2",#N/A,TRUE,"general";"via3",#N/A,TRUE,"general"}</definedName>
    <definedName name="____y8" hidden="1">{"via1",#N/A,TRUE,"general";"via2",#N/A,TRUE,"general";"via3",#N/A,TRUE,"general"}</definedName>
    <definedName name="____y9" localSheetId="8" hidden="1">{"TAB1",#N/A,TRUE,"GENERAL";"TAB2",#N/A,TRUE,"GENERAL";"TAB3",#N/A,TRUE,"GENERAL";"TAB4",#N/A,TRUE,"GENERAL";"TAB5",#N/A,TRUE,"GENERAL"}</definedName>
    <definedName name="____y9" hidden="1">{"TAB1",#N/A,TRUE,"GENERAL";"TAB2",#N/A,TRUE,"GENERAL";"TAB3",#N/A,TRUE,"GENERAL";"TAB4",#N/A,TRUE,"GENERAL";"TAB5",#N/A,TRUE,"GENERAL"}</definedName>
    <definedName name="____z1" localSheetId="8" hidden="1">{"TAB1",#N/A,TRUE,"GENERAL";"TAB2",#N/A,TRUE,"GENERAL";"TAB3",#N/A,TRUE,"GENERAL";"TAB4",#N/A,TRUE,"GENERAL";"TAB5",#N/A,TRUE,"GENERAL"}</definedName>
    <definedName name="____z1" hidden="1">{"TAB1",#N/A,TRUE,"GENERAL";"TAB2",#N/A,TRUE,"GENERAL";"TAB3",#N/A,TRUE,"GENERAL";"TAB4",#N/A,TRUE,"GENERAL";"TAB5",#N/A,TRUE,"GENERAL"}</definedName>
    <definedName name="____z2" localSheetId="8" hidden="1">{"via1",#N/A,TRUE,"general";"via2",#N/A,TRUE,"general";"via3",#N/A,TRUE,"general"}</definedName>
    <definedName name="____z2" hidden="1">{"via1",#N/A,TRUE,"general";"via2",#N/A,TRUE,"general";"via3",#N/A,TRUE,"general"}</definedName>
    <definedName name="____z3" localSheetId="8" hidden="1">{"via1",#N/A,TRUE,"general";"via2",#N/A,TRUE,"general";"via3",#N/A,TRUE,"general"}</definedName>
    <definedName name="____z3" hidden="1">{"via1",#N/A,TRUE,"general";"via2",#N/A,TRUE,"general";"via3",#N/A,TRUE,"general"}</definedName>
    <definedName name="____z4" localSheetId="8" hidden="1">{"TAB1",#N/A,TRUE,"GENERAL";"TAB2",#N/A,TRUE,"GENERAL";"TAB3",#N/A,TRUE,"GENERAL";"TAB4",#N/A,TRUE,"GENERAL";"TAB5",#N/A,TRUE,"GENERAL"}</definedName>
    <definedName name="____z4" hidden="1">{"TAB1",#N/A,TRUE,"GENERAL";"TAB2",#N/A,TRUE,"GENERAL";"TAB3",#N/A,TRUE,"GENERAL";"TAB4",#N/A,TRUE,"GENERAL";"TAB5",#N/A,TRUE,"GENERAL"}</definedName>
    <definedName name="____z5" localSheetId="8" hidden="1">{"via1",#N/A,TRUE,"general";"via2",#N/A,TRUE,"general";"via3",#N/A,TRUE,"general"}</definedName>
    <definedName name="____z5" hidden="1">{"via1",#N/A,TRUE,"general";"via2",#N/A,TRUE,"general";"via3",#N/A,TRUE,"general"}</definedName>
    <definedName name="____z6" localSheetId="8" hidden="1">{"TAB1",#N/A,TRUE,"GENERAL";"TAB2",#N/A,TRUE,"GENERAL";"TAB3",#N/A,TRUE,"GENERAL";"TAB4",#N/A,TRUE,"GENERAL";"TAB5",#N/A,TRUE,"GENERAL"}</definedName>
    <definedName name="____z6" hidden="1">{"TAB1",#N/A,TRUE,"GENERAL";"TAB2",#N/A,TRUE,"GENERAL";"TAB3",#N/A,TRUE,"GENERAL";"TAB4",#N/A,TRUE,"GENERAL";"TAB5",#N/A,TRUE,"GENERAL"}</definedName>
    <definedName name="___a1" localSheetId="8" hidden="1">{"TAB1",#N/A,TRUE,"GENERAL";"TAB2",#N/A,TRUE,"GENERAL";"TAB3",#N/A,TRUE,"GENERAL";"TAB4",#N/A,TRUE,"GENERAL";"TAB5",#N/A,TRUE,"GENERAL"}</definedName>
    <definedName name="___a1" hidden="1">{"TAB1",#N/A,TRUE,"GENERAL";"TAB2",#N/A,TRUE,"GENERAL";"TAB3",#N/A,TRUE,"GENERAL";"TAB4",#N/A,TRUE,"GENERAL";"TAB5",#N/A,TRUE,"GENERAL"}</definedName>
    <definedName name="___a3" localSheetId="8" hidden="1">{"TAB1",#N/A,TRUE,"GENERAL";"TAB2",#N/A,TRUE,"GENERAL";"TAB3",#N/A,TRUE,"GENERAL";"TAB4",#N/A,TRUE,"GENERAL";"TAB5",#N/A,TRUE,"GENERAL"}</definedName>
    <definedName name="___a3" hidden="1">{"TAB1",#N/A,TRUE,"GENERAL";"TAB2",#N/A,TRUE,"GENERAL";"TAB3",#N/A,TRUE,"GENERAL";"TAB4",#N/A,TRUE,"GENERAL";"TAB5",#N/A,TRUE,"GENERAL"}</definedName>
    <definedName name="___a4" localSheetId="8" hidden="1">{"via1",#N/A,TRUE,"general";"via2",#N/A,TRUE,"general";"via3",#N/A,TRUE,"general"}</definedName>
    <definedName name="___a4" hidden="1">{"via1",#N/A,TRUE,"general";"via2",#N/A,TRUE,"general";"via3",#N/A,TRUE,"general"}</definedName>
    <definedName name="___a5" localSheetId="8" hidden="1">{"TAB1",#N/A,TRUE,"GENERAL";"TAB2",#N/A,TRUE,"GENERAL";"TAB3",#N/A,TRUE,"GENERAL";"TAB4",#N/A,TRUE,"GENERAL";"TAB5",#N/A,TRUE,"GENERAL"}</definedName>
    <definedName name="___a5" hidden="1">{"TAB1",#N/A,TRUE,"GENERAL";"TAB2",#N/A,TRUE,"GENERAL";"TAB3",#N/A,TRUE,"GENERAL";"TAB4",#N/A,TRUE,"GENERAL";"TAB5",#N/A,TRUE,"GENERAL"}</definedName>
    <definedName name="___a6" localSheetId="8" hidden="1">{"TAB1",#N/A,TRUE,"GENERAL";"TAB2",#N/A,TRUE,"GENERAL";"TAB3",#N/A,TRUE,"GENERAL";"TAB4",#N/A,TRUE,"GENERAL";"TAB5",#N/A,TRUE,"GENERAL"}</definedName>
    <definedName name="___a6" hidden="1">{"TAB1",#N/A,TRUE,"GENERAL";"TAB2",#N/A,TRUE,"GENERAL";"TAB3",#N/A,TRUE,"GENERAL";"TAB4",#N/A,TRUE,"GENERAL";"TAB5",#N/A,TRUE,"GENERAL"}</definedName>
    <definedName name="___Adi2">[23]Sábana!#REF!</definedName>
    <definedName name="___Adi3">[23]Sábana!#REF!</definedName>
    <definedName name="___Ady1" localSheetId="18">#REF!</definedName>
    <definedName name="___Ady1">#REF!</definedName>
    <definedName name="___Ady2" localSheetId="18">#REF!</definedName>
    <definedName name="___Ady2">#REF!</definedName>
    <definedName name="___Ady3" localSheetId="18">#REF!</definedName>
    <definedName name="___Ady3">#REF!</definedName>
    <definedName name="___Ady4" localSheetId="18">#REF!</definedName>
    <definedName name="___Ady4">#REF!</definedName>
    <definedName name="___AFC1" localSheetId="8">[7]INV!$A$25:$D$28</definedName>
    <definedName name="___AFC1">[7]INV!$A$25:$D$28</definedName>
    <definedName name="___AFC3" localSheetId="8">[7]INV!$F$25:$I$28</definedName>
    <definedName name="___AFC3">[7]INV!$F$25:$I$28</definedName>
    <definedName name="___AFC5" localSheetId="8">[7]INV!$K$25:$N$28</definedName>
    <definedName name="___AFC5">[7]INV!$K$25:$N$28</definedName>
    <definedName name="___AIU1" localSheetId="18">#REF!</definedName>
    <definedName name="___AIU1">#REF!</definedName>
    <definedName name="___Alt1">[23]Sábana!#REF!</definedName>
    <definedName name="___Alt2">[23]Sábana!#REF!</definedName>
    <definedName name="___Alt3">[23]Sábana!#REF!</definedName>
    <definedName name="___And1" localSheetId="18">#REF!</definedName>
    <definedName name="___And1">#REF!</definedName>
    <definedName name="___And2" localSheetId="18">#REF!</definedName>
    <definedName name="___And2">#REF!</definedName>
    <definedName name="___And3" localSheetId="18">#REF!</definedName>
    <definedName name="___And3">#REF!</definedName>
    <definedName name="___And4" localSheetId="18">#REF!</definedName>
    <definedName name="___And4">#REF!</definedName>
    <definedName name="___ane7" localSheetId="23">[24]!_xlbgnm.ane7</definedName>
    <definedName name="___ane7" localSheetId="11">[24]!_xlbgnm.ane7</definedName>
    <definedName name="___ane7">[24]!_xlbgnm.ane7</definedName>
    <definedName name="___ane8" localSheetId="23">[24]!_xlbgnm.ane8</definedName>
    <definedName name="___ane8" localSheetId="11">[24]!_xlbgnm.ane8</definedName>
    <definedName name="___ane8">[24]!_xlbgnm.ane8</definedName>
    <definedName name="___Atp2">[25]EMPRESA!$F$22</definedName>
    <definedName name="___b2" localSheetId="8" hidden="1">{"TAB1",#N/A,TRUE,"GENERAL";"TAB2",#N/A,TRUE,"GENERAL";"TAB3",#N/A,TRUE,"GENERAL";"TAB4",#N/A,TRUE,"GENERAL";"TAB5",#N/A,TRUE,"GENERAL"}</definedName>
    <definedName name="___b2" hidden="1">{"TAB1",#N/A,TRUE,"GENERAL";"TAB2",#N/A,TRUE,"GENERAL";"TAB3",#N/A,TRUE,"GENERAL";"TAB4",#N/A,TRUE,"GENERAL";"TAB5",#N/A,TRUE,"GENERAL"}</definedName>
    <definedName name="___b3" localSheetId="8" hidden="1">{"TAB1",#N/A,TRUE,"GENERAL";"TAB2",#N/A,TRUE,"GENERAL";"TAB3",#N/A,TRUE,"GENERAL";"TAB4",#N/A,TRUE,"GENERAL";"TAB5",#N/A,TRUE,"GENERAL"}</definedName>
    <definedName name="___b3" hidden="1">{"TAB1",#N/A,TRUE,"GENERAL";"TAB2",#N/A,TRUE,"GENERAL";"TAB3",#N/A,TRUE,"GENERAL";"TAB4",#N/A,TRUE,"GENERAL";"TAB5",#N/A,TRUE,"GENERAL"}</definedName>
    <definedName name="___b4" localSheetId="8" hidden="1">{"TAB1",#N/A,TRUE,"GENERAL";"TAB2",#N/A,TRUE,"GENERAL";"TAB3",#N/A,TRUE,"GENERAL";"TAB4",#N/A,TRUE,"GENERAL";"TAB5",#N/A,TRUE,"GENERAL"}</definedName>
    <definedName name="___b4" hidden="1">{"TAB1",#N/A,TRUE,"GENERAL";"TAB2",#N/A,TRUE,"GENERAL";"TAB3",#N/A,TRUE,"GENERAL";"TAB4",#N/A,TRUE,"GENERAL";"TAB5",#N/A,TRUE,"GENERAL"}</definedName>
    <definedName name="___b5" localSheetId="8" hidden="1">{"TAB1",#N/A,TRUE,"GENERAL";"TAB2",#N/A,TRUE,"GENERAL";"TAB3",#N/A,TRUE,"GENERAL";"TAB4",#N/A,TRUE,"GENERAL";"TAB5",#N/A,TRUE,"GENERAL"}</definedName>
    <definedName name="___b5" hidden="1">{"TAB1",#N/A,TRUE,"GENERAL";"TAB2",#N/A,TRUE,"GENERAL";"TAB3",#N/A,TRUE,"GENERAL";"TAB4",#N/A,TRUE,"GENERAL";"TAB5",#N/A,TRUE,"GENERAL"}</definedName>
    <definedName name="___b6" localSheetId="8" hidden="1">{"TAB1",#N/A,TRUE,"GENERAL";"TAB2",#N/A,TRUE,"GENERAL";"TAB3",#N/A,TRUE,"GENERAL";"TAB4",#N/A,TRUE,"GENERAL";"TAB5",#N/A,TRUE,"GENERAL"}</definedName>
    <definedName name="___b6" hidden="1">{"TAB1",#N/A,TRUE,"GENERAL";"TAB2",#N/A,TRUE,"GENERAL";"TAB3",#N/A,TRUE,"GENERAL";"TAB4",#N/A,TRUE,"GENERAL";"TAB5",#N/A,TRUE,"GENERAL"}</definedName>
    <definedName name="___b7" localSheetId="8" hidden="1">{"via1",#N/A,TRUE,"general";"via2",#N/A,TRUE,"general";"via3",#N/A,TRUE,"general"}</definedName>
    <definedName name="___b7" hidden="1">{"via1",#N/A,TRUE,"general";"via2",#N/A,TRUE,"general";"via3",#N/A,TRUE,"general"}</definedName>
    <definedName name="___b8" localSheetId="8" hidden="1">{"via1",#N/A,TRUE,"general";"via2",#N/A,TRUE,"general";"via3",#N/A,TRUE,"general"}</definedName>
    <definedName name="___b8" hidden="1">{"via1",#N/A,TRUE,"general";"via2",#N/A,TRUE,"general";"via3",#N/A,TRUE,"general"}</definedName>
    <definedName name="___bb9" localSheetId="8" hidden="1">{"TAB1",#N/A,TRUE,"GENERAL";"TAB2",#N/A,TRUE,"GENERAL";"TAB3",#N/A,TRUE,"GENERAL";"TAB4",#N/A,TRUE,"GENERAL";"TAB5",#N/A,TRUE,"GENERAL"}</definedName>
    <definedName name="___bb9" hidden="1">{"TAB1",#N/A,TRUE,"GENERAL";"TAB2",#N/A,TRUE,"GENERAL";"TAB3",#N/A,TRUE,"GENERAL";"TAB4",#N/A,TRUE,"GENERAL";"TAB5",#N/A,TRUE,"GENERAL"}</definedName>
    <definedName name="___bgb5" localSheetId="8" hidden="1">{"TAB1",#N/A,TRUE,"GENERAL";"TAB2",#N/A,TRUE,"GENERAL";"TAB3",#N/A,TRUE,"GENERAL";"TAB4",#N/A,TRUE,"GENERAL";"TAB5",#N/A,TRUE,"GENERAL"}</definedName>
    <definedName name="___bgb5" hidden="1">{"TAB1",#N/A,TRUE,"GENERAL";"TAB2",#N/A,TRUE,"GENERAL";"TAB3",#N/A,TRUE,"GENERAL";"TAB4",#N/A,TRUE,"GENERAL";"TAB5",#N/A,TRUE,"GENERAL"}</definedName>
    <definedName name="___BGC1" localSheetId="8">[7]INV!$A$5:$D$8</definedName>
    <definedName name="___BGC1">[7]INV!$A$5:$D$8</definedName>
    <definedName name="___BGC3" localSheetId="8">[7]INV!$F$5:$I$8</definedName>
    <definedName name="___BGC3">[7]INV!$F$5:$I$8</definedName>
    <definedName name="___BGC5" localSheetId="8">[7]INV!$K$5:$N$8</definedName>
    <definedName name="___BGC5">[7]INV!$K$5:$N$8</definedName>
    <definedName name="___CAC1" localSheetId="8">[7]INV!$A$19:$D$22</definedName>
    <definedName name="___CAC1">[7]INV!$A$19:$D$22</definedName>
    <definedName name="___CAC3" localSheetId="8">[7]INV!$F$19:$I$22</definedName>
    <definedName name="___CAC3">[7]INV!$F$19:$I$22</definedName>
    <definedName name="___CAC5" localSheetId="8">[7]INV!$K$19:$N$22</definedName>
    <definedName name="___CAC5">[7]INV!$K$19:$N$22</definedName>
    <definedName name="___Cod1" localSheetId="18">#REF!</definedName>
    <definedName name="___Cod1" localSheetId="8">#REF!</definedName>
    <definedName name="___Cod1">#REF!</definedName>
    <definedName name="___COM1" localSheetId="8">#REF!</definedName>
    <definedName name="___COM1">#REF!</definedName>
    <definedName name="___COM10" localSheetId="8">#REF!</definedName>
    <definedName name="___COM10">#REF!</definedName>
    <definedName name="___COM11" localSheetId="8">#REF!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 localSheetId="8">[14]Tablas!#REF!</definedName>
    <definedName name="___DCI1">[15]Tablas!#REF!</definedName>
    <definedName name="___DDS1" localSheetId="8">[14]Tablas!#REF!</definedName>
    <definedName name="___DDS1">[15]Tablas!#REF!</definedName>
    <definedName name="___DGO1" localSheetId="8">[14]Tablas!#REF!</definedName>
    <definedName name="___DGO1">[15]Tablas!#REF!</definedName>
    <definedName name="___DGP1" localSheetId="8">[14]Tablas!#REF!</definedName>
    <definedName name="___DGP1">[15]Tablas!#REF!</definedName>
    <definedName name="___DIJ1" localSheetId="8">[14]Tablas!#REF!</definedName>
    <definedName name="___DIJ1">[15]Tablas!#REF!</definedName>
    <definedName name="___DPI1" localSheetId="8">[14]Tablas!#REF!</definedName>
    <definedName name="___DPI1">[15]Tablas!#REF!</definedName>
    <definedName name="___DPY1" localSheetId="8">[14]Tablas!#REF!</definedName>
    <definedName name="___DPY1">[15]Tablas!#REF!</definedName>
    <definedName name="___DRI1" localSheetId="8">[14]Tablas!#REF!</definedName>
    <definedName name="___DRI1">[15]Tablas!#REF!</definedName>
    <definedName name="___DRL1" localSheetId="8">[14]Tablas!#REF!</definedName>
    <definedName name="___DRL1">[15]Tablas!#REF!</definedName>
    <definedName name="___DSP1" localSheetId="8">[14]Tablas!#REF!</definedName>
    <definedName name="___DSP1">[15]Tablas!#REF!</definedName>
    <definedName name="___ECP1" localSheetId="8">[14]Tablas!#REF!</definedName>
    <definedName name="___ECP1">[15]Tablas!#REF!</definedName>
    <definedName name="___Epm1" localSheetId="18">#REF!</definedName>
    <definedName name="___Epm1">#REF!</definedName>
    <definedName name="___Epm2" localSheetId="18">#REF!</definedName>
    <definedName name="___Epm2" localSheetId="8">[23]Sábana!#REF!</definedName>
    <definedName name="___Epm2">#REF!</definedName>
    <definedName name="___Epm3" localSheetId="18">#REF!</definedName>
    <definedName name="___Epm3" localSheetId="8">[23]Sábana!#REF!</definedName>
    <definedName name="___Epm3">#REF!</definedName>
    <definedName name="___Epm4" localSheetId="18">#REF!</definedName>
    <definedName name="___Epm4">#REF!</definedName>
    <definedName name="___EST1" localSheetId="18">#REF!</definedName>
    <definedName name="___EST1">#REF!</definedName>
    <definedName name="___EST10" localSheetId="18">#REF!</definedName>
    <definedName name="___EST10" localSheetId="8">#REF!</definedName>
    <definedName name="___EST10">#REF!</definedName>
    <definedName name="___EST11" localSheetId="18">#REF!</definedName>
    <definedName name="___EST11" localSheetId="8">#REF!</definedName>
    <definedName name="___EST11">#REF!</definedName>
    <definedName name="___EST12" localSheetId="18">#REF!</definedName>
    <definedName name="___EST12" localSheetId="8">#REF!</definedName>
    <definedName name="___EST12">#REF!</definedName>
    <definedName name="___EST13" localSheetId="18">#REF!</definedName>
    <definedName name="___EST13">#REF!</definedName>
    <definedName name="___EST14" localSheetId="18">#REF!</definedName>
    <definedName name="___EST14">#REF!</definedName>
    <definedName name="___EST15" localSheetId="18">#REF!</definedName>
    <definedName name="___EST15">#REF!</definedName>
    <definedName name="___EST16" localSheetId="18">#REF!</definedName>
    <definedName name="___EST16">#REF!</definedName>
    <definedName name="___EST17" localSheetId="18">#REF!</definedName>
    <definedName name="___EST17">#REF!</definedName>
    <definedName name="___EST18" localSheetId="18">#REF!</definedName>
    <definedName name="___EST18">#REF!</definedName>
    <definedName name="___EST19" localSheetId="18">#REF!</definedName>
    <definedName name="___EST19">#REF!</definedName>
    <definedName name="___EST2" localSheetId="18">#REF!</definedName>
    <definedName name="___EST2">#REF!</definedName>
    <definedName name="___EST3" localSheetId="18">#REF!</definedName>
    <definedName name="___EST3">#REF!</definedName>
    <definedName name="___EST4" localSheetId="18">#REF!</definedName>
    <definedName name="___EST4">#REF!</definedName>
    <definedName name="___EST5" localSheetId="18">#REF!</definedName>
    <definedName name="___EST5">#REF!</definedName>
    <definedName name="___EST6" localSheetId="18">#REF!</definedName>
    <definedName name="___EST6">#REF!</definedName>
    <definedName name="___EST7" localSheetId="18">#REF!</definedName>
    <definedName name="___EST7">#REF!</definedName>
    <definedName name="___EST8" localSheetId="18">#REF!</definedName>
    <definedName name="___EST8">#REF!</definedName>
    <definedName name="___EST9" localSheetId="18">#REF!</definedName>
    <definedName name="___EST9">#REF!</definedName>
    <definedName name="___EXC1" localSheetId="18">#REF!</definedName>
    <definedName name="___Exc1" localSheetId="8">[23]Sábana!#REF!</definedName>
    <definedName name="___EXC1">#REF!</definedName>
    <definedName name="___EXC10" localSheetId="18">#REF!</definedName>
    <definedName name="___EXC10" localSheetId="8">#REF!</definedName>
    <definedName name="___EXC10">#REF!</definedName>
    <definedName name="___EXC11" localSheetId="18">#REF!</definedName>
    <definedName name="___EXC11" localSheetId="8">#REF!</definedName>
    <definedName name="___EXC11">#REF!</definedName>
    <definedName name="___EXC12" localSheetId="18">#REF!</definedName>
    <definedName name="___EXC12" localSheetId="8">#REF!</definedName>
    <definedName name="___EXC12">#REF!</definedName>
    <definedName name="___EXC2" localSheetId="18">#REF!</definedName>
    <definedName name="___EXC2">#REF!</definedName>
    <definedName name="___EXC3" localSheetId="18">#REF!</definedName>
    <definedName name="___EXC3">#REF!</definedName>
    <definedName name="___EXC4" localSheetId="18">#REF!</definedName>
    <definedName name="___EXC4">#REF!</definedName>
    <definedName name="___EXC5" localSheetId="18">#REF!</definedName>
    <definedName name="___EXC5">#REF!</definedName>
    <definedName name="___EXC6" localSheetId="18">#REF!</definedName>
    <definedName name="___EXC6">#REF!</definedName>
    <definedName name="___EXC7" localSheetId="18">#REF!</definedName>
    <definedName name="___EXC7">#REF!</definedName>
    <definedName name="___EXC8" localSheetId="18">#REF!</definedName>
    <definedName name="___EXC8">#REF!</definedName>
    <definedName name="___EXC9" localSheetId="18">#REF!</definedName>
    <definedName name="___EXC9">#REF!</definedName>
    <definedName name="___g2" localSheetId="8" hidden="1">{"TAB1",#N/A,TRUE,"GENERAL";"TAB2",#N/A,TRUE,"GENERAL";"TAB3",#N/A,TRUE,"GENERAL";"TAB4",#N/A,TRUE,"GENERAL";"TAB5",#N/A,TRUE,"GENERAL"}</definedName>
    <definedName name="___g2" hidden="1">{"TAB1",#N/A,TRUE,"GENERAL";"TAB2",#N/A,TRUE,"GENERAL";"TAB3",#N/A,TRUE,"GENERAL";"TAB4",#N/A,TRUE,"GENERAL";"TAB5",#N/A,TRUE,"GENERAL"}</definedName>
    <definedName name="___g3" localSheetId="8" hidden="1">{"via1",#N/A,TRUE,"general";"via2",#N/A,TRUE,"general";"via3",#N/A,TRUE,"general"}</definedName>
    <definedName name="___g3" hidden="1">{"via1",#N/A,TRUE,"general";"via2",#N/A,TRUE,"general";"via3",#N/A,TRUE,"general"}</definedName>
    <definedName name="___g4" localSheetId="8" hidden="1">{"via1",#N/A,TRUE,"general";"via2",#N/A,TRUE,"general";"via3",#N/A,TRUE,"general"}</definedName>
    <definedName name="___g4" hidden="1">{"via1",#N/A,TRUE,"general";"via2",#N/A,TRUE,"general";"via3",#N/A,TRUE,"general"}</definedName>
    <definedName name="___g5" localSheetId="8" hidden="1">{"via1",#N/A,TRUE,"general";"via2",#N/A,TRUE,"general";"via3",#N/A,TRUE,"general"}</definedName>
    <definedName name="___g5" hidden="1">{"via1",#N/A,TRUE,"general";"via2",#N/A,TRUE,"general";"via3",#N/A,TRUE,"general"}</definedName>
    <definedName name="___g6" localSheetId="8" hidden="1">{"via1",#N/A,TRUE,"general";"via2",#N/A,TRUE,"general";"via3",#N/A,TRUE,"general"}</definedName>
    <definedName name="___g6" hidden="1">{"via1",#N/A,TRUE,"general";"via2",#N/A,TRUE,"general";"via3",#N/A,TRUE,"general"}</definedName>
    <definedName name="___g7" localSheetId="8" hidden="1">{"TAB1",#N/A,TRUE,"GENERAL";"TAB2",#N/A,TRUE,"GENERAL";"TAB3",#N/A,TRUE,"GENERAL";"TAB4",#N/A,TRUE,"GENERAL";"TAB5",#N/A,TRUE,"GENERAL"}</definedName>
    <definedName name="___g7" hidden="1">{"TAB1",#N/A,TRUE,"GENERAL";"TAB2",#N/A,TRUE,"GENERAL";"TAB3",#N/A,TRUE,"GENERAL";"TAB4",#N/A,TRUE,"GENERAL";"TAB5",#N/A,TRUE,"GENERAL"}</definedName>
    <definedName name="___GR1" localSheetId="8" hidden="1">{"TAB1",#N/A,TRUE,"GENERAL";"TAB2",#N/A,TRUE,"GENERAL";"TAB3",#N/A,TRUE,"GENERAL";"TAB4",#N/A,TRUE,"GENERAL";"TAB5",#N/A,TRUE,"GENERAL"}</definedName>
    <definedName name="___GR1" hidden="1">{"TAB1",#N/A,TRUE,"GENERAL";"TAB2",#N/A,TRUE,"GENERAL";"TAB3",#N/A,TRUE,"GENERAL";"TAB4",#N/A,TRUE,"GENERAL";"TAB5",#N/A,TRUE,"GENERAL"}</definedName>
    <definedName name="___gtr4" localSheetId="8" hidden="1">{"via1",#N/A,TRUE,"general";"via2",#N/A,TRUE,"general";"via3",#N/A,TRUE,"general"}</definedName>
    <definedName name="___gtr4" hidden="1">{"via1",#N/A,TRUE,"general";"via2",#N/A,TRUE,"general";"via3",#N/A,TRUE,"general"}</definedName>
    <definedName name="___h2" localSheetId="8" hidden="1">{"via1",#N/A,TRUE,"general";"via2",#N/A,TRUE,"general";"via3",#N/A,TRUE,"general"}</definedName>
    <definedName name="___h2" hidden="1">{"via1",#N/A,TRUE,"general";"via2",#N/A,TRUE,"general";"via3",#N/A,TRUE,"general"}</definedName>
    <definedName name="___h3" localSheetId="8" hidden="1">{"via1",#N/A,TRUE,"general";"via2",#N/A,TRUE,"general";"via3",#N/A,TRUE,"general"}</definedName>
    <definedName name="___h3" hidden="1">{"via1",#N/A,TRUE,"general";"via2",#N/A,TRUE,"general";"via3",#N/A,TRUE,"general"}</definedName>
    <definedName name="___h4" localSheetId="8" hidden="1">{"TAB1",#N/A,TRUE,"GENERAL";"TAB2",#N/A,TRUE,"GENERAL";"TAB3",#N/A,TRUE,"GENERAL";"TAB4",#N/A,TRUE,"GENERAL";"TAB5",#N/A,TRUE,"GENERAL"}</definedName>
    <definedName name="___h4" hidden="1">{"TAB1",#N/A,TRUE,"GENERAL";"TAB2",#N/A,TRUE,"GENERAL";"TAB3",#N/A,TRUE,"GENERAL";"TAB4",#N/A,TRUE,"GENERAL";"TAB5",#N/A,TRUE,"GENERAL"}</definedName>
    <definedName name="___h5" localSheetId="8" hidden="1">{"TAB1",#N/A,TRUE,"GENERAL";"TAB2",#N/A,TRUE,"GENERAL";"TAB3",#N/A,TRUE,"GENERAL";"TAB4",#N/A,TRUE,"GENERAL";"TAB5",#N/A,TRUE,"GENERAL"}</definedName>
    <definedName name="___h5" hidden="1">{"TAB1",#N/A,TRUE,"GENERAL";"TAB2",#N/A,TRUE,"GENERAL";"TAB3",#N/A,TRUE,"GENERAL";"TAB4",#N/A,TRUE,"GENERAL";"TAB5",#N/A,TRUE,"GENERAL"}</definedName>
    <definedName name="___h6" localSheetId="8" hidden="1">{"via1",#N/A,TRUE,"general";"via2",#N/A,TRUE,"general";"via3",#N/A,TRUE,"general"}</definedName>
    <definedName name="___h6" hidden="1">{"via1",#N/A,TRUE,"general";"via2",#N/A,TRUE,"general";"via3",#N/A,TRUE,"general"}</definedName>
    <definedName name="___h7" localSheetId="8" hidden="1">{"TAB1",#N/A,TRUE,"GENERAL";"TAB2",#N/A,TRUE,"GENERAL";"TAB3",#N/A,TRUE,"GENERAL";"TAB4",#N/A,TRUE,"GENERAL";"TAB5",#N/A,TRUE,"GENERAL"}</definedName>
    <definedName name="___h7" hidden="1">{"TAB1",#N/A,TRUE,"GENERAL";"TAB2",#N/A,TRUE,"GENERAL";"TAB3",#N/A,TRUE,"GENERAL";"TAB4",#N/A,TRUE,"GENERAL";"TAB5",#N/A,TRUE,"GENERAL"}</definedName>
    <definedName name="___h8" localSheetId="8" hidden="1">{"via1",#N/A,TRUE,"general";"via2",#N/A,TRUE,"general";"via3",#N/A,TRUE,"general"}</definedName>
    <definedName name="___h8" hidden="1">{"via1",#N/A,TRUE,"general";"via2",#N/A,TRUE,"general";"via3",#N/A,TRUE,"general"}</definedName>
    <definedName name="___hfh7" localSheetId="8" hidden="1">{"via1",#N/A,TRUE,"general";"via2",#N/A,TRUE,"general";"via3",#N/A,TRUE,"general"}</definedName>
    <definedName name="___hfh7" hidden="1">{"via1",#N/A,TRUE,"general";"via2",#N/A,TRUE,"general";"via3",#N/A,TRUE,"general"}</definedName>
    <definedName name="___i1" localSheetId="18">#REF!</definedName>
    <definedName name="___i1">#REF!</definedName>
    <definedName name="___i4" localSheetId="8" hidden="1">{"via1",#N/A,TRUE,"general";"via2",#N/A,TRUE,"general";"via3",#N/A,TRUE,"general"}</definedName>
    <definedName name="___i4" hidden="1">{"via1",#N/A,TRUE,"general";"via2",#N/A,TRUE,"general";"via3",#N/A,TRUE,"general"}</definedName>
    <definedName name="___i5" localSheetId="8" hidden="1">{"TAB1",#N/A,TRUE,"GENERAL";"TAB2",#N/A,TRUE,"GENERAL";"TAB3",#N/A,TRUE,"GENERAL";"TAB4",#N/A,TRUE,"GENERAL";"TAB5",#N/A,TRUE,"GENERAL"}</definedName>
    <definedName name="___i5" hidden="1">{"TAB1",#N/A,TRUE,"GENERAL";"TAB2",#N/A,TRUE,"GENERAL";"TAB3",#N/A,TRUE,"GENERAL";"TAB4",#N/A,TRUE,"GENERAL";"TAB5",#N/A,TRUE,"GENERAL"}</definedName>
    <definedName name="___i6" localSheetId="8" hidden="1">{"TAB1",#N/A,TRUE,"GENERAL";"TAB2",#N/A,TRUE,"GENERAL";"TAB3",#N/A,TRUE,"GENERAL";"TAB4",#N/A,TRUE,"GENERAL";"TAB5",#N/A,TRUE,"GENERAL"}</definedName>
    <definedName name="___i6" hidden="1">{"TAB1",#N/A,TRUE,"GENERAL";"TAB2",#N/A,TRUE,"GENERAL";"TAB3",#N/A,TRUE,"GENERAL";"TAB4",#N/A,TRUE,"GENERAL";"TAB5",#N/A,TRUE,"GENERAL"}</definedName>
    <definedName name="___i7" localSheetId="8" hidden="1">{"via1",#N/A,TRUE,"general";"via2",#N/A,TRUE,"general";"via3",#N/A,TRUE,"general"}</definedName>
    <definedName name="___i7" hidden="1">{"via1",#N/A,TRUE,"general";"via2",#N/A,TRUE,"general";"via3",#N/A,TRUE,"general"}</definedName>
    <definedName name="___i77" localSheetId="8" hidden="1">{"TAB1",#N/A,TRUE,"GENERAL";"TAB2",#N/A,TRUE,"GENERAL";"TAB3",#N/A,TRUE,"GENERAL";"TAB4",#N/A,TRUE,"GENERAL";"TAB5",#N/A,TRUE,"GENERAL"}</definedName>
    <definedName name="___i77" hidden="1">{"TAB1",#N/A,TRUE,"GENERAL";"TAB2",#N/A,TRUE,"GENERAL";"TAB3",#N/A,TRUE,"GENERAL";"TAB4",#N/A,TRUE,"GENERAL";"TAB5",#N/A,TRUE,"GENERAL"}</definedName>
    <definedName name="___i8" localSheetId="8" hidden="1">{"via1",#N/A,TRUE,"general";"via2",#N/A,TRUE,"general";"via3",#N/A,TRUE,"general"}</definedName>
    <definedName name="___i8" hidden="1">{"via1",#N/A,TRUE,"general";"via2",#N/A,TRUE,"general";"via3",#N/A,TRUE,"general"}</definedName>
    <definedName name="___i9" localSheetId="8" hidden="1">{"TAB1",#N/A,TRUE,"GENERAL";"TAB2",#N/A,TRUE,"GENERAL";"TAB3",#N/A,TRUE,"GENERAL";"TAB4",#N/A,TRUE,"GENERAL";"TAB5",#N/A,TRUE,"GENERAL"}</definedName>
    <definedName name="___i9" hidden="1">{"TAB1",#N/A,TRUE,"GENERAL";"TAB2",#N/A,TRUE,"GENERAL";"TAB3",#N/A,TRUE,"GENERAL";"TAB4",#N/A,TRUE,"GENERAL";"TAB5",#N/A,TRUE,"GENERAL"}</definedName>
    <definedName name="___ICP1" localSheetId="8">[14]Tablas!#REF!</definedName>
    <definedName name="___ICP1">[15]Tablas!#REF!</definedName>
    <definedName name="___INF1" localSheetId="18">#REF!</definedName>
    <definedName name="___INF1">#REF!</definedName>
    <definedName name="___IyC1" localSheetId="18">#REF!</definedName>
    <definedName name="___IyC1" localSheetId="8">[23]Sábana!#REF!</definedName>
    <definedName name="___IyC1">#REF!</definedName>
    <definedName name="___IyC2" localSheetId="18">#REF!</definedName>
    <definedName name="___IyC2">#REF!</definedName>
    <definedName name="___IyC3" localSheetId="18">#REF!</definedName>
    <definedName name="___IyC3">#REF!</definedName>
    <definedName name="___IyC4" localSheetId="18">#REF!</definedName>
    <definedName name="___IyC4">#REF!</definedName>
    <definedName name="___k3" localSheetId="8" hidden="1">{"TAB1",#N/A,TRUE,"GENERAL";"TAB2",#N/A,TRUE,"GENERAL";"TAB3",#N/A,TRUE,"GENERAL";"TAB4",#N/A,TRUE,"GENERAL";"TAB5",#N/A,TRUE,"GENERAL"}</definedName>
    <definedName name="___k3" hidden="1">{"TAB1",#N/A,TRUE,"GENERAL";"TAB2",#N/A,TRUE,"GENERAL";"TAB3",#N/A,TRUE,"GENERAL";"TAB4",#N/A,TRUE,"GENERAL";"TAB5",#N/A,TRUE,"GENERAL"}</definedName>
    <definedName name="___k4" localSheetId="8" hidden="1">{"via1",#N/A,TRUE,"general";"via2",#N/A,TRUE,"general";"via3",#N/A,TRUE,"general"}</definedName>
    <definedName name="___k4" hidden="1">{"via1",#N/A,TRUE,"general";"via2",#N/A,TRUE,"general";"via3",#N/A,TRUE,"general"}</definedName>
    <definedName name="___k5" localSheetId="8" hidden="1">{"via1",#N/A,TRUE,"general";"via2",#N/A,TRUE,"general";"via3",#N/A,TRUE,"general"}</definedName>
    <definedName name="___k5" hidden="1">{"via1",#N/A,TRUE,"general";"via2",#N/A,TRUE,"general";"via3",#N/A,TRUE,"general"}</definedName>
    <definedName name="___k6" localSheetId="8" hidden="1">{"TAB1",#N/A,TRUE,"GENERAL";"TAB2",#N/A,TRUE,"GENERAL";"TAB3",#N/A,TRUE,"GENERAL";"TAB4",#N/A,TRUE,"GENERAL";"TAB5",#N/A,TRUE,"GENERAL"}</definedName>
    <definedName name="___k6" hidden="1">{"TAB1",#N/A,TRUE,"GENERAL";"TAB2",#N/A,TRUE,"GENERAL";"TAB3",#N/A,TRUE,"GENERAL";"TAB4",#N/A,TRUE,"GENERAL";"TAB5",#N/A,TRUE,"GENERAL"}</definedName>
    <definedName name="___k7" localSheetId="8" hidden="1">{"via1",#N/A,TRUE,"general";"via2",#N/A,TRUE,"general";"via3",#N/A,TRUE,"general"}</definedName>
    <definedName name="___k7" hidden="1">{"via1",#N/A,TRUE,"general";"via2",#N/A,TRUE,"general";"via3",#N/A,TRUE,"general"}</definedName>
    <definedName name="___k8" localSheetId="8" hidden="1">{"via1",#N/A,TRUE,"general";"via2",#N/A,TRUE,"general";"via3",#N/A,TRUE,"general"}</definedName>
    <definedName name="___k8" hidden="1">{"via1",#N/A,TRUE,"general";"via2",#N/A,TRUE,"general";"via3",#N/A,TRUE,"general"}</definedName>
    <definedName name="___k9" localSheetId="8" hidden="1">{"TAB1",#N/A,TRUE,"GENERAL";"TAB2",#N/A,TRUE,"GENERAL";"TAB3",#N/A,TRUE,"GENERAL";"TAB4",#N/A,TRUE,"GENERAL";"TAB5",#N/A,TRUE,"GENERAL"}</definedName>
    <definedName name="___k9" hidden="1">{"TAB1",#N/A,TRUE,"GENERAL";"TAB2",#N/A,TRUE,"GENERAL";"TAB3",#N/A,TRUE,"GENERAL";"TAB4",#N/A,TRUE,"GENERAL";"TAB5",#N/A,TRUE,"GENERAL"}</definedName>
    <definedName name="___key2" localSheetId="8" hidden="1">[10]INST!#REF!</definedName>
    <definedName name="___key2" hidden="1">[11]INST!#REF!</definedName>
    <definedName name="___key3" localSheetId="8" hidden="1">#REF!</definedName>
    <definedName name="___key3" hidden="1">#REF!</definedName>
    <definedName name="___key31" localSheetId="8" hidden="1">#REF!</definedName>
    <definedName name="___key31" hidden="1">#REF!</definedName>
    <definedName name="___kjk6" localSheetId="8" hidden="1">{"TAB1",#N/A,TRUE,"GENERAL";"TAB2",#N/A,TRUE,"GENERAL";"TAB3",#N/A,TRUE,"GENERAL";"TAB4",#N/A,TRUE,"GENERAL";"TAB5",#N/A,TRUE,"GENERAL"}</definedName>
    <definedName name="___kjk6" hidden="1">{"TAB1",#N/A,TRUE,"GENERAL";"TAB2",#N/A,TRUE,"GENERAL";"TAB3",#N/A,TRUE,"GENERAL";"TAB4",#N/A,TRUE,"GENERAL";"TAB5",#N/A,TRUE,"GENERAL"}</definedName>
    <definedName name="___LEY80" localSheetId="8">#REF!</definedName>
    <definedName name="___LEY80">#REF!</definedName>
    <definedName name="___m3" localSheetId="8" hidden="1">{"via1",#N/A,TRUE,"general";"via2",#N/A,TRUE,"general";"via3",#N/A,TRUE,"general"}</definedName>
    <definedName name="___m3" hidden="1">{"via1",#N/A,TRUE,"general";"via2",#N/A,TRUE,"general";"via3",#N/A,TRUE,"general"}</definedName>
    <definedName name="___m4" localSheetId="8" hidden="1">{"TAB1",#N/A,TRUE,"GENERAL";"TAB2",#N/A,TRUE,"GENERAL";"TAB3",#N/A,TRUE,"GENERAL";"TAB4",#N/A,TRUE,"GENERAL";"TAB5",#N/A,TRUE,"GENERAL"}</definedName>
    <definedName name="___m4" hidden="1">{"TAB1",#N/A,TRUE,"GENERAL";"TAB2",#N/A,TRUE,"GENERAL";"TAB3",#N/A,TRUE,"GENERAL";"TAB4",#N/A,TRUE,"GENERAL";"TAB5",#N/A,TRUE,"GENERAL"}</definedName>
    <definedName name="___m5" localSheetId="8" hidden="1">{"via1",#N/A,TRUE,"general";"via2",#N/A,TRUE,"general";"via3",#N/A,TRUE,"general"}</definedName>
    <definedName name="___m5" hidden="1">{"via1",#N/A,TRUE,"general";"via2",#N/A,TRUE,"general";"via3",#N/A,TRUE,"general"}</definedName>
    <definedName name="___m6" localSheetId="8" hidden="1">{"TAB1",#N/A,TRUE,"GENERAL";"TAB2",#N/A,TRUE,"GENERAL";"TAB3",#N/A,TRUE,"GENERAL";"TAB4",#N/A,TRUE,"GENERAL";"TAB5",#N/A,TRUE,"GENERAL"}</definedName>
    <definedName name="___m6" hidden="1">{"TAB1",#N/A,TRUE,"GENERAL";"TAB2",#N/A,TRUE,"GENERAL";"TAB3",#N/A,TRUE,"GENERAL";"TAB4",#N/A,TRUE,"GENERAL";"TAB5",#N/A,TRUE,"GENERAL"}</definedName>
    <definedName name="___m7" localSheetId="8" hidden="1">{"TAB1",#N/A,TRUE,"GENERAL";"TAB2",#N/A,TRUE,"GENERAL";"TAB3",#N/A,TRUE,"GENERAL";"TAB4",#N/A,TRUE,"GENERAL";"TAB5",#N/A,TRUE,"GENERAL"}</definedName>
    <definedName name="___m7" hidden="1">{"TAB1",#N/A,TRUE,"GENERAL";"TAB2",#N/A,TRUE,"GENERAL";"TAB3",#N/A,TRUE,"GENERAL";"TAB4",#N/A,TRUE,"GENERAL";"TAB5",#N/A,TRUE,"GENERAL"}</definedName>
    <definedName name="___m8" localSheetId="8" hidden="1">{"via1",#N/A,TRUE,"general";"via2",#N/A,TRUE,"general";"via3",#N/A,TRUE,"general"}</definedName>
    <definedName name="___m8" hidden="1">{"via1",#N/A,TRUE,"general";"via2",#N/A,TRUE,"general";"via3",#N/A,TRUE,"general"}</definedName>
    <definedName name="___m9" localSheetId="8" hidden="1">{"via1",#N/A,TRUE,"general";"via2",#N/A,TRUE,"general";"via3",#N/A,TRUE,"general"}</definedName>
    <definedName name="___m9" hidden="1">{"via1",#N/A,TRUE,"general";"via2",#N/A,TRUE,"general";"via3",#N/A,TRUE,"general"}</definedName>
    <definedName name="___MA2" localSheetId="18">#REF!</definedName>
    <definedName name="___MA2" localSheetId="8">#REF!</definedName>
    <definedName name="___MA2">#REF!</definedName>
    <definedName name="___MB1" localSheetId="18">#REF!</definedName>
    <definedName name="___MB1" localSheetId="8">[23]Sábana!#REF!</definedName>
    <definedName name="___MB1">#REF!</definedName>
    <definedName name="___MB2" localSheetId="18">#REF!</definedName>
    <definedName name="___MB2" localSheetId="8">[23]Sábana!#REF!</definedName>
    <definedName name="___MB2">#REF!</definedName>
    <definedName name="___MB3" localSheetId="18">#REF!</definedName>
    <definedName name="___MB3" localSheetId="8">[23]Sábana!#REF!</definedName>
    <definedName name="___MB3">#REF!</definedName>
    <definedName name="___MB4" localSheetId="18">#REF!</definedName>
    <definedName name="___MB4">#REF!</definedName>
    <definedName name="___n3" localSheetId="8" hidden="1">{"TAB1",#N/A,TRUE,"GENERAL";"TAB2",#N/A,TRUE,"GENERAL";"TAB3",#N/A,TRUE,"GENERAL";"TAB4",#N/A,TRUE,"GENERAL";"TAB5",#N/A,TRUE,"GENERAL"}</definedName>
    <definedName name="___n3" hidden="1">{"TAB1",#N/A,TRUE,"GENERAL";"TAB2",#N/A,TRUE,"GENERAL";"TAB3",#N/A,TRUE,"GENERAL";"TAB4",#N/A,TRUE,"GENERAL";"TAB5",#N/A,TRUE,"GENERAL"}</definedName>
    <definedName name="___n4" localSheetId="8" hidden="1">{"via1",#N/A,TRUE,"general";"via2",#N/A,TRUE,"general";"via3",#N/A,TRUE,"general"}</definedName>
    <definedName name="___n4" hidden="1">{"via1",#N/A,TRUE,"general";"via2",#N/A,TRUE,"general";"via3",#N/A,TRUE,"general"}</definedName>
    <definedName name="___n5" localSheetId="8" hidden="1">{"TAB1",#N/A,TRUE,"GENERAL";"TAB2",#N/A,TRUE,"GENERAL";"TAB3",#N/A,TRUE,"GENERAL";"TAB4",#N/A,TRUE,"GENERAL";"TAB5",#N/A,TRUE,"GENERAL"}</definedName>
    <definedName name="___n5" hidden="1">{"TAB1",#N/A,TRUE,"GENERAL";"TAB2",#N/A,TRUE,"GENERAL";"TAB3",#N/A,TRUE,"GENERAL";"TAB4",#N/A,TRUE,"GENERAL";"TAB5",#N/A,TRUE,"GENERAL"}</definedName>
    <definedName name="___nyn7" localSheetId="8" hidden="1">{"via1",#N/A,TRUE,"general";"via2",#N/A,TRUE,"general";"via3",#N/A,TRUE,"general"}</definedName>
    <definedName name="___nyn7" hidden="1">{"via1",#N/A,TRUE,"general";"via2",#N/A,TRUE,"general";"via3",#N/A,TRUE,"general"}</definedName>
    <definedName name="___o4" localSheetId="8" hidden="1">{"via1",#N/A,TRUE,"general";"via2",#N/A,TRUE,"general";"via3",#N/A,TRUE,"general"}</definedName>
    <definedName name="___o4" hidden="1">{"via1",#N/A,TRUE,"general";"via2",#N/A,TRUE,"general";"via3",#N/A,TRUE,"general"}</definedName>
    <definedName name="___o5" localSheetId="8" hidden="1">{"TAB1",#N/A,TRUE,"GENERAL";"TAB2",#N/A,TRUE,"GENERAL";"TAB3",#N/A,TRUE,"GENERAL";"TAB4",#N/A,TRUE,"GENERAL";"TAB5",#N/A,TRUE,"GENERAL"}</definedName>
    <definedName name="___o5" hidden="1">{"TAB1",#N/A,TRUE,"GENERAL";"TAB2",#N/A,TRUE,"GENERAL";"TAB3",#N/A,TRUE,"GENERAL";"TAB4",#N/A,TRUE,"GENERAL";"TAB5",#N/A,TRUE,"GENERAL"}</definedName>
    <definedName name="___o6" localSheetId="8" hidden="1">{"TAB1",#N/A,TRUE,"GENERAL";"TAB2",#N/A,TRUE,"GENERAL";"TAB3",#N/A,TRUE,"GENERAL";"TAB4",#N/A,TRUE,"GENERAL";"TAB5",#N/A,TRUE,"GENERAL"}</definedName>
    <definedName name="___o6" hidden="1">{"TAB1",#N/A,TRUE,"GENERAL";"TAB2",#N/A,TRUE,"GENERAL";"TAB3",#N/A,TRUE,"GENERAL";"TAB4",#N/A,TRUE,"GENERAL";"TAB5",#N/A,TRUE,"GENERAL"}</definedName>
    <definedName name="___o7" localSheetId="8" hidden="1">{"TAB1",#N/A,TRUE,"GENERAL";"TAB2",#N/A,TRUE,"GENERAL";"TAB3",#N/A,TRUE,"GENERAL";"TAB4",#N/A,TRUE,"GENERAL";"TAB5",#N/A,TRUE,"GENERAL"}</definedName>
    <definedName name="___o7" hidden="1">{"TAB1",#N/A,TRUE,"GENERAL";"TAB2",#N/A,TRUE,"GENERAL";"TAB3",#N/A,TRUE,"GENERAL";"TAB4",#N/A,TRUE,"GENERAL";"TAB5",#N/A,TRUE,"GENERAL"}</definedName>
    <definedName name="___o8" localSheetId="8" hidden="1">{"via1",#N/A,TRUE,"general";"via2",#N/A,TRUE,"general";"via3",#N/A,TRUE,"general"}</definedName>
    <definedName name="___o8" hidden="1">{"via1",#N/A,TRUE,"general";"via2",#N/A,TRUE,"general";"via3",#N/A,TRUE,"general"}</definedName>
    <definedName name="___o9" localSheetId="8" hidden="1">{"TAB1",#N/A,TRUE,"GENERAL";"TAB2",#N/A,TRUE,"GENERAL";"TAB3",#N/A,TRUE,"GENERAL";"TAB4",#N/A,TRUE,"GENERAL";"TAB5",#N/A,TRUE,"GENERAL"}</definedName>
    <definedName name="___o9" hidden="1">{"TAB1",#N/A,TRUE,"GENERAL";"TAB2",#N/A,TRUE,"GENERAL";"TAB3",#N/A,TRUE,"GENERAL";"TAB4",#N/A,TRUE,"GENERAL";"TAB5",#N/A,TRUE,"GENERAL"}</definedName>
    <definedName name="___OCD1" localSheetId="8">[14]Tablas!#REF!</definedName>
    <definedName name="___OCD1">[15]Tablas!#REF!</definedName>
    <definedName name="___OCI1" localSheetId="8">[14]Tablas!#REF!</definedName>
    <definedName name="___OCI1">[15]Tablas!#REF!</definedName>
    <definedName name="___p6" localSheetId="8" hidden="1">{"via1",#N/A,TRUE,"general";"via2",#N/A,TRUE,"general";"via3",#N/A,TRUE,"general"}</definedName>
    <definedName name="___p6" hidden="1">{"via1",#N/A,TRUE,"general";"via2",#N/A,TRUE,"general";"via3",#N/A,TRUE,"general"}</definedName>
    <definedName name="___p7" localSheetId="8" hidden="1">{"via1",#N/A,TRUE,"general";"via2",#N/A,TRUE,"general";"via3",#N/A,TRUE,"general"}</definedName>
    <definedName name="___p7" hidden="1">{"via1",#N/A,TRUE,"general";"via2",#N/A,TRUE,"general";"via3",#N/A,TRUE,"general"}</definedName>
    <definedName name="___p8" localSheetId="8" hidden="1">{"TAB1",#N/A,TRUE,"GENERAL";"TAB2",#N/A,TRUE,"GENERAL";"TAB3",#N/A,TRUE,"GENERAL";"TAB4",#N/A,TRUE,"GENERAL";"TAB5",#N/A,TRUE,"GENERAL"}</definedName>
    <definedName name="___p8" hidden="1">{"TAB1",#N/A,TRUE,"GENERAL";"TAB2",#N/A,TRUE,"GENERAL";"TAB3",#N/A,TRUE,"GENERAL";"TAB4",#N/A,TRUE,"GENERAL";"TAB5",#N/A,TRUE,"GENERAL"}</definedName>
    <definedName name="___Pa1">'[26]Paral. 1'!$E:$E</definedName>
    <definedName name="___Pa2">'[26]Paral. 2'!$E:$E</definedName>
    <definedName name="___Pa3">'[26]Paral. 3'!$E:$E</definedName>
    <definedName name="___Pa4">[26]Paral.4!$E:$E</definedName>
    <definedName name="___PJ50" localSheetId="18">#REF!</definedName>
    <definedName name="___PJ50" localSheetId="8">#REF!</definedName>
    <definedName name="___PJ50">#REF!</definedName>
    <definedName name="___pj51" localSheetId="18">#REF!</definedName>
    <definedName name="___pj51" localSheetId="8">#REF!</definedName>
    <definedName name="___pj51">#REF!</definedName>
    <definedName name="___Po2" localSheetId="8">[22]REAJUSTESACTA1PROVI!#REF!</definedName>
    <definedName name="___Po2">[22]REAJUSTESACTA1PROVI!#REF!</definedName>
    <definedName name="___Pon1" localSheetId="18">#REF!</definedName>
    <definedName name="___Pon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8" hidden="1">{"TAB1",#N/A,TRUE,"GENERAL";"TAB2",#N/A,TRUE,"GENERAL";"TAB3",#N/A,TRUE,"GENERAL";"TAB4",#N/A,TRUE,"GENERAL";"TAB5",#N/A,TRUE,"GENERAL"}</definedName>
    <definedName name="___r" hidden="1">{"TAB1",#N/A,TRUE,"GENERAL";"TAB2",#N/A,TRUE,"GENERAL";"TAB3",#N/A,TRUE,"GENERAL";"TAB4",#N/A,TRUE,"GENERAL";"TAB5",#N/A,TRUE,"GENERAL"}</definedName>
    <definedName name="___r4r" localSheetId="8" hidden="1">{"via1",#N/A,TRUE,"general";"via2",#N/A,TRUE,"general";"via3",#N/A,TRUE,"general"}</definedName>
    <definedName name="___r4r" hidden="1">{"via1",#N/A,TRUE,"general";"via2",#N/A,TRUE,"general";"via3",#N/A,TRUE,"general"}</definedName>
    <definedName name="___Ram1" localSheetId="18">#REF!</definedName>
    <definedName name="___Ram1">#REF!</definedName>
    <definedName name="___Ram2" localSheetId="18">#REF!</definedName>
    <definedName name="___Ram2">#REF!</definedName>
    <definedName name="___Ram3" localSheetId="18">#REF!</definedName>
    <definedName name="___Ram3">#REF!</definedName>
    <definedName name="___Ram4" localSheetId="18">#REF!</definedName>
    <definedName name="___Ram4">#REF!</definedName>
    <definedName name="___RCT1" localSheetId="18">#REF!</definedName>
    <definedName name="___RCT1">#REF!</definedName>
    <definedName name="___RCT2" localSheetId="18">#REF!</definedName>
    <definedName name="___RCT2">#REF!</definedName>
    <definedName name="___RCT3" localSheetId="18">#REF!</definedName>
    <definedName name="___RCT3">#REF!</definedName>
    <definedName name="___RCT4" localSheetId="18">#REF!</definedName>
    <definedName name="___RCT4">#REF!</definedName>
    <definedName name="___Red1" localSheetId="18">#REF!</definedName>
    <definedName name="___Red1" localSheetId="8">[23]Sábana!#REF!</definedName>
    <definedName name="___Red1">#REF!</definedName>
    <definedName name="___Red2" localSheetId="18">#REF!</definedName>
    <definedName name="___Red2" localSheetId="8">[23]Sábana!#REF!</definedName>
    <definedName name="___Red2">#REF!</definedName>
    <definedName name="___Red3" localSheetId="18">#REF!</definedName>
    <definedName name="___Red3" localSheetId="8">[23]Sábana!#REF!</definedName>
    <definedName name="___Red3">#REF!</definedName>
    <definedName name="___Red4" localSheetId="18">#REF!</definedName>
    <definedName name="___Red4">#REF!</definedName>
    <definedName name="___rtu6" localSheetId="8" hidden="1">{"via1",#N/A,TRUE,"general";"via2",#N/A,TRUE,"general";"via3",#N/A,TRUE,"general"}</definedName>
    <definedName name="___rtu6" hidden="1">{"via1",#N/A,TRUE,"general";"via2",#N/A,TRUE,"general";"via3",#N/A,TRUE,"general"}</definedName>
    <definedName name="___s1" localSheetId="8" hidden="1">{"via1",#N/A,TRUE,"general";"via2",#N/A,TRUE,"general";"via3",#N/A,TRUE,"general"}</definedName>
    <definedName name="___s1" hidden="1">{"via1",#N/A,TRUE,"general";"via2",#N/A,TRUE,"general";"via3",#N/A,TRUE,"general"}</definedName>
    <definedName name="___s2" localSheetId="8" hidden="1">{"TAB1",#N/A,TRUE,"GENERAL";"TAB2",#N/A,TRUE,"GENERAL";"TAB3",#N/A,TRUE,"GENERAL";"TAB4",#N/A,TRUE,"GENERAL";"TAB5",#N/A,TRUE,"GENERAL"}</definedName>
    <definedName name="___s2" hidden="1">{"TAB1",#N/A,TRUE,"GENERAL";"TAB2",#N/A,TRUE,"GENERAL";"TAB3",#N/A,TRUE,"GENERAL";"TAB4",#N/A,TRUE,"GENERAL";"TAB5",#N/A,TRUE,"GENERAL"}</definedName>
    <definedName name="___s3" localSheetId="8" hidden="1">{"TAB1",#N/A,TRUE,"GENERAL";"TAB2",#N/A,TRUE,"GENERAL";"TAB3",#N/A,TRUE,"GENERAL";"TAB4",#N/A,TRUE,"GENERAL";"TAB5",#N/A,TRUE,"GENERAL"}</definedName>
    <definedName name="___s3" hidden="1">{"TAB1",#N/A,TRUE,"GENERAL";"TAB2",#N/A,TRUE,"GENERAL";"TAB3",#N/A,TRUE,"GENERAL";"TAB4",#N/A,TRUE,"GENERAL";"TAB5",#N/A,TRUE,"GENERAL"}</definedName>
    <definedName name="___s4" localSheetId="8" hidden="1">{"via1",#N/A,TRUE,"general";"via2",#N/A,TRUE,"general";"via3",#N/A,TRUE,"general"}</definedName>
    <definedName name="___s4" hidden="1">{"via1",#N/A,TRUE,"general";"via2",#N/A,TRUE,"general";"via3",#N/A,TRUE,"general"}</definedName>
    <definedName name="___s5" localSheetId="8" hidden="1">{"via1",#N/A,TRUE,"general";"via2",#N/A,TRUE,"general";"via3",#N/A,TRUE,"general"}</definedName>
    <definedName name="___s5" hidden="1">{"via1",#N/A,TRUE,"general";"via2",#N/A,TRUE,"general";"via3",#N/A,TRUE,"general"}</definedName>
    <definedName name="___s6" localSheetId="8" hidden="1">{"TAB1",#N/A,TRUE,"GENERAL";"TAB2",#N/A,TRUE,"GENERAL";"TAB3",#N/A,TRUE,"GENERAL";"TAB4",#N/A,TRUE,"GENERAL";"TAB5",#N/A,TRUE,"GENERAL"}</definedName>
    <definedName name="___s6" hidden="1">{"TAB1",#N/A,TRUE,"GENERAL";"TAB2",#N/A,TRUE,"GENERAL";"TAB3",#N/A,TRUE,"GENERAL";"TAB4",#N/A,TRUE,"GENERAL";"TAB5",#N/A,TRUE,"GENERAL"}</definedName>
    <definedName name="___s7" localSheetId="8" hidden="1">{"via1",#N/A,TRUE,"general";"via2",#N/A,TRUE,"general";"via3",#N/A,TRUE,"general"}</definedName>
    <definedName name="___s7" hidden="1">{"via1",#N/A,TRUE,"general";"via2",#N/A,TRUE,"general";"via3",#N/A,TRUE,"general"}</definedName>
    <definedName name="___SBC1" localSheetId="8">[7]INV!$A$12:$D$15</definedName>
    <definedName name="___SBC1">[7]INV!$A$12:$D$15</definedName>
    <definedName name="___SBC3" localSheetId="8">[7]INV!$F$12:$I$15</definedName>
    <definedName name="___SBC3">[7]INV!$F$12:$I$15</definedName>
    <definedName name="___SBC5" localSheetId="8">[7]INV!$K$12:$N$15</definedName>
    <definedName name="___SBC5">[7]INV!$K$12:$N$15</definedName>
    <definedName name="___ST106" localSheetId="18">#REF!</definedName>
    <definedName name="___ST106">#REF!</definedName>
    <definedName name="___ST126" localSheetId="18">#REF!</definedName>
    <definedName name="___ST126">#REF!</definedName>
    <definedName name="___ST186" localSheetId="18">#REF!</definedName>
    <definedName name="___ST186">#REF!</definedName>
    <definedName name="___ST206" localSheetId="18">#REF!</definedName>
    <definedName name="___ST206">#REF!</definedName>
    <definedName name="___ST86" localSheetId="18">#REF!</definedName>
    <definedName name="___ST86">#REF!</definedName>
    <definedName name="___Sum1" localSheetId="18">#REF!</definedName>
    <definedName name="___Sum1">#REF!</definedName>
    <definedName name="___Sum2" localSheetId="18">#REF!</definedName>
    <definedName name="___Sum2">#REF!</definedName>
    <definedName name="___Sum3" localSheetId="18">#REF!</definedName>
    <definedName name="___Sum3" localSheetId="8">[23]Sábana!#REF!</definedName>
    <definedName name="___Sum3">#REF!</definedName>
    <definedName name="___Sum4" localSheetId="18">#REF!</definedName>
    <definedName name="___Sum4">#REF!</definedName>
    <definedName name="___SyE1" localSheetId="18">#REF!</definedName>
    <definedName name="___SyE1">#REF!</definedName>
    <definedName name="___SyE2" localSheetId="18">#REF!</definedName>
    <definedName name="___SyE2">#REF!</definedName>
    <definedName name="___SyE3" localSheetId="18">#REF!</definedName>
    <definedName name="___SyE3">#REF!</definedName>
    <definedName name="___SyE4" localSheetId="18">#REF!</definedName>
    <definedName name="___SyE4">#REF!</definedName>
    <definedName name="___t3" localSheetId="8" hidden="1">{"TAB1",#N/A,TRUE,"GENERAL";"TAB2",#N/A,TRUE,"GENERAL";"TAB3",#N/A,TRUE,"GENERAL";"TAB4",#N/A,TRUE,"GENERAL";"TAB5",#N/A,TRUE,"GENERAL"}</definedName>
    <definedName name="___t3" hidden="1">{"TAB1",#N/A,TRUE,"GENERAL";"TAB2",#N/A,TRUE,"GENERAL";"TAB3",#N/A,TRUE,"GENERAL";"TAB4",#N/A,TRUE,"GENERAL";"TAB5",#N/A,TRUE,"GENERAL"}</definedName>
    <definedName name="___t4" localSheetId="8" hidden="1">{"via1",#N/A,TRUE,"general";"via2",#N/A,TRUE,"general";"via3",#N/A,TRUE,"general"}</definedName>
    <definedName name="___t4" hidden="1">{"via1",#N/A,TRUE,"general";"via2",#N/A,TRUE,"general";"via3",#N/A,TRUE,"general"}</definedName>
    <definedName name="___t5" localSheetId="8" hidden="1">{"TAB1",#N/A,TRUE,"GENERAL";"TAB2",#N/A,TRUE,"GENERAL";"TAB3",#N/A,TRUE,"GENERAL";"TAB4",#N/A,TRUE,"GENERAL";"TAB5",#N/A,TRUE,"GENERAL"}</definedName>
    <definedName name="___t5" hidden="1">{"TAB1",#N/A,TRUE,"GENERAL";"TAB2",#N/A,TRUE,"GENERAL";"TAB3",#N/A,TRUE,"GENERAL";"TAB4",#N/A,TRUE,"GENERAL";"TAB5",#N/A,TRUE,"GENERAL"}</definedName>
    <definedName name="___t6" localSheetId="8" hidden="1">{"via1",#N/A,TRUE,"general";"via2",#N/A,TRUE,"general";"via3",#N/A,TRUE,"general"}</definedName>
    <definedName name="___t6" hidden="1">{"via1",#N/A,TRUE,"general";"via2",#N/A,TRUE,"general";"via3",#N/A,TRUE,"general"}</definedName>
    <definedName name="___t66" localSheetId="8" hidden="1">{"TAB1",#N/A,TRUE,"GENERAL";"TAB2",#N/A,TRUE,"GENERAL";"TAB3",#N/A,TRUE,"GENERAL";"TAB4",#N/A,TRUE,"GENERAL";"TAB5",#N/A,TRUE,"GENERAL"}</definedName>
    <definedName name="___t66" hidden="1">{"TAB1",#N/A,TRUE,"GENERAL";"TAB2",#N/A,TRUE,"GENERAL";"TAB3",#N/A,TRUE,"GENERAL";"TAB4",#N/A,TRUE,"GENERAL";"TAB5",#N/A,TRUE,"GENERAL"}</definedName>
    <definedName name="___t7" localSheetId="8" hidden="1">{"via1",#N/A,TRUE,"general";"via2",#N/A,TRUE,"general";"via3",#N/A,TRUE,"general"}</definedName>
    <definedName name="___t7" hidden="1">{"via1",#N/A,TRUE,"general";"via2",#N/A,TRUE,"general";"via3",#N/A,TRUE,"general"}</definedName>
    <definedName name="___t77" localSheetId="8" hidden="1">{"TAB1",#N/A,TRUE,"GENERAL";"TAB2",#N/A,TRUE,"GENERAL";"TAB3",#N/A,TRUE,"GENERAL";"TAB4",#N/A,TRUE,"GENERAL";"TAB5",#N/A,TRUE,"GENERAL"}</definedName>
    <definedName name="___t77" hidden="1">{"TAB1",#N/A,TRUE,"GENERAL";"TAB2",#N/A,TRUE,"GENERAL";"TAB3",#N/A,TRUE,"GENERAL";"TAB4",#N/A,TRUE,"GENERAL";"TAB5",#N/A,TRUE,"GENERAL"}</definedName>
    <definedName name="___t8" localSheetId="8" hidden="1">{"TAB1",#N/A,TRUE,"GENERAL";"TAB2",#N/A,TRUE,"GENERAL";"TAB3",#N/A,TRUE,"GENERAL";"TAB4",#N/A,TRUE,"GENERAL";"TAB5",#N/A,TRUE,"GENERAL"}</definedName>
    <definedName name="___t8" hidden="1">{"TAB1",#N/A,TRUE,"GENERAL";"TAB2",#N/A,TRUE,"GENERAL";"TAB3",#N/A,TRUE,"GENERAL";"TAB4",#N/A,TRUE,"GENERAL";"TAB5",#N/A,TRUE,"GENERAL"}</definedName>
    <definedName name="___t88" localSheetId="8" hidden="1">{"via1",#N/A,TRUE,"general";"via2",#N/A,TRUE,"general";"via3",#N/A,TRUE,"general"}</definedName>
    <definedName name="___t88" hidden="1">{"via1",#N/A,TRUE,"general";"via2",#N/A,TRUE,"general";"via3",#N/A,TRUE,"general"}</definedName>
    <definedName name="___t9" localSheetId="8" hidden="1">{"TAB1",#N/A,TRUE,"GENERAL";"TAB2",#N/A,TRUE,"GENERAL";"TAB3",#N/A,TRUE,"GENERAL";"TAB4",#N/A,TRUE,"GENERAL";"TAB5",#N/A,TRUE,"GENERAL"}</definedName>
    <definedName name="___t9" hidden="1">{"TAB1",#N/A,TRUE,"GENERAL";"TAB2",#N/A,TRUE,"GENERAL";"TAB3",#N/A,TRUE,"GENERAL";"TAB4",#N/A,TRUE,"GENERAL";"TAB5",#N/A,TRUE,"GENERAL"}</definedName>
    <definedName name="___t99" localSheetId="8" hidden="1">{"via1",#N/A,TRUE,"general";"via2",#N/A,TRUE,"general";"via3",#N/A,TRUE,"general"}</definedName>
    <definedName name="___t99" hidden="1">{"via1",#N/A,TRUE,"general";"via2",#N/A,TRUE,"general";"via3",#N/A,TRUE,"general"}</definedName>
    <definedName name="___TOP1" localSheetId="8">#REF!</definedName>
    <definedName name="___TOP1">#REF!</definedName>
    <definedName name="___TOP10" localSheetId="8">#REF!</definedName>
    <definedName name="___TOP10">#REF!</definedName>
    <definedName name="___TOP2" localSheetId="8">#REF!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2" localSheetId="18">#REF!</definedName>
    <definedName name="___TPE12">#REF!</definedName>
    <definedName name="___Tra1">[23]Sábana!#REF!</definedName>
    <definedName name="___Tra2">[23]Sábana!#REF!</definedName>
    <definedName name="___Tra3">[23]Sábana!#REF!</definedName>
    <definedName name="___TZ2616" localSheetId="18">#REF!</definedName>
    <definedName name="___TZ2616">#REF!</definedName>
    <definedName name="___u4" localSheetId="8" hidden="1">{"TAB1",#N/A,TRUE,"GENERAL";"TAB2",#N/A,TRUE,"GENERAL";"TAB3",#N/A,TRUE,"GENERAL";"TAB4",#N/A,TRUE,"GENERAL";"TAB5",#N/A,TRUE,"GENERAL"}</definedName>
    <definedName name="___u4" hidden="1">{"TAB1",#N/A,TRUE,"GENERAL";"TAB2",#N/A,TRUE,"GENERAL";"TAB3",#N/A,TRUE,"GENERAL";"TAB4",#N/A,TRUE,"GENERAL";"TAB5",#N/A,TRUE,"GENERAL"}</definedName>
    <definedName name="___u5" localSheetId="8" hidden="1">{"TAB1",#N/A,TRUE,"GENERAL";"TAB2",#N/A,TRUE,"GENERAL";"TAB3",#N/A,TRUE,"GENERAL";"TAB4",#N/A,TRUE,"GENERAL";"TAB5",#N/A,TRUE,"GENERAL"}</definedName>
    <definedName name="___u5" hidden="1">{"TAB1",#N/A,TRUE,"GENERAL";"TAB2",#N/A,TRUE,"GENERAL";"TAB3",#N/A,TRUE,"GENERAL";"TAB4",#N/A,TRUE,"GENERAL";"TAB5",#N/A,TRUE,"GENERAL"}</definedName>
    <definedName name="___u6" localSheetId="8" hidden="1">{"TAB1",#N/A,TRUE,"GENERAL";"TAB2",#N/A,TRUE,"GENERAL";"TAB3",#N/A,TRUE,"GENERAL";"TAB4",#N/A,TRUE,"GENERAL";"TAB5",#N/A,TRUE,"GENERAL"}</definedName>
    <definedName name="___u6" hidden="1">{"TAB1",#N/A,TRUE,"GENERAL";"TAB2",#N/A,TRUE,"GENERAL";"TAB3",#N/A,TRUE,"GENERAL";"TAB4",#N/A,TRUE,"GENERAL";"TAB5",#N/A,TRUE,"GENERAL"}</definedName>
    <definedName name="___u7" localSheetId="8" hidden="1">{"via1",#N/A,TRUE,"general";"via2",#N/A,TRUE,"general";"via3",#N/A,TRUE,"general"}</definedName>
    <definedName name="___u7" hidden="1">{"via1",#N/A,TRUE,"general";"via2",#N/A,TRUE,"general";"via3",#N/A,TRUE,"general"}</definedName>
    <definedName name="___u8" localSheetId="8" hidden="1">{"TAB1",#N/A,TRUE,"GENERAL";"TAB2",#N/A,TRUE,"GENERAL";"TAB3",#N/A,TRUE,"GENERAL";"TAB4",#N/A,TRUE,"GENERAL";"TAB5",#N/A,TRUE,"GENERAL"}</definedName>
    <definedName name="___u8" hidden="1">{"TAB1",#N/A,TRUE,"GENERAL";"TAB2",#N/A,TRUE,"GENERAL";"TAB3",#N/A,TRUE,"GENERAL";"TAB4",#N/A,TRUE,"GENERAL";"TAB5",#N/A,TRUE,"GENERAL"}</definedName>
    <definedName name="___u9" localSheetId="8" hidden="1">{"TAB1",#N/A,TRUE,"GENERAL";"TAB2",#N/A,TRUE,"GENERAL";"TAB3",#N/A,TRUE,"GENERAL";"TAB4",#N/A,TRUE,"GENERAL";"TAB5",#N/A,TRUE,"GENERAL"}</definedName>
    <definedName name="___u9" hidden="1">{"TAB1",#N/A,TRUE,"GENERAL";"TAB2",#N/A,TRUE,"GENERAL";"TAB3",#N/A,TRUE,"GENERAL";"TAB4",#N/A,TRUE,"GENERAL";"TAB5",#N/A,TRUE,"GENERAL"}</definedName>
    <definedName name="___ur7" localSheetId="8" hidden="1">{"TAB1",#N/A,TRUE,"GENERAL";"TAB2",#N/A,TRUE,"GENERAL";"TAB3",#N/A,TRUE,"GENERAL";"TAB4",#N/A,TRUE,"GENERAL";"TAB5",#N/A,TRUE,"GENERAL"}</definedName>
    <definedName name="___ur7" hidden="1">{"TAB1",#N/A,TRUE,"GENERAL";"TAB2",#N/A,TRUE,"GENERAL";"TAB3",#N/A,TRUE,"GENERAL";"TAB4",#N/A,TRUE,"GENERAL";"TAB5",#N/A,TRUE,"GENERAL"}</definedName>
    <definedName name="___v2" localSheetId="8" hidden="1">{"via1",#N/A,TRUE,"general";"via2",#N/A,TRUE,"general";"via3",#N/A,TRUE,"general"}</definedName>
    <definedName name="___v2" hidden="1">{"via1",#N/A,TRUE,"general";"via2",#N/A,TRUE,"general";"via3",#N/A,TRUE,"general"}</definedName>
    <definedName name="___v3" localSheetId="8" hidden="1">{"TAB1",#N/A,TRUE,"GENERAL";"TAB2",#N/A,TRUE,"GENERAL";"TAB3",#N/A,TRUE,"GENERAL";"TAB4",#N/A,TRUE,"GENERAL";"TAB5",#N/A,TRUE,"GENERAL"}</definedName>
    <definedName name="___v3" hidden="1">{"TAB1",#N/A,TRUE,"GENERAL";"TAB2",#N/A,TRUE,"GENERAL";"TAB3",#N/A,TRUE,"GENERAL";"TAB4",#N/A,TRUE,"GENERAL";"TAB5",#N/A,TRUE,"GENERAL"}</definedName>
    <definedName name="___v4" localSheetId="8" hidden="1">{"TAB1",#N/A,TRUE,"GENERAL";"TAB2",#N/A,TRUE,"GENERAL";"TAB3",#N/A,TRUE,"GENERAL";"TAB4",#N/A,TRUE,"GENERAL";"TAB5",#N/A,TRUE,"GENERAL"}</definedName>
    <definedName name="___v4" hidden="1">{"TAB1",#N/A,TRUE,"GENERAL";"TAB2",#N/A,TRUE,"GENERAL";"TAB3",#N/A,TRUE,"GENERAL";"TAB4",#N/A,TRUE,"GENERAL";"TAB5",#N/A,TRUE,"GENERAL"}</definedName>
    <definedName name="___v5" localSheetId="8" hidden="1">{"TAB1",#N/A,TRUE,"GENERAL";"TAB2",#N/A,TRUE,"GENERAL";"TAB3",#N/A,TRUE,"GENERAL";"TAB4",#N/A,TRUE,"GENERAL";"TAB5",#N/A,TRUE,"GENERAL"}</definedName>
    <definedName name="___v5" hidden="1">{"TAB1",#N/A,TRUE,"GENERAL";"TAB2",#N/A,TRUE,"GENERAL";"TAB3",#N/A,TRUE,"GENERAL";"TAB4",#N/A,TRUE,"GENERAL";"TAB5",#N/A,TRUE,"GENERAL"}</definedName>
    <definedName name="___v6" localSheetId="8" hidden="1">{"TAB1",#N/A,TRUE,"GENERAL";"TAB2",#N/A,TRUE,"GENERAL";"TAB3",#N/A,TRUE,"GENERAL";"TAB4",#N/A,TRUE,"GENERAL";"TAB5",#N/A,TRUE,"GENERAL"}</definedName>
    <definedName name="___v6" hidden="1">{"TAB1",#N/A,TRUE,"GENERAL";"TAB2",#N/A,TRUE,"GENERAL";"TAB3",#N/A,TRUE,"GENERAL";"TAB4",#N/A,TRUE,"GENERAL";"TAB5",#N/A,TRUE,"GENERAL"}</definedName>
    <definedName name="___v7" localSheetId="8" hidden="1">{"via1",#N/A,TRUE,"general";"via2",#N/A,TRUE,"general";"via3",#N/A,TRUE,"general"}</definedName>
    <definedName name="___v7" hidden="1">{"via1",#N/A,TRUE,"general";"via2",#N/A,TRUE,"general";"via3",#N/A,TRUE,"general"}</definedName>
    <definedName name="___v8" localSheetId="8" hidden="1">{"TAB1",#N/A,TRUE,"GENERAL";"TAB2",#N/A,TRUE,"GENERAL";"TAB3",#N/A,TRUE,"GENERAL";"TAB4",#N/A,TRUE,"GENERAL";"TAB5",#N/A,TRUE,"GENERAL"}</definedName>
    <definedName name="___v8" hidden="1">{"TAB1",#N/A,TRUE,"GENERAL";"TAB2",#N/A,TRUE,"GENERAL";"TAB3",#N/A,TRUE,"GENERAL";"TAB4",#N/A,TRUE,"GENERAL";"TAB5",#N/A,TRUE,"GENERAL"}</definedName>
    <definedName name="___v9" localSheetId="8" hidden="1">{"TAB1",#N/A,TRUE,"GENERAL";"TAB2",#N/A,TRUE,"GENERAL";"TAB3",#N/A,TRUE,"GENERAL";"TAB4",#N/A,TRUE,"GENERAL";"TAB5",#N/A,TRUE,"GENERAL"}</definedName>
    <definedName name="___v9" hidden="1">{"TAB1",#N/A,TRUE,"GENERAL";"TAB2",#N/A,TRUE,"GENERAL";"TAB3",#N/A,TRUE,"GENERAL";"TAB4",#N/A,TRUE,"GENERAL";"TAB5",#N/A,TRUE,"GENERAL"}</definedName>
    <definedName name="___VEX1" localSheetId="8">[14]Tablas!#REF!</definedName>
    <definedName name="___VEX1">[15]Tablas!#REF!</definedName>
    <definedName name="___VFA1" localSheetId="8">[14]Tablas!#REF!</definedName>
    <definedName name="___VFA1">[15]Tablas!#REF!</definedName>
    <definedName name="___vfv4" localSheetId="8" hidden="1">{"via1",#N/A,TRUE,"general";"via2",#N/A,TRUE,"general";"via3",#N/A,TRUE,"general"}</definedName>
    <definedName name="___vfv4" hidden="1">{"via1",#N/A,TRUE,"general";"via2",#N/A,TRUE,"general";"via3",#N/A,TRUE,"general"}</definedName>
    <definedName name="___VIT1" localSheetId="8">[14]Tablas!#REF!</definedName>
    <definedName name="___VIT1">[15]Tablas!#REF!</definedName>
    <definedName name="___VPR1" localSheetId="8">[14]Tablas!#REF!</definedName>
    <definedName name="___VPR1">[15]Tablas!#REF!</definedName>
    <definedName name="___VPR2" localSheetId="8">#REF!</definedName>
    <definedName name="___VPR2">#REF!</definedName>
    <definedName name="___VRP1" localSheetId="8">[14]Tablas!#REF!</definedName>
    <definedName name="___VRP1">[15]Tablas!#REF!</definedName>
    <definedName name="___VSM1" localSheetId="8">[14]Tablas!#REF!</definedName>
    <definedName name="___VSM1">[15]Tablas!#REF!</definedName>
    <definedName name="___x1" localSheetId="8" hidden="1">{"TAB1",#N/A,TRUE,"GENERAL";"TAB2",#N/A,TRUE,"GENERAL";"TAB3",#N/A,TRUE,"GENERAL";"TAB4",#N/A,TRUE,"GENERAL";"TAB5",#N/A,TRUE,"GENERAL"}</definedName>
    <definedName name="___x1" hidden="1">{"TAB1",#N/A,TRUE,"GENERAL";"TAB2",#N/A,TRUE,"GENERAL";"TAB3",#N/A,TRUE,"GENERAL";"TAB4",#N/A,TRUE,"GENERAL";"TAB5",#N/A,TRUE,"GENERAL"}</definedName>
    <definedName name="___x2" localSheetId="8" hidden="1">{"via1",#N/A,TRUE,"general";"via2",#N/A,TRUE,"general";"via3",#N/A,TRUE,"general"}</definedName>
    <definedName name="___x2" hidden="1">{"via1",#N/A,TRUE,"general";"via2",#N/A,TRUE,"general";"via3",#N/A,TRUE,"general"}</definedName>
    <definedName name="___x3" localSheetId="8" hidden="1">{"via1",#N/A,TRUE,"general";"via2",#N/A,TRUE,"general";"via3",#N/A,TRUE,"general"}</definedName>
    <definedName name="___x3" hidden="1">{"via1",#N/A,TRUE,"general";"via2",#N/A,TRUE,"general";"via3",#N/A,TRUE,"general"}</definedName>
    <definedName name="___x4" localSheetId="8" hidden="1">{"via1",#N/A,TRUE,"general";"via2",#N/A,TRUE,"general";"via3",#N/A,TRUE,"general"}</definedName>
    <definedName name="___x4" hidden="1">{"via1",#N/A,TRUE,"general";"via2",#N/A,TRUE,"general";"via3",#N/A,TRUE,"general"}</definedName>
    <definedName name="___x5" localSheetId="8" hidden="1">{"TAB1",#N/A,TRUE,"GENERAL";"TAB2",#N/A,TRUE,"GENERAL";"TAB3",#N/A,TRUE,"GENERAL";"TAB4",#N/A,TRUE,"GENERAL";"TAB5",#N/A,TRUE,"GENERAL"}</definedName>
    <definedName name="___x5" hidden="1">{"TAB1",#N/A,TRUE,"GENERAL";"TAB2",#N/A,TRUE,"GENERAL";"TAB3",#N/A,TRUE,"GENERAL";"TAB4",#N/A,TRUE,"GENERAL";"TAB5",#N/A,TRUE,"GENERAL"}</definedName>
    <definedName name="___x6" localSheetId="8" hidden="1">{"TAB1",#N/A,TRUE,"GENERAL";"TAB2",#N/A,TRUE,"GENERAL";"TAB3",#N/A,TRUE,"GENERAL";"TAB4",#N/A,TRUE,"GENERAL";"TAB5",#N/A,TRUE,"GENERAL"}</definedName>
    <definedName name="___x6" hidden="1">{"TAB1",#N/A,TRUE,"GENERAL";"TAB2",#N/A,TRUE,"GENERAL";"TAB3",#N/A,TRUE,"GENERAL";"TAB4",#N/A,TRUE,"GENERAL";"TAB5",#N/A,TRUE,"GENERAL"}</definedName>
    <definedName name="___x7" localSheetId="8" hidden="1">{"TAB1",#N/A,TRUE,"GENERAL";"TAB2",#N/A,TRUE,"GENERAL";"TAB3",#N/A,TRUE,"GENERAL";"TAB4",#N/A,TRUE,"GENERAL";"TAB5",#N/A,TRUE,"GENERAL"}</definedName>
    <definedName name="___x7" hidden="1">{"TAB1",#N/A,TRUE,"GENERAL";"TAB2",#N/A,TRUE,"GENERAL";"TAB3",#N/A,TRUE,"GENERAL";"TAB4",#N/A,TRUE,"GENERAL";"TAB5",#N/A,TRUE,"GENERAL"}</definedName>
    <definedName name="___x8" localSheetId="8" hidden="1">{"via1",#N/A,TRUE,"general";"via2",#N/A,TRUE,"general";"via3",#N/A,TRUE,"general"}</definedName>
    <definedName name="___x8" hidden="1">{"via1",#N/A,TRUE,"general";"via2",#N/A,TRUE,"general";"via3",#N/A,TRUE,"general"}</definedName>
    <definedName name="___x9" localSheetId="8" hidden="1">{"TAB1",#N/A,TRUE,"GENERAL";"TAB2",#N/A,TRUE,"GENERAL";"TAB3",#N/A,TRUE,"GENERAL";"TAB4",#N/A,TRUE,"GENERAL";"TAB5",#N/A,TRUE,"GENERAL"}</definedName>
    <definedName name="___x9" hidden="1">{"TAB1",#N/A,TRUE,"GENERAL";"TAB2",#N/A,TRUE,"GENERAL";"TAB3",#N/A,TRUE,"GENERAL";"TAB4",#N/A,TRUE,"GENERAL";"TAB5",#N/A,TRUE,"GENERAL"}</definedName>
    <definedName name="___y2" localSheetId="8" hidden="1">{"TAB1",#N/A,TRUE,"GENERAL";"TAB2",#N/A,TRUE,"GENERAL";"TAB3",#N/A,TRUE,"GENERAL";"TAB4",#N/A,TRUE,"GENERAL";"TAB5",#N/A,TRUE,"GENERAL"}</definedName>
    <definedName name="___y2" hidden="1">{"TAB1",#N/A,TRUE,"GENERAL";"TAB2",#N/A,TRUE,"GENERAL";"TAB3",#N/A,TRUE,"GENERAL";"TAB4",#N/A,TRUE,"GENERAL";"TAB5",#N/A,TRUE,"GENERAL"}</definedName>
    <definedName name="___y3" localSheetId="8" hidden="1">{"via1",#N/A,TRUE,"general";"via2",#N/A,TRUE,"general";"via3",#N/A,TRUE,"general"}</definedName>
    <definedName name="___y3" hidden="1">{"via1",#N/A,TRUE,"general";"via2",#N/A,TRUE,"general";"via3",#N/A,TRUE,"general"}</definedName>
    <definedName name="___y4" localSheetId="8" hidden="1">{"via1",#N/A,TRUE,"general";"via2",#N/A,TRUE,"general";"via3",#N/A,TRUE,"general"}</definedName>
    <definedName name="___y4" hidden="1">{"via1",#N/A,TRUE,"general";"via2",#N/A,TRUE,"general";"via3",#N/A,TRUE,"general"}</definedName>
    <definedName name="___y5" localSheetId="8" hidden="1">{"TAB1",#N/A,TRUE,"GENERAL";"TAB2",#N/A,TRUE,"GENERAL";"TAB3",#N/A,TRUE,"GENERAL";"TAB4",#N/A,TRUE,"GENERAL";"TAB5",#N/A,TRUE,"GENERAL"}</definedName>
    <definedName name="___y5" hidden="1">{"TAB1",#N/A,TRUE,"GENERAL";"TAB2",#N/A,TRUE,"GENERAL";"TAB3",#N/A,TRUE,"GENERAL";"TAB4",#N/A,TRUE,"GENERAL";"TAB5",#N/A,TRUE,"GENERAL"}</definedName>
    <definedName name="___y6" localSheetId="8" hidden="1">{"via1",#N/A,TRUE,"general";"via2",#N/A,TRUE,"general";"via3",#N/A,TRUE,"general"}</definedName>
    <definedName name="___y6" hidden="1">{"via1",#N/A,TRUE,"general";"via2",#N/A,TRUE,"general";"via3",#N/A,TRUE,"general"}</definedName>
    <definedName name="___y7" localSheetId="8" hidden="1">{"via1",#N/A,TRUE,"general";"via2",#N/A,TRUE,"general";"via3",#N/A,TRUE,"general"}</definedName>
    <definedName name="___y7" hidden="1">{"via1",#N/A,TRUE,"general";"via2",#N/A,TRUE,"general";"via3",#N/A,TRUE,"general"}</definedName>
    <definedName name="___y8" localSheetId="8" hidden="1">{"via1",#N/A,TRUE,"general";"via2",#N/A,TRUE,"general";"via3",#N/A,TRUE,"general"}</definedName>
    <definedName name="___y8" hidden="1">{"via1",#N/A,TRUE,"general";"via2",#N/A,TRUE,"general";"via3",#N/A,TRUE,"general"}</definedName>
    <definedName name="___y9" localSheetId="8" hidden="1">{"TAB1",#N/A,TRUE,"GENERAL";"TAB2",#N/A,TRUE,"GENERAL";"TAB3",#N/A,TRUE,"GENERAL";"TAB4",#N/A,TRUE,"GENERAL";"TAB5",#N/A,TRUE,"GENERAL"}</definedName>
    <definedName name="___y9" hidden="1">{"TAB1",#N/A,TRUE,"GENERAL";"TAB2",#N/A,TRUE,"GENERAL";"TAB3",#N/A,TRUE,"GENERAL";"TAB4",#N/A,TRUE,"GENERAL";"TAB5",#N/A,TRUE,"GENERAL"}</definedName>
    <definedName name="___z1" localSheetId="8" hidden="1">{"TAB1",#N/A,TRUE,"GENERAL";"TAB2",#N/A,TRUE,"GENERAL";"TAB3",#N/A,TRUE,"GENERAL";"TAB4",#N/A,TRUE,"GENERAL";"TAB5",#N/A,TRUE,"GENERAL"}</definedName>
    <definedName name="___z1" hidden="1">{"TAB1",#N/A,TRUE,"GENERAL";"TAB2",#N/A,TRUE,"GENERAL";"TAB3",#N/A,TRUE,"GENERAL";"TAB4",#N/A,TRUE,"GENERAL";"TAB5",#N/A,TRUE,"GENERAL"}</definedName>
    <definedName name="___z2" localSheetId="8" hidden="1">{"via1",#N/A,TRUE,"general";"via2",#N/A,TRUE,"general";"via3",#N/A,TRUE,"general"}</definedName>
    <definedName name="___z2" hidden="1">{"via1",#N/A,TRUE,"general";"via2",#N/A,TRUE,"general";"via3",#N/A,TRUE,"general"}</definedName>
    <definedName name="___z3" localSheetId="8" hidden="1">{"via1",#N/A,TRUE,"general";"via2",#N/A,TRUE,"general";"via3",#N/A,TRUE,"general"}</definedName>
    <definedName name="___z3" hidden="1">{"via1",#N/A,TRUE,"general";"via2",#N/A,TRUE,"general";"via3",#N/A,TRUE,"general"}</definedName>
    <definedName name="___z4" localSheetId="8" hidden="1">{"TAB1",#N/A,TRUE,"GENERAL";"TAB2",#N/A,TRUE,"GENERAL";"TAB3",#N/A,TRUE,"GENERAL";"TAB4",#N/A,TRUE,"GENERAL";"TAB5",#N/A,TRUE,"GENERAL"}</definedName>
    <definedName name="___z4" hidden="1">{"TAB1",#N/A,TRUE,"GENERAL";"TAB2",#N/A,TRUE,"GENERAL";"TAB3",#N/A,TRUE,"GENERAL";"TAB4",#N/A,TRUE,"GENERAL";"TAB5",#N/A,TRUE,"GENERAL"}</definedName>
    <definedName name="___z5" localSheetId="8" hidden="1">{"via1",#N/A,TRUE,"general";"via2",#N/A,TRUE,"general";"via3",#N/A,TRUE,"general"}</definedName>
    <definedName name="___z5" hidden="1">{"via1",#N/A,TRUE,"general";"via2",#N/A,TRUE,"general";"via3",#N/A,TRUE,"general"}</definedName>
    <definedName name="___z6" localSheetId="8" hidden="1">{"TAB1",#N/A,TRUE,"GENERAL";"TAB2",#N/A,TRUE,"GENERAL";"TAB3",#N/A,TRUE,"GENERAL";"TAB4",#N/A,TRUE,"GENERAL";"TAB5",#N/A,TRUE,"GENERAL"}</definedName>
    <definedName name="___z6" hidden="1">{"TAB1",#N/A,TRUE,"GENERAL";"TAB2",#N/A,TRUE,"GENERAL";"TAB3",#N/A,TRUE,"GENERAL";"TAB4",#N/A,TRUE,"GENERAL";"TAB5",#N/A,TRUE,"GENERAL"}</definedName>
    <definedName name="__123" hidden="1">[27]G.G!#REF!</definedName>
    <definedName name="__1234" hidden="1">[27]G.G!#REF!</definedName>
    <definedName name="__123Graph_A" localSheetId="8" hidden="1">#REF!</definedName>
    <definedName name="__123Graph_A" hidden="1">[28]AIU!$D$338:$D$357</definedName>
    <definedName name="__123Graph_Acaja" hidden="1">[28]EVA!$D$39:$AD$39</definedName>
    <definedName name="__123Graph_ACart_AnticAdic" hidden="1">[28]EVA!$F$95:$I$95</definedName>
    <definedName name="__123Graph_AFACTURAC" hidden="1">[28]Program!$B$120:$Y$120</definedName>
    <definedName name="__123Graph_AGraph2" localSheetId="8" hidden="1">[27]G.G!#REF!</definedName>
    <definedName name="__123Graph_AGraph2" hidden="1">[28]AIU!$D$338:$D$357</definedName>
    <definedName name="__123Graph_B" localSheetId="8" hidden="1">#REF!</definedName>
    <definedName name="__123Graph_B" hidden="1">#REF!</definedName>
    <definedName name="__123Graph_Bcaja" hidden="1">[28]EVA!$D$56:$AD$56</definedName>
    <definedName name="__123Graph_BCart_AnticAdic" hidden="1">[28]EVA!$F$96:$I$96</definedName>
    <definedName name="__123Graph_Ccaja" hidden="1">[28]EVA!$D$58:$AD$58</definedName>
    <definedName name="__123Graph_CCart_AnticAdic" hidden="1">[28]EVA!$F$97:$I$97</definedName>
    <definedName name="__123Graph_Dcaja" hidden="1">[28]EVA!$D$61:$AD$61</definedName>
    <definedName name="__123Graph_DCart_AnticAdic" hidden="1">[28]EVA!$F$99:$I$99</definedName>
    <definedName name="__123Graph_ECart_AnticAdic" hidden="1">[28]EVA!$F$99:$I$99</definedName>
    <definedName name="__123Graph_LBL_ACart_AnticAdic" hidden="1">[28]EVA!$J$95:$K$95</definedName>
    <definedName name="__123Graph_LBL_Ccaja" hidden="1">[28]EVA!$D$58:$AD$58</definedName>
    <definedName name="__123Graph_LBL_DCart_AnticAdic" hidden="1">[28]EVA!$F$98:$I$98</definedName>
    <definedName name="__123Graph_X" localSheetId="8" hidden="1">[27]G.G!#REF!</definedName>
    <definedName name="__123Graph_X" hidden="1">[28]AIU!$C$338:$C$357</definedName>
    <definedName name="__123Graph_Xcaja" hidden="1">[28]EVA!$D$6:$AD$6</definedName>
    <definedName name="__a1" localSheetId="8" hidden="1">{"TAB1",#N/A,TRUE,"GENERAL";"TAB2",#N/A,TRUE,"GENERAL";"TAB3",#N/A,TRUE,"GENERAL";"TAB4",#N/A,TRUE,"GENERAL";"TAB5",#N/A,TRUE,"GENERAL"}</definedName>
    <definedName name="__a1" hidden="1">{"TAB1",#N/A,TRUE,"GENERAL";"TAB2",#N/A,TRUE,"GENERAL";"TAB3",#N/A,TRUE,"GENERAL";"TAB4",#N/A,TRUE,"GENERAL";"TAB5",#N/A,TRUE,"GENERAL"}</definedName>
    <definedName name="__a3" localSheetId="8" hidden="1">{"TAB1",#N/A,TRUE,"GENERAL";"TAB2",#N/A,TRUE,"GENERAL";"TAB3",#N/A,TRUE,"GENERAL";"TAB4",#N/A,TRUE,"GENERAL";"TAB5",#N/A,TRUE,"GENERAL"}</definedName>
    <definedName name="__a3" hidden="1">{"TAB1",#N/A,TRUE,"GENERAL";"TAB2",#N/A,TRUE,"GENERAL";"TAB3",#N/A,TRUE,"GENERAL";"TAB4",#N/A,TRUE,"GENERAL";"TAB5",#N/A,TRUE,"GENERAL"}</definedName>
    <definedName name="__a4" localSheetId="8" hidden="1">{"via1",#N/A,TRUE,"general";"via2",#N/A,TRUE,"general";"via3",#N/A,TRUE,"general"}</definedName>
    <definedName name="__a4" hidden="1">{"via1",#N/A,TRUE,"general";"via2",#N/A,TRUE,"general";"via3",#N/A,TRUE,"general"}</definedName>
    <definedName name="__a5" localSheetId="8" hidden="1">{"TAB1",#N/A,TRUE,"GENERAL";"TAB2",#N/A,TRUE,"GENERAL";"TAB3",#N/A,TRUE,"GENERAL";"TAB4",#N/A,TRUE,"GENERAL";"TAB5",#N/A,TRUE,"GENERAL"}</definedName>
    <definedName name="__a5" hidden="1">{"TAB1",#N/A,TRUE,"GENERAL";"TAB2",#N/A,TRUE,"GENERAL";"TAB3",#N/A,TRUE,"GENERAL";"TAB4",#N/A,TRUE,"GENERAL";"TAB5",#N/A,TRUE,"GENERAL"}</definedName>
    <definedName name="__a6" localSheetId="8" hidden="1">{"TAB1",#N/A,TRUE,"GENERAL";"TAB2",#N/A,TRUE,"GENERAL";"TAB3",#N/A,TRUE,"GENERAL";"TAB4",#N/A,TRUE,"GENERAL";"TAB5",#N/A,TRUE,"GENERAL"}</definedName>
    <definedName name="__a6" hidden="1">{"TAB1",#N/A,TRUE,"GENERAL";"TAB2",#N/A,TRUE,"GENERAL";"TAB3",#N/A,TRUE,"GENERAL";"TAB4",#N/A,TRUE,"GENERAL";"TAB5",#N/A,TRUE,"GENERAL"}</definedName>
    <definedName name="__Adi2">[23]Sábana!#REF!</definedName>
    <definedName name="__Adi3">[23]Sábana!#REF!</definedName>
    <definedName name="__Ady1" localSheetId="18">#REF!</definedName>
    <definedName name="__Ady1">#REF!</definedName>
    <definedName name="__Ady2" localSheetId="18">#REF!</definedName>
    <definedName name="__Ady2">#REF!</definedName>
    <definedName name="__Ady3" localSheetId="18">#REF!</definedName>
    <definedName name="__Ady3">#REF!</definedName>
    <definedName name="__Ady4" localSheetId="18">#REF!</definedName>
    <definedName name="__Ady4">#REF!</definedName>
    <definedName name="__AFC1" localSheetId="8">[7]INV!$A$25:$D$28</definedName>
    <definedName name="__AFC1">[7]INV!$A$25:$D$28</definedName>
    <definedName name="__AFC3" localSheetId="8">[7]INV!$F$25:$I$28</definedName>
    <definedName name="__AFC3">[7]INV!$F$25:$I$28</definedName>
    <definedName name="__AFC5" localSheetId="8">[7]INV!$K$25:$N$28</definedName>
    <definedName name="__AFC5">[7]INV!$K$25:$N$28</definedName>
    <definedName name="__AIU1" localSheetId="18">#REF!</definedName>
    <definedName name="__AIU1">#REF!</definedName>
    <definedName name="__aiu2">[29]AIU!$J$105</definedName>
    <definedName name="__Alt1">[23]Sábana!#REF!</definedName>
    <definedName name="__Alt2">[23]Sábana!#REF!</definedName>
    <definedName name="__Alt3">[23]Sábana!#REF!</definedName>
    <definedName name="__And1" localSheetId="18">#REF!</definedName>
    <definedName name="__And1">#REF!</definedName>
    <definedName name="__And2" localSheetId="18">#REF!</definedName>
    <definedName name="__And2">#REF!</definedName>
    <definedName name="__And3" localSheetId="18">#REF!</definedName>
    <definedName name="__And3">#REF!</definedName>
    <definedName name="__And4" localSheetId="18">#REF!</definedName>
    <definedName name="__And4">#REF!</definedName>
    <definedName name="__ane7" localSheetId="23">[17]!_xlbgnm.ane7</definedName>
    <definedName name="__ane7" localSheetId="8">[18]!_xlbgnm.ane7</definedName>
    <definedName name="__ane7" localSheetId="11">[17]!_xlbgnm.ane7</definedName>
    <definedName name="__ane7">[17]!_xlbgnm.ane7</definedName>
    <definedName name="__ane8" localSheetId="23">[17]!_xlbgnm.ane8</definedName>
    <definedName name="__ane8" localSheetId="8">[18]!_xlbgnm.ane8</definedName>
    <definedName name="__ane8" localSheetId="11">[17]!_xlbgnm.ane8</definedName>
    <definedName name="__ane8">[17]!_xlbgnm.ane8</definedName>
    <definedName name="__Atp2" localSheetId="8">[30]EMPRESA!$F$22</definedName>
    <definedName name="__Atp2">[31]EMPRESA!$F$22</definedName>
    <definedName name="__b2" localSheetId="8" hidden="1">{"TAB1",#N/A,TRUE,"GENERAL";"TAB2",#N/A,TRUE,"GENERAL";"TAB3",#N/A,TRUE,"GENERAL";"TAB4",#N/A,TRUE,"GENERAL";"TAB5",#N/A,TRUE,"GENERAL"}</definedName>
    <definedName name="__b2" hidden="1">{"TAB1",#N/A,TRUE,"GENERAL";"TAB2",#N/A,TRUE,"GENERAL";"TAB3",#N/A,TRUE,"GENERAL";"TAB4",#N/A,TRUE,"GENERAL";"TAB5",#N/A,TRUE,"GENERAL"}</definedName>
    <definedName name="__b3" localSheetId="8" hidden="1">{"TAB1",#N/A,TRUE,"GENERAL";"TAB2",#N/A,TRUE,"GENERAL";"TAB3",#N/A,TRUE,"GENERAL";"TAB4",#N/A,TRUE,"GENERAL";"TAB5",#N/A,TRUE,"GENERAL"}</definedName>
    <definedName name="__b3" hidden="1">{"TAB1",#N/A,TRUE,"GENERAL";"TAB2",#N/A,TRUE,"GENERAL";"TAB3",#N/A,TRUE,"GENERAL";"TAB4",#N/A,TRUE,"GENERAL";"TAB5",#N/A,TRUE,"GENERAL"}</definedName>
    <definedName name="__b4" localSheetId="8" hidden="1">{"TAB1",#N/A,TRUE,"GENERAL";"TAB2",#N/A,TRUE,"GENERAL";"TAB3",#N/A,TRUE,"GENERAL";"TAB4",#N/A,TRUE,"GENERAL";"TAB5",#N/A,TRUE,"GENERAL"}</definedName>
    <definedName name="__b4" hidden="1">{"TAB1",#N/A,TRUE,"GENERAL";"TAB2",#N/A,TRUE,"GENERAL";"TAB3",#N/A,TRUE,"GENERAL";"TAB4",#N/A,TRUE,"GENERAL";"TAB5",#N/A,TRUE,"GENERAL"}</definedName>
    <definedName name="__b5" localSheetId="8" hidden="1">{"TAB1",#N/A,TRUE,"GENERAL";"TAB2",#N/A,TRUE,"GENERAL";"TAB3",#N/A,TRUE,"GENERAL";"TAB4",#N/A,TRUE,"GENERAL";"TAB5",#N/A,TRUE,"GENERAL"}</definedName>
    <definedName name="__b5" hidden="1">{"TAB1",#N/A,TRUE,"GENERAL";"TAB2",#N/A,TRUE,"GENERAL";"TAB3",#N/A,TRUE,"GENERAL";"TAB4",#N/A,TRUE,"GENERAL";"TAB5",#N/A,TRUE,"GENERAL"}</definedName>
    <definedName name="__b6" localSheetId="8" hidden="1">{"TAB1",#N/A,TRUE,"GENERAL";"TAB2",#N/A,TRUE,"GENERAL";"TAB3",#N/A,TRUE,"GENERAL";"TAB4",#N/A,TRUE,"GENERAL";"TAB5",#N/A,TRUE,"GENERAL"}</definedName>
    <definedName name="__b6" hidden="1">{"TAB1",#N/A,TRUE,"GENERAL";"TAB2",#N/A,TRUE,"GENERAL";"TAB3",#N/A,TRUE,"GENERAL";"TAB4",#N/A,TRUE,"GENERAL";"TAB5",#N/A,TRUE,"GENERAL"}</definedName>
    <definedName name="__b7" localSheetId="8" hidden="1">{"via1",#N/A,TRUE,"general";"via2",#N/A,TRUE,"general";"via3",#N/A,TRUE,"general"}</definedName>
    <definedName name="__b7" hidden="1">{"via1",#N/A,TRUE,"general";"via2",#N/A,TRUE,"general";"via3",#N/A,TRUE,"general"}</definedName>
    <definedName name="__b8" localSheetId="8" hidden="1">{"via1",#N/A,TRUE,"general";"via2",#N/A,TRUE,"general";"via3",#N/A,TRUE,"general"}</definedName>
    <definedName name="__b8" hidden="1">{"via1",#N/A,TRUE,"general";"via2",#N/A,TRUE,"general";"via3",#N/A,TRUE,"general"}</definedName>
    <definedName name="__bb9" localSheetId="8" hidden="1">{"TAB1",#N/A,TRUE,"GENERAL";"TAB2",#N/A,TRUE,"GENERAL";"TAB3",#N/A,TRUE,"GENERAL";"TAB4",#N/A,TRUE,"GENERAL";"TAB5",#N/A,TRUE,"GENERAL"}</definedName>
    <definedName name="__bb9" hidden="1">{"TAB1",#N/A,TRUE,"GENERAL";"TAB2",#N/A,TRUE,"GENERAL";"TAB3",#N/A,TRUE,"GENERAL";"TAB4",#N/A,TRUE,"GENERAL";"TAB5",#N/A,TRUE,"GENERAL"}</definedName>
    <definedName name="__bgb5" localSheetId="8" hidden="1">{"TAB1",#N/A,TRUE,"GENERAL";"TAB2",#N/A,TRUE,"GENERAL";"TAB3",#N/A,TRUE,"GENERAL";"TAB4",#N/A,TRUE,"GENERAL";"TAB5",#N/A,TRUE,"GENERAL"}</definedName>
    <definedName name="__bgb5" hidden="1">{"TAB1",#N/A,TRUE,"GENERAL";"TAB2",#N/A,TRUE,"GENERAL";"TAB3",#N/A,TRUE,"GENERAL";"TAB4",#N/A,TRUE,"GENERAL";"TAB5",#N/A,TRUE,"GENERAL"}</definedName>
    <definedName name="__BGC1" localSheetId="8">[7]INV!$A$5:$D$8</definedName>
    <definedName name="__BGC1">[7]INV!$A$5:$D$8</definedName>
    <definedName name="__BGC3" localSheetId="8">[7]INV!$F$5:$I$8</definedName>
    <definedName name="__BGC3">[7]INV!$F$5:$I$8</definedName>
    <definedName name="__BGC5" localSheetId="8">[7]INV!$K$5:$N$8</definedName>
    <definedName name="__BGC5">[7]INV!$K$5:$N$8</definedName>
    <definedName name="__CAC1" localSheetId="8">[7]INV!$A$19:$D$22</definedName>
    <definedName name="__CAC1">[7]INV!$A$19:$D$22</definedName>
    <definedName name="__CAC3" localSheetId="8">[7]INV!$F$19:$I$22</definedName>
    <definedName name="__CAC3">[7]INV!$F$19:$I$22</definedName>
    <definedName name="__CAC5" localSheetId="8">[7]INV!$K$19:$N$22</definedName>
    <definedName name="__CAC5">[7]INV!$K$19:$N$22</definedName>
    <definedName name="__CMU005" localSheetId="8" hidden="1">#REF!</definedName>
    <definedName name="__CMU005" hidden="1">#REF!</definedName>
    <definedName name="__Cod1" localSheetId="18">#REF!</definedName>
    <definedName name="__Cod1" localSheetId="8">#REF!</definedName>
    <definedName name="__Cod1">#REF!</definedName>
    <definedName name="__COM1" localSheetId="8">#REF!</definedName>
    <definedName name="__COM1">#REF!</definedName>
    <definedName name="__COM10" localSheetId="8">#REF!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 localSheetId="8">[14]Tablas!#REF!</definedName>
    <definedName name="__DCI1">[15]Tablas!#REF!</definedName>
    <definedName name="__DDS1" localSheetId="8">[14]Tablas!#REF!</definedName>
    <definedName name="__DDS1">[15]Tablas!#REF!</definedName>
    <definedName name="__DGO1" localSheetId="8">[14]Tablas!#REF!</definedName>
    <definedName name="__DGO1">[15]Tablas!#REF!</definedName>
    <definedName name="__DGP1" localSheetId="8">[14]Tablas!#REF!</definedName>
    <definedName name="__DGP1">[15]Tablas!#REF!</definedName>
    <definedName name="__DIJ1" localSheetId="8">[14]Tablas!#REF!</definedName>
    <definedName name="__DIJ1">[15]Tablas!#REF!</definedName>
    <definedName name="__DPI1" localSheetId="8">[14]Tablas!#REF!</definedName>
    <definedName name="__DPI1">[15]Tablas!#REF!</definedName>
    <definedName name="__DPY1" localSheetId="8">[14]Tablas!#REF!</definedName>
    <definedName name="__DPY1">[15]Tablas!#REF!</definedName>
    <definedName name="__DRI1" localSheetId="8">[14]Tablas!#REF!</definedName>
    <definedName name="__DRI1">[15]Tablas!#REF!</definedName>
    <definedName name="__DRL1" localSheetId="8">[14]Tablas!#REF!</definedName>
    <definedName name="__DRL1">[15]Tablas!#REF!</definedName>
    <definedName name="__DSP1" localSheetId="8">[14]Tablas!#REF!</definedName>
    <definedName name="__DSP1">[15]Tablas!#REF!</definedName>
    <definedName name="__ECP1" localSheetId="8">[14]Tablas!#REF!</definedName>
    <definedName name="__ECP1">[15]Tablas!#REF!</definedName>
    <definedName name="__Epm1" localSheetId="18">#REF!</definedName>
    <definedName name="__Epm1">#REF!</definedName>
    <definedName name="__Epm2" localSheetId="8">[23]Sábana!#REF!</definedName>
    <definedName name="__Epm2">[23]Sábana!#REF!</definedName>
    <definedName name="__Epm3" localSheetId="8">[23]Sábana!#REF!</definedName>
    <definedName name="__Epm3">[23]Sábana!#REF!</definedName>
    <definedName name="__Epm4" localSheetId="18">#REF!</definedName>
    <definedName name="__Epm4">#REF!</definedName>
    <definedName name="__EST1" localSheetId="18">#REF!</definedName>
    <definedName name="__EST1" localSheetId="8">#REF!</definedName>
    <definedName name="__EST1">#REF!</definedName>
    <definedName name="__EST10" localSheetId="18">#REF!</definedName>
    <definedName name="__EST10" localSheetId="8">#REF!</definedName>
    <definedName name="__EST10">#REF!</definedName>
    <definedName name="__EST11" localSheetId="18">#REF!</definedName>
    <definedName name="__EST11" localSheetId="8">#REF!</definedName>
    <definedName name="__EST11">#REF!</definedName>
    <definedName name="__EST12" localSheetId="18">#REF!</definedName>
    <definedName name="__EST12">#REF!</definedName>
    <definedName name="__EST13" localSheetId="18">#REF!</definedName>
    <definedName name="__EST13">#REF!</definedName>
    <definedName name="__EST14" localSheetId="18">#REF!</definedName>
    <definedName name="__EST14">#REF!</definedName>
    <definedName name="__EST15" localSheetId="18">#REF!</definedName>
    <definedName name="__EST15">#REF!</definedName>
    <definedName name="__EST16" localSheetId="18">#REF!</definedName>
    <definedName name="__EST16">#REF!</definedName>
    <definedName name="__EST17" localSheetId="18">#REF!</definedName>
    <definedName name="__EST17">#REF!</definedName>
    <definedName name="__EST18" localSheetId="18">#REF!</definedName>
    <definedName name="__EST18">#REF!</definedName>
    <definedName name="__EST19" localSheetId="18">#REF!</definedName>
    <definedName name="__EST19">#REF!</definedName>
    <definedName name="__EST2" localSheetId="18">#REF!</definedName>
    <definedName name="__EST2">#REF!</definedName>
    <definedName name="__EST23" localSheetId="8">#REF!</definedName>
    <definedName name="__EST23">#REF!</definedName>
    <definedName name="__EST3" localSheetId="18">#REF!</definedName>
    <definedName name="__EST3">#REF!</definedName>
    <definedName name="__EST4" localSheetId="18">#REF!</definedName>
    <definedName name="__EST4">#REF!</definedName>
    <definedName name="__EST5" localSheetId="18">#REF!</definedName>
    <definedName name="__EST5">#REF!</definedName>
    <definedName name="__EST6" localSheetId="18">#REF!</definedName>
    <definedName name="__EST6">#REF!</definedName>
    <definedName name="__EST7" localSheetId="18">#REF!</definedName>
    <definedName name="__EST7">#REF!</definedName>
    <definedName name="__EST8" localSheetId="18">#REF!</definedName>
    <definedName name="__EST8">#REF!</definedName>
    <definedName name="__EST9" localSheetId="18">#REF!</definedName>
    <definedName name="__EST9">#REF!</definedName>
    <definedName name="__EXC1" localSheetId="18">#REF!</definedName>
    <definedName name="__Exc1" localSheetId="8">[23]Sábana!#REF!</definedName>
    <definedName name="__EXC1">#REF!</definedName>
    <definedName name="__EXC10" localSheetId="18">#REF!</definedName>
    <definedName name="__EXC10" localSheetId="8">#REF!</definedName>
    <definedName name="__EXC10">#REF!</definedName>
    <definedName name="__EXC11" localSheetId="18">#REF!</definedName>
    <definedName name="__EXC11" localSheetId="8">#REF!</definedName>
    <definedName name="__EXC11">#REF!</definedName>
    <definedName name="__EXC12" localSheetId="18">#REF!</definedName>
    <definedName name="__EXC12" localSheetId="8">#REF!</definedName>
    <definedName name="__EXC12">#REF!</definedName>
    <definedName name="__EXC2" localSheetId="18">#REF!</definedName>
    <definedName name="__EXC2">#REF!</definedName>
    <definedName name="__EXC3" localSheetId="18">#REF!</definedName>
    <definedName name="__EXC3">#REF!</definedName>
    <definedName name="__EXC4" localSheetId="18">#REF!</definedName>
    <definedName name="__EXC4">#REF!</definedName>
    <definedName name="__EXC5" localSheetId="18">#REF!</definedName>
    <definedName name="__EXC5">#REF!</definedName>
    <definedName name="__EXC6" localSheetId="18">#REF!</definedName>
    <definedName name="__EXC6">#REF!</definedName>
    <definedName name="__EXC7" localSheetId="18">#REF!</definedName>
    <definedName name="__EXC7">#REF!</definedName>
    <definedName name="__EXC8" localSheetId="18">#REF!</definedName>
    <definedName name="__EXC8">#REF!</definedName>
    <definedName name="__EXC9" localSheetId="18">#REF!</definedName>
    <definedName name="__EXC9">#REF!</definedName>
    <definedName name="__F" localSheetId="8">'A.U % '!ERR</definedName>
    <definedName name="__F">[0]!err</definedName>
    <definedName name="__FS01" localSheetId="8">'A.U % '!ERR</definedName>
    <definedName name="__FS01">[0]!err</definedName>
    <definedName name="__g2" localSheetId="8" hidden="1">{"TAB1",#N/A,TRUE,"GENERAL";"TAB2",#N/A,TRUE,"GENERAL";"TAB3",#N/A,TRUE,"GENERAL";"TAB4",#N/A,TRUE,"GENERAL";"TAB5",#N/A,TRUE,"GENERAL"}</definedName>
    <definedName name="__g2" hidden="1">{"TAB1",#N/A,TRUE,"GENERAL";"TAB2",#N/A,TRUE,"GENERAL";"TAB3",#N/A,TRUE,"GENERAL";"TAB4",#N/A,TRUE,"GENERAL";"TAB5",#N/A,TRUE,"GENERAL"}</definedName>
    <definedName name="__g3" localSheetId="8" hidden="1">{"via1",#N/A,TRUE,"general";"via2",#N/A,TRUE,"general";"via3",#N/A,TRUE,"general"}</definedName>
    <definedName name="__g3" hidden="1">{"via1",#N/A,TRUE,"general";"via2",#N/A,TRUE,"general";"via3",#N/A,TRUE,"general"}</definedName>
    <definedName name="__g4" localSheetId="8" hidden="1">{"via1",#N/A,TRUE,"general";"via2",#N/A,TRUE,"general";"via3",#N/A,TRUE,"general"}</definedName>
    <definedName name="__g4" hidden="1">{"via1",#N/A,TRUE,"general";"via2",#N/A,TRUE,"general";"via3",#N/A,TRUE,"general"}</definedName>
    <definedName name="__g5" localSheetId="8" hidden="1">{"via1",#N/A,TRUE,"general";"via2",#N/A,TRUE,"general";"via3",#N/A,TRUE,"general"}</definedName>
    <definedName name="__g5" hidden="1">{"via1",#N/A,TRUE,"general";"via2",#N/A,TRUE,"general";"via3",#N/A,TRUE,"general"}</definedName>
    <definedName name="__g6" localSheetId="8" hidden="1">{"via1",#N/A,TRUE,"general";"via2",#N/A,TRUE,"general";"via3",#N/A,TRUE,"general"}</definedName>
    <definedName name="__g6" hidden="1">{"via1",#N/A,TRUE,"general";"via2",#N/A,TRUE,"general";"via3",#N/A,TRUE,"general"}</definedName>
    <definedName name="__g7" localSheetId="8" hidden="1">{"TAB1",#N/A,TRUE,"GENERAL";"TAB2",#N/A,TRUE,"GENERAL";"TAB3",#N/A,TRUE,"GENERAL";"TAB4",#N/A,TRUE,"GENERAL";"TAB5",#N/A,TRUE,"GENERAL"}</definedName>
    <definedName name="__g7" hidden="1">{"TAB1",#N/A,TRUE,"GENERAL";"TAB2",#N/A,TRUE,"GENERAL";"TAB3",#N/A,TRUE,"GENERAL";"TAB4",#N/A,TRUE,"GENERAL";"TAB5",#N/A,TRUE,"GENERAL"}</definedName>
    <definedName name="__GR1" localSheetId="8" hidden="1">{"TAB1",#N/A,TRUE,"GENERAL";"TAB2",#N/A,TRUE,"GENERAL";"TAB3",#N/A,TRUE,"GENERAL";"TAB4",#N/A,TRUE,"GENERAL";"TAB5",#N/A,TRUE,"GENERAL"}</definedName>
    <definedName name="__GR1" hidden="1">{"TAB1",#N/A,TRUE,"GENERAL";"TAB2",#N/A,TRUE,"GENERAL";"TAB3",#N/A,TRUE,"GENERAL";"TAB4",#N/A,TRUE,"GENERAL";"TAB5",#N/A,TRUE,"GENERAL"}</definedName>
    <definedName name="__gtr4" localSheetId="8" hidden="1">{"via1",#N/A,TRUE,"general";"via2",#N/A,TRUE,"general";"via3",#N/A,TRUE,"general"}</definedName>
    <definedName name="__gtr4" hidden="1">{"via1",#N/A,TRUE,"general";"via2",#N/A,TRUE,"general";"via3",#N/A,TRUE,"general"}</definedName>
    <definedName name="__h2" localSheetId="8" hidden="1">{"via1",#N/A,TRUE,"general";"via2",#N/A,TRUE,"general";"via3",#N/A,TRUE,"general"}</definedName>
    <definedName name="__h2" hidden="1">{"via1",#N/A,TRUE,"general";"via2",#N/A,TRUE,"general";"via3",#N/A,TRUE,"general"}</definedName>
    <definedName name="__h3" localSheetId="8" hidden="1">{"via1",#N/A,TRUE,"general";"via2",#N/A,TRUE,"general";"via3",#N/A,TRUE,"general"}</definedName>
    <definedName name="__h3" hidden="1">{"via1",#N/A,TRUE,"general";"via2",#N/A,TRUE,"general";"via3",#N/A,TRUE,"general"}</definedName>
    <definedName name="__h4" localSheetId="8" hidden="1">{"TAB1",#N/A,TRUE,"GENERAL";"TAB2",#N/A,TRUE,"GENERAL";"TAB3",#N/A,TRUE,"GENERAL";"TAB4",#N/A,TRUE,"GENERAL";"TAB5",#N/A,TRUE,"GENERAL"}</definedName>
    <definedName name="__h4" hidden="1">{"TAB1",#N/A,TRUE,"GENERAL";"TAB2",#N/A,TRUE,"GENERAL";"TAB3",#N/A,TRUE,"GENERAL";"TAB4",#N/A,TRUE,"GENERAL";"TAB5",#N/A,TRUE,"GENERAL"}</definedName>
    <definedName name="__h5" localSheetId="8" hidden="1">{"TAB1",#N/A,TRUE,"GENERAL";"TAB2",#N/A,TRUE,"GENERAL";"TAB3",#N/A,TRUE,"GENERAL";"TAB4",#N/A,TRUE,"GENERAL";"TAB5",#N/A,TRUE,"GENERAL"}</definedName>
    <definedName name="__h5" hidden="1">{"TAB1",#N/A,TRUE,"GENERAL";"TAB2",#N/A,TRUE,"GENERAL";"TAB3",#N/A,TRUE,"GENERAL";"TAB4",#N/A,TRUE,"GENERAL";"TAB5",#N/A,TRUE,"GENERAL"}</definedName>
    <definedName name="__h6" localSheetId="8" hidden="1">{"via1",#N/A,TRUE,"general";"via2",#N/A,TRUE,"general";"via3",#N/A,TRUE,"general"}</definedName>
    <definedName name="__h6" hidden="1">{"via1",#N/A,TRUE,"general";"via2",#N/A,TRUE,"general";"via3",#N/A,TRUE,"general"}</definedName>
    <definedName name="__h7" localSheetId="8" hidden="1">{"TAB1",#N/A,TRUE,"GENERAL";"TAB2",#N/A,TRUE,"GENERAL";"TAB3",#N/A,TRUE,"GENERAL";"TAB4",#N/A,TRUE,"GENERAL";"TAB5",#N/A,TRUE,"GENERAL"}</definedName>
    <definedName name="__h7" hidden="1">{"TAB1",#N/A,TRUE,"GENERAL";"TAB2",#N/A,TRUE,"GENERAL";"TAB3",#N/A,TRUE,"GENERAL";"TAB4",#N/A,TRUE,"GENERAL";"TAB5",#N/A,TRUE,"GENERAL"}</definedName>
    <definedName name="__h8" localSheetId="8" hidden="1">{"via1",#N/A,TRUE,"general";"via2",#N/A,TRUE,"general";"via3",#N/A,TRUE,"general"}</definedName>
    <definedName name="__h8" hidden="1">{"via1",#N/A,TRUE,"general";"via2",#N/A,TRUE,"general";"via3",#N/A,TRUE,"general"}</definedName>
    <definedName name="__hfh7" localSheetId="8" hidden="1">{"via1",#N/A,TRUE,"general";"via2",#N/A,TRUE,"general";"via3",#N/A,TRUE,"general"}</definedName>
    <definedName name="__hfh7" hidden="1">{"via1",#N/A,TRUE,"general";"via2",#N/A,TRUE,"general";"via3",#N/A,TRUE,"general"}</definedName>
    <definedName name="__i1" localSheetId="18">#REF!</definedName>
    <definedName name="__i1">#REF!</definedName>
    <definedName name="__i4" localSheetId="8" hidden="1">{"via1",#N/A,TRUE,"general";"via2",#N/A,TRUE,"general";"via3",#N/A,TRUE,"general"}</definedName>
    <definedName name="__i4" hidden="1">{"via1",#N/A,TRUE,"general";"via2",#N/A,TRUE,"general";"via3",#N/A,TRUE,"general"}</definedName>
    <definedName name="__i5" localSheetId="8" hidden="1">{"TAB1",#N/A,TRUE,"GENERAL";"TAB2",#N/A,TRUE,"GENERAL";"TAB3",#N/A,TRUE,"GENERAL";"TAB4",#N/A,TRUE,"GENERAL";"TAB5",#N/A,TRUE,"GENERAL"}</definedName>
    <definedName name="__i5" hidden="1">{"TAB1",#N/A,TRUE,"GENERAL";"TAB2",#N/A,TRUE,"GENERAL";"TAB3",#N/A,TRUE,"GENERAL";"TAB4",#N/A,TRUE,"GENERAL";"TAB5",#N/A,TRUE,"GENERAL"}</definedName>
    <definedName name="__i6" localSheetId="8" hidden="1">{"TAB1",#N/A,TRUE,"GENERAL";"TAB2",#N/A,TRUE,"GENERAL";"TAB3",#N/A,TRUE,"GENERAL";"TAB4",#N/A,TRUE,"GENERAL";"TAB5",#N/A,TRUE,"GENERAL"}</definedName>
    <definedName name="__i6" hidden="1">{"TAB1",#N/A,TRUE,"GENERAL";"TAB2",#N/A,TRUE,"GENERAL";"TAB3",#N/A,TRUE,"GENERAL";"TAB4",#N/A,TRUE,"GENERAL";"TAB5",#N/A,TRUE,"GENERAL"}</definedName>
    <definedName name="__i7" localSheetId="8" hidden="1">{"via1",#N/A,TRUE,"general";"via2",#N/A,TRUE,"general";"via3",#N/A,TRUE,"general"}</definedName>
    <definedName name="__i7" hidden="1">{"via1",#N/A,TRUE,"general";"via2",#N/A,TRUE,"general";"via3",#N/A,TRUE,"general"}</definedName>
    <definedName name="__i77" localSheetId="8" hidden="1">{"TAB1",#N/A,TRUE,"GENERAL";"TAB2",#N/A,TRUE,"GENERAL";"TAB3",#N/A,TRUE,"GENERAL";"TAB4",#N/A,TRUE,"GENERAL";"TAB5",#N/A,TRUE,"GENERAL"}</definedName>
    <definedName name="__i77" hidden="1">{"TAB1",#N/A,TRUE,"GENERAL";"TAB2",#N/A,TRUE,"GENERAL";"TAB3",#N/A,TRUE,"GENERAL";"TAB4",#N/A,TRUE,"GENERAL";"TAB5",#N/A,TRUE,"GENERAL"}</definedName>
    <definedName name="__i8" localSheetId="8" hidden="1">{"via1",#N/A,TRUE,"general";"via2",#N/A,TRUE,"general";"via3",#N/A,TRUE,"general"}</definedName>
    <definedName name="__i8" hidden="1">{"via1",#N/A,TRUE,"general";"via2",#N/A,TRUE,"general";"via3",#N/A,TRUE,"general"}</definedName>
    <definedName name="__i9" localSheetId="8" hidden="1">{"TAB1",#N/A,TRUE,"GENERAL";"TAB2",#N/A,TRUE,"GENERAL";"TAB3",#N/A,TRUE,"GENERAL";"TAB4",#N/A,TRUE,"GENERAL";"TAB5",#N/A,TRUE,"GENERAL"}</definedName>
    <definedName name="__i9" hidden="1">{"TAB1",#N/A,TRUE,"GENERAL";"TAB2",#N/A,TRUE,"GENERAL";"TAB3",#N/A,TRUE,"GENERAL";"TAB4",#N/A,TRUE,"GENERAL";"TAB5",#N/A,TRUE,"GENERAL"}</definedName>
    <definedName name="__ICP1" localSheetId="8">[14]Tablas!#REF!</definedName>
    <definedName name="__ICP1">[15]Tablas!#REF!</definedName>
    <definedName name="__IyC1">[23]Sábana!#REF!</definedName>
    <definedName name="__IyC2" localSheetId="18">#REF!</definedName>
    <definedName name="__IyC2">#REF!</definedName>
    <definedName name="__IyC3" localSheetId="18">#REF!</definedName>
    <definedName name="__IyC3">#REF!</definedName>
    <definedName name="__IyC4" localSheetId="18">#REF!</definedName>
    <definedName name="__IyC4">#REF!</definedName>
    <definedName name="__k3" localSheetId="8" hidden="1">{"TAB1",#N/A,TRUE,"GENERAL";"TAB2",#N/A,TRUE,"GENERAL";"TAB3",#N/A,TRUE,"GENERAL";"TAB4",#N/A,TRUE,"GENERAL";"TAB5",#N/A,TRUE,"GENERAL"}</definedName>
    <definedName name="__k3" hidden="1">{"TAB1",#N/A,TRUE,"GENERAL";"TAB2",#N/A,TRUE,"GENERAL";"TAB3",#N/A,TRUE,"GENERAL";"TAB4",#N/A,TRUE,"GENERAL";"TAB5",#N/A,TRUE,"GENERAL"}</definedName>
    <definedName name="__k4" localSheetId="8" hidden="1">{"via1",#N/A,TRUE,"general";"via2",#N/A,TRUE,"general";"via3",#N/A,TRUE,"general"}</definedName>
    <definedName name="__k4" hidden="1">{"via1",#N/A,TRUE,"general";"via2",#N/A,TRUE,"general";"via3",#N/A,TRUE,"general"}</definedName>
    <definedName name="__k5" localSheetId="8" hidden="1">{"via1",#N/A,TRUE,"general";"via2",#N/A,TRUE,"general";"via3",#N/A,TRUE,"general"}</definedName>
    <definedName name="__k5" hidden="1">{"via1",#N/A,TRUE,"general";"via2",#N/A,TRUE,"general";"via3",#N/A,TRUE,"general"}</definedName>
    <definedName name="__k6" localSheetId="8" hidden="1">{"TAB1",#N/A,TRUE,"GENERAL";"TAB2",#N/A,TRUE,"GENERAL";"TAB3",#N/A,TRUE,"GENERAL";"TAB4",#N/A,TRUE,"GENERAL";"TAB5",#N/A,TRUE,"GENERAL"}</definedName>
    <definedName name="__k6" hidden="1">{"TAB1",#N/A,TRUE,"GENERAL";"TAB2",#N/A,TRUE,"GENERAL";"TAB3",#N/A,TRUE,"GENERAL";"TAB4",#N/A,TRUE,"GENERAL";"TAB5",#N/A,TRUE,"GENERAL"}</definedName>
    <definedName name="__k7" localSheetId="8" hidden="1">{"via1",#N/A,TRUE,"general";"via2",#N/A,TRUE,"general";"via3",#N/A,TRUE,"general"}</definedName>
    <definedName name="__k7" hidden="1">{"via1",#N/A,TRUE,"general";"via2",#N/A,TRUE,"general";"via3",#N/A,TRUE,"general"}</definedName>
    <definedName name="__k8" localSheetId="8" hidden="1">{"via1",#N/A,TRUE,"general";"via2",#N/A,TRUE,"general";"via3",#N/A,TRUE,"general"}</definedName>
    <definedName name="__k8" hidden="1">{"via1",#N/A,TRUE,"general";"via2",#N/A,TRUE,"general";"via3",#N/A,TRUE,"general"}</definedName>
    <definedName name="__k9" localSheetId="8" hidden="1">{"TAB1",#N/A,TRUE,"GENERAL";"TAB2",#N/A,TRUE,"GENERAL";"TAB3",#N/A,TRUE,"GENERAL";"TAB4",#N/A,TRUE,"GENERAL";"TAB5",#N/A,TRUE,"GENERAL"}</definedName>
    <definedName name="__k9" hidden="1">{"TAB1",#N/A,TRUE,"GENERAL";"TAB2",#N/A,TRUE,"GENERAL";"TAB3",#N/A,TRUE,"GENERAL";"TAB4",#N/A,TRUE,"GENERAL";"TAB5",#N/A,TRUE,"GENERAL"}</definedName>
    <definedName name="__key2" localSheetId="8" hidden="1">[32]INST!#REF!</definedName>
    <definedName name="__key2" hidden="1">[33]INST!#REF!</definedName>
    <definedName name="__key21" localSheetId="8" hidden="1">[10]INST!#REF!</definedName>
    <definedName name="__key21" hidden="1">[11]INST!#REF!</definedName>
    <definedName name="__key3" localSheetId="8" hidden="1">#REF!</definedName>
    <definedName name="__key3" hidden="1">#REF!</definedName>
    <definedName name="__key31" localSheetId="8" hidden="1">#REF!</definedName>
    <definedName name="__key31" hidden="1">#REF!</definedName>
    <definedName name="__kjk6" localSheetId="8" hidden="1">{"TAB1",#N/A,TRUE,"GENERAL";"TAB2",#N/A,TRUE,"GENERAL";"TAB3",#N/A,TRUE,"GENERAL";"TAB4",#N/A,TRUE,"GENERAL";"TAB5",#N/A,TRUE,"GENERAL"}</definedName>
    <definedName name="__kjk6" hidden="1">{"TAB1",#N/A,TRUE,"GENERAL";"TAB2",#N/A,TRUE,"GENERAL";"TAB3",#N/A,TRUE,"GENERAL";"TAB4",#N/A,TRUE,"GENERAL";"TAB5",#N/A,TRUE,"GENERAL"}</definedName>
    <definedName name="__LEY80" localSheetId="8">#REF!</definedName>
    <definedName name="__LEY80">#REF!</definedName>
    <definedName name="__m3" localSheetId="8" hidden="1">{"via1",#N/A,TRUE,"general";"via2",#N/A,TRUE,"general";"via3",#N/A,TRUE,"general"}</definedName>
    <definedName name="__m3" hidden="1">{"via1",#N/A,TRUE,"general";"via2",#N/A,TRUE,"general";"via3",#N/A,TRUE,"general"}</definedName>
    <definedName name="__m4" localSheetId="8" hidden="1">{"TAB1",#N/A,TRUE,"GENERAL";"TAB2",#N/A,TRUE,"GENERAL";"TAB3",#N/A,TRUE,"GENERAL";"TAB4",#N/A,TRUE,"GENERAL";"TAB5",#N/A,TRUE,"GENERAL"}</definedName>
    <definedName name="__m4" hidden="1">{"TAB1",#N/A,TRUE,"GENERAL";"TAB2",#N/A,TRUE,"GENERAL";"TAB3",#N/A,TRUE,"GENERAL";"TAB4",#N/A,TRUE,"GENERAL";"TAB5",#N/A,TRUE,"GENERAL"}</definedName>
    <definedName name="__m5" localSheetId="8" hidden="1">{"via1",#N/A,TRUE,"general";"via2",#N/A,TRUE,"general";"via3",#N/A,TRUE,"general"}</definedName>
    <definedName name="__m5" hidden="1">{"via1",#N/A,TRUE,"general";"via2",#N/A,TRUE,"general";"via3",#N/A,TRUE,"general"}</definedName>
    <definedName name="__m6" localSheetId="8" hidden="1">{"TAB1",#N/A,TRUE,"GENERAL";"TAB2",#N/A,TRUE,"GENERAL";"TAB3",#N/A,TRUE,"GENERAL";"TAB4",#N/A,TRUE,"GENERAL";"TAB5",#N/A,TRUE,"GENERAL"}</definedName>
    <definedName name="__m6" hidden="1">{"TAB1",#N/A,TRUE,"GENERAL";"TAB2",#N/A,TRUE,"GENERAL";"TAB3",#N/A,TRUE,"GENERAL";"TAB4",#N/A,TRUE,"GENERAL";"TAB5",#N/A,TRUE,"GENERAL"}</definedName>
    <definedName name="__m7" localSheetId="8" hidden="1">{"TAB1",#N/A,TRUE,"GENERAL";"TAB2",#N/A,TRUE,"GENERAL";"TAB3",#N/A,TRUE,"GENERAL";"TAB4",#N/A,TRUE,"GENERAL";"TAB5",#N/A,TRUE,"GENERAL"}</definedName>
    <definedName name="__m7" hidden="1">{"TAB1",#N/A,TRUE,"GENERAL";"TAB2",#N/A,TRUE,"GENERAL";"TAB3",#N/A,TRUE,"GENERAL";"TAB4",#N/A,TRUE,"GENERAL";"TAB5",#N/A,TRUE,"GENERAL"}</definedName>
    <definedName name="__m8" localSheetId="8" hidden="1">{"via1",#N/A,TRUE,"general";"via2",#N/A,TRUE,"general";"via3",#N/A,TRUE,"general"}</definedName>
    <definedName name="__m8" hidden="1">{"via1",#N/A,TRUE,"general";"via2",#N/A,TRUE,"general";"via3",#N/A,TRUE,"general"}</definedName>
    <definedName name="__m9" localSheetId="8" hidden="1">{"via1",#N/A,TRUE,"general";"via2",#N/A,TRUE,"general";"via3",#N/A,TRUE,"general"}</definedName>
    <definedName name="__m9" hidden="1">{"via1",#N/A,TRUE,"general";"via2",#N/A,TRUE,"general";"via3",#N/A,TRUE,"general"}</definedName>
    <definedName name="__MA2" localSheetId="18">#REF!</definedName>
    <definedName name="__MA2" localSheetId="8">#REF!</definedName>
    <definedName name="__MA2">#REF!</definedName>
    <definedName name="__MB1">[23]Sábana!#REF!</definedName>
    <definedName name="__MB2">[23]Sábana!#REF!</definedName>
    <definedName name="__MB3">[23]Sábana!#REF!</definedName>
    <definedName name="__MB4" localSheetId="18">#REF!</definedName>
    <definedName name="__MB4">#REF!</definedName>
    <definedName name="__mun2" localSheetId="8">[34]PESOS!#REF!</definedName>
    <definedName name="__mun2">[35]PESOS!#REF!</definedName>
    <definedName name="__n3" localSheetId="8" hidden="1">{"TAB1",#N/A,TRUE,"GENERAL";"TAB2",#N/A,TRUE,"GENERAL";"TAB3",#N/A,TRUE,"GENERAL";"TAB4",#N/A,TRUE,"GENERAL";"TAB5",#N/A,TRUE,"GENERAL"}</definedName>
    <definedName name="__n3" hidden="1">{"TAB1",#N/A,TRUE,"GENERAL";"TAB2",#N/A,TRUE,"GENERAL";"TAB3",#N/A,TRUE,"GENERAL";"TAB4",#N/A,TRUE,"GENERAL";"TAB5",#N/A,TRUE,"GENERAL"}</definedName>
    <definedName name="__n4" localSheetId="8" hidden="1">{"via1",#N/A,TRUE,"general";"via2",#N/A,TRUE,"general";"via3",#N/A,TRUE,"general"}</definedName>
    <definedName name="__n4" hidden="1">{"via1",#N/A,TRUE,"general";"via2",#N/A,TRUE,"general";"via3",#N/A,TRUE,"general"}</definedName>
    <definedName name="__n5" localSheetId="8" hidden="1">{"TAB1",#N/A,TRUE,"GENERAL";"TAB2",#N/A,TRUE,"GENERAL";"TAB3",#N/A,TRUE,"GENERAL";"TAB4",#N/A,TRUE,"GENERAL";"TAB5",#N/A,TRUE,"GENERAL"}</definedName>
    <definedName name="__n5" hidden="1">{"TAB1",#N/A,TRUE,"GENERAL";"TAB2",#N/A,TRUE,"GENERAL";"TAB3",#N/A,TRUE,"GENERAL";"TAB4",#N/A,TRUE,"GENERAL";"TAB5",#N/A,TRUE,"GENERAL"}</definedName>
    <definedName name="__num10" localSheetId="8">#REF!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8" hidden="1">{"via1",#N/A,TRUE,"general";"via2",#N/A,TRUE,"general";"via3",#N/A,TRUE,"general"}</definedName>
    <definedName name="__nyn7" hidden="1">{"via1",#N/A,TRUE,"general";"via2",#N/A,TRUE,"general";"via3",#N/A,TRUE,"general"}</definedName>
    <definedName name="__o4" localSheetId="8" hidden="1">{"via1",#N/A,TRUE,"general";"via2",#N/A,TRUE,"general";"via3",#N/A,TRUE,"general"}</definedName>
    <definedName name="__o4" hidden="1">{"via1",#N/A,TRUE,"general";"via2",#N/A,TRUE,"general";"via3",#N/A,TRUE,"general"}</definedName>
    <definedName name="__o5" localSheetId="8" hidden="1">{"TAB1",#N/A,TRUE,"GENERAL";"TAB2",#N/A,TRUE,"GENERAL";"TAB3",#N/A,TRUE,"GENERAL";"TAB4",#N/A,TRUE,"GENERAL";"TAB5",#N/A,TRUE,"GENERAL"}</definedName>
    <definedName name="__o5" hidden="1">{"TAB1",#N/A,TRUE,"GENERAL";"TAB2",#N/A,TRUE,"GENERAL";"TAB3",#N/A,TRUE,"GENERAL";"TAB4",#N/A,TRUE,"GENERAL";"TAB5",#N/A,TRUE,"GENERAL"}</definedName>
    <definedName name="__o6" localSheetId="8" hidden="1">{"TAB1",#N/A,TRUE,"GENERAL";"TAB2",#N/A,TRUE,"GENERAL";"TAB3",#N/A,TRUE,"GENERAL";"TAB4",#N/A,TRUE,"GENERAL";"TAB5",#N/A,TRUE,"GENERAL"}</definedName>
    <definedName name="__o6" hidden="1">{"TAB1",#N/A,TRUE,"GENERAL";"TAB2",#N/A,TRUE,"GENERAL";"TAB3",#N/A,TRUE,"GENERAL";"TAB4",#N/A,TRUE,"GENERAL";"TAB5",#N/A,TRUE,"GENERAL"}</definedName>
    <definedName name="__o7" localSheetId="8" hidden="1">{"TAB1",#N/A,TRUE,"GENERAL";"TAB2",#N/A,TRUE,"GENERAL";"TAB3",#N/A,TRUE,"GENERAL";"TAB4",#N/A,TRUE,"GENERAL";"TAB5",#N/A,TRUE,"GENERAL"}</definedName>
    <definedName name="__o7" hidden="1">{"TAB1",#N/A,TRUE,"GENERAL";"TAB2",#N/A,TRUE,"GENERAL";"TAB3",#N/A,TRUE,"GENERAL";"TAB4",#N/A,TRUE,"GENERAL";"TAB5",#N/A,TRUE,"GENERAL"}</definedName>
    <definedName name="__o8" localSheetId="8" hidden="1">{"via1",#N/A,TRUE,"general";"via2",#N/A,TRUE,"general";"via3",#N/A,TRUE,"general"}</definedName>
    <definedName name="__o8" hidden="1">{"via1",#N/A,TRUE,"general";"via2",#N/A,TRUE,"general";"via3",#N/A,TRUE,"general"}</definedName>
    <definedName name="__o9" localSheetId="8" hidden="1">{"TAB1",#N/A,TRUE,"GENERAL";"TAB2",#N/A,TRUE,"GENERAL";"TAB3",#N/A,TRUE,"GENERAL";"TAB4",#N/A,TRUE,"GENERAL";"TAB5",#N/A,TRUE,"GENERAL"}</definedName>
    <definedName name="__o9" hidden="1">{"TAB1",#N/A,TRUE,"GENERAL";"TAB2",#N/A,TRUE,"GENERAL";"TAB3",#N/A,TRUE,"GENERAL";"TAB4",#N/A,TRUE,"GENERAL";"TAB5",#N/A,TRUE,"GENERAL"}</definedName>
    <definedName name="__OCD1" localSheetId="8">[14]Tablas!#REF!</definedName>
    <definedName name="__OCD1">[15]Tablas!#REF!</definedName>
    <definedName name="__OCI1" localSheetId="8">[14]Tablas!#REF!</definedName>
    <definedName name="__OCI1">[15]Tablas!#REF!</definedName>
    <definedName name="__p6" localSheetId="8" hidden="1">{"via1",#N/A,TRUE,"general";"via2",#N/A,TRUE,"general";"via3",#N/A,TRUE,"general"}</definedName>
    <definedName name="__p6" hidden="1">{"via1",#N/A,TRUE,"general";"via2",#N/A,TRUE,"general";"via3",#N/A,TRUE,"general"}</definedName>
    <definedName name="__p7" localSheetId="8" hidden="1">{"via1",#N/A,TRUE,"general";"via2",#N/A,TRUE,"general";"via3",#N/A,TRUE,"general"}</definedName>
    <definedName name="__p7" hidden="1">{"via1",#N/A,TRUE,"general";"via2",#N/A,TRUE,"general";"via3",#N/A,TRUE,"general"}</definedName>
    <definedName name="__p8" localSheetId="8" hidden="1">{"TAB1",#N/A,TRUE,"GENERAL";"TAB2",#N/A,TRUE,"GENERAL";"TAB3",#N/A,TRUE,"GENERAL";"TAB4",#N/A,TRUE,"GENERAL";"TAB5",#N/A,TRUE,"GENERAL"}</definedName>
    <definedName name="__p8" hidden="1">{"TAB1",#N/A,TRUE,"GENERAL";"TAB2",#N/A,TRUE,"GENERAL";"TAB3",#N/A,TRUE,"GENERAL";"TAB4",#N/A,TRUE,"GENERAL";"TAB5",#N/A,TRUE,"GENERAL"}</definedName>
    <definedName name="__Pa1" localSheetId="8">'[36]Paral. 1'!$E$1:$E$65536</definedName>
    <definedName name="__Pa1">'[26]Paral. 1'!$E:$E</definedName>
    <definedName name="__Pa2" localSheetId="8">'[36]Paral. 2'!$E$1:$E$65536</definedName>
    <definedName name="__Pa2">'[26]Paral. 2'!$E:$E</definedName>
    <definedName name="__Pa3" localSheetId="8">'[36]Paral. 3'!$E$1:$E$65536</definedName>
    <definedName name="__Pa3">'[26]Paral. 3'!$E:$E</definedName>
    <definedName name="__Pa4" localSheetId="8">[36]Paral.4!$E$1:$E$65536</definedName>
    <definedName name="__Pa4">[26]Paral.4!$E:$E</definedName>
    <definedName name="__PJ50" localSheetId="18">#REF!</definedName>
    <definedName name="__PJ50" localSheetId="8">#REF!</definedName>
    <definedName name="__PJ50">#REF!</definedName>
    <definedName name="__pj51" localSheetId="18">#REF!</definedName>
    <definedName name="__pj51" localSheetId="8">#REF!</definedName>
    <definedName name="__pj51">#REF!</definedName>
    <definedName name="__Po2" localSheetId="8">[22]REAJUSTESACTA1PROVI!#REF!</definedName>
    <definedName name="__Po2">[22]REAJUSTESACTA1PROVI!#REF!</definedName>
    <definedName name="__Pon1" localSheetId="18">#REF!</definedName>
    <definedName name="__Pon1">#REF!</definedName>
    <definedName name="__Pon2" localSheetId="18">#REF!</definedName>
    <definedName name="__Pon2">#REF!</definedName>
    <definedName name="__Pon3" localSheetId="18">#REF!</definedName>
    <definedName name="__Pon3">#REF!</definedName>
    <definedName name="__Pon4" localSheetId="18">#REF!</definedName>
    <definedName name="__Pon4">#REF!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8" hidden="1">{"TAB1",#N/A,TRUE,"GENERAL";"TAB2",#N/A,TRUE,"GENERAL";"TAB3",#N/A,TRUE,"GENERAL";"TAB4",#N/A,TRUE,"GENERAL";"TAB5",#N/A,TRUE,"GENERAL"}</definedName>
    <definedName name="__r" hidden="1">{"TAB1",#N/A,TRUE,"GENERAL";"TAB2",#N/A,TRUE,"GENERAL";"TAB3",#N/A,TRUE,"GENERAL";"TAB4",#N/A,TRUE,"GENERAL";"TAB5",#N/A,TRUE,"GENERAL"}</definedName>
    <definedName name="__r4r" localSheetId="8" hidden="1">{"via1",#N/A,TRUE,"general";"via2",#N/A,TRUE,"general";"via3",#N/A,TRUE,"general"}</definedName>
    <definedName name="__r4r" hidden="1">{"via1",#N/A,TRUE,"general";"via2",#N/A,TRUE,"general";"via3",#N/A,TRUE,"general"}</definedName>
    <definedName name="__Ram1" localSheetId="18">#REF!</definedName>
    <definedName name="__Ram1">#REF!</definedName>
    <definedName name="__Ram2" localSheetId="18">#REF!</definedName>
    <definedName name="__Ram2">#REF!</definedName>
    <definedName name="__Ram3" localSheetId="18">#REF!</definedName>
    <definedName name="__Ram3">#REF!</definedName>
    <definedName name="__Ram4" localSheetId="18">#REF!</definedName>
    <definedName name="__Ram4">#REF!</definedName>
    <definedName name="__RCT1" localSheetId="18">#REF!</definedName>
    <definedName name="__RCT1">#REF!</definedName>
    <definedName name="__RCT2" localSheetId="18">#REF!</definedName>
    <definedName name="__RCT2">#REF!</definedName>
    <definedName name="__RCT3" localSheetId="18">#REF!</definedName>
    <definedName name="__RCT3">#REF!</definedName>
    <definedName name="__RCT4" localSheetId="18">#REF!</definedName>
    <definedName name="__RCT4">#REF!</definedName>
    <definedName name="__Red1">[23]Sábana!#REF!</definedName>
    <definedName name="__Red2">[23]Sábana!#REF!</definedName>
    <definedName name="__Red3">[23]Sábana!#REF!</definedName>
    <definedName name="__Red4" localSheetId="18">#REF!</definedName>
    <definedName name="__Red4">#REF!</definedName>
    <definedName name="__ref4">#REF!</definedName>
    <definedName name="__rtu6" localSheetId="8" hidden="1">{"via1",#N/A,TRUE,"general";"via2",#N/A,TRUE,"general";"via3",#N/A,TRUE,"general"}</definedName>
    <definedName name="__rtu6" hidden="1">{"via1",#N/A,TRUE,"general";"via2",#N/A,TRUE,"general";"via3",#N/A,TRUE,"general"}</definedName>
    <definedName name="__s1" localSheetId="8" hidden="1">{"via1",#N/A,TRUE,"general";"via2",#N/A,TRUE,"general";"via3",#N/A,TRUE,"general"}</definedName>
    <definedName name="__s1" hidden="1">{"via1",#N/A,TRUE,"general";"via2",#N/A,TRUE,"general";"via3",#N/A,TRUE,"general"}</definedName>
    <definedName name="__s2" localSheetId="8" hidden="1">{"TAB1",#N/A,TRUE,"GENERAL";"TAB2",#N/A,TRUE,"GENERAL";"TAB3",#N/A,TRUE,"GENERAL";"TAB4",#N/A,TRUE,"GENERAL";"TAB5",#N/A,TRUE,"GENERAL"}</definedName>
    <definedName name="__s2" hidden="1">{"TAB1",#N/A,TRUE,"GENERAL";"TAB2",#N/A,TRUE,"GENERAL";"TAB3",#N/A,TRUE,"GENERAL";"TAB4",#N/A,TRUE,"GENERAL";"TAB5",#N/A,TRUE,"GENERAL"}</definedName>
    <definedName name="__s3" localSheetId="8" hidden="1">{"TAB1",#N/A,TRUE,"GENERAL";"TAB2",#N/A,TRUE,"GENERAL";"TAB3",#N/A,TRUE,"GENERAL";"TAB4",#N/A,TRUE,"GENERAL";"TAB5",#N/A,TRUE,"GENERAL"}</definedName>
    <definedName name="__s3" hidden="1">{"TAB1",#N/A,TRUE,"GENERAL";"TAB2",#N/A,TRUE,"GENERAL";"TAB3",#N/A,TRUE,"GENERAL";"TAB4",#N/A,TRUE,"GENERAL";"TAB5",#N/A,TRUE,"GENERAL"}</definedName>
    <definedName name="__s4" localSheetId="8" hidden="1">{"via1",#N/A,TRUE,"general";"via2",#N/A,TRUE,"general";"via3",#N/A,TRUE,"general"}</definedName>
    <definedName name="__s4" hidden="1">{"via1",#N/A,TRUE,"general";"via2",#N/A,TRUE,"general";"via3",#N/A,TRUE,"general"}</definedName>
    <definedName name="__s5" localSheetId="8" hidden="1">{"via1",#N/A,TRUE,"general";"via2",#N/A,TRUE,"general";"via3",#N/A,TRUE,"general"}</definedName>
    <definedName name="__s5" hidden="1">{"via1",#N/A,TRUE,"general";"via2",#N/A,TRUE,"general";"via3",#N/A,TRUE,"general"}</definedName>
    <definedName name="__s6" localSheetId="8" hidden="1">{"TAB1",#N/A,TRUE,"GENERAL";"TAB2",#N/A,TRUE,"GENERAL";"TAB3",#N/A,TRUE,"GENERAL";"TAB4",#N/A,TRUE,"GENERAL";"TAB5",#N/A,TRUE,"GENERAL"}</definedName>
    <definedName name="__s6" hidden="1">{"TAB1",#N/A,TRUE,"GENERAL";"TAB2",#N/A,TRUE,"GENERAL";"TAB3",#N/A,TRUE,"GENERAL";"TAB4",#N/A,TRUE,"GENERAL";"TAB5",#N/A,TRUE,"GENERAL"}</definedName>
    <definedName name="__s7" localSheetId="8" hidden="1">{"via1",#N/A,TRUE,"general";"via2",#N/A,TRUE,"general";"via3",#N/A,TRUE,"general"}</definedName>
    <definedName name="__s7" hidden="1">{"via1",#N/A,TRUE,"general";"via2",#N/A,TRUE,"general";"via3",#N/A,TRUE,"general"}</definedName>
    <definedName name="__SBC1" localSheetId="8">[7]INV!$A$12:$D$15</definedName>
    <definedName name="__SBC1">[7]INV!$A$12:$D$15</definedName>
    <definedName name="__SBC3" localSheetId="8">[7]INV!$F$12:$I$15</definedName>
    <definedName name="__SBC3">[7]INV!$F$12:$I$15</definedName>
    <definedName name="__SBC5" localSheetId="8">[7]INV!$K$12:$N$15</definedName>
    <definedName name="__SBC5">[7]INV!$K$12:$N$15</definedName>
    <definedName name="__ST186" localSheetId="18">#REF!</definedName>
    <definedName name="__ST186">#REF!</definedName>
    <definedName name="__ST206" localSheetId="18">#REF!</definedName>
    <definedName name="__ST206">#REF!</definedName>
    <definedName name="__ST86" localSheetId="18">#REF!</definedName>
    <definedName name="__ST86">#REF!</definedName>
    <definedName name="__Sum1" localSheetId="18">#REF!</definedName>
    <definedName name="__Sum1">#REF!</definedName>
    <definedName name="__Sum2" localSheetId="18">#REF!</definedName>
    <definedName name="__Sum2">#REF!</definedName>
    <definedName name="__Sum3">[23]Sábana!#REF!</definedName>
    <definedName name="__Sum4" localSheetId="18">#REF!</definedName>
    <definedName name="__Sum4">#REF!</definedName>
    <definedName name="__SyE1" localSheetId="18">#REF!</definedName>
    <definedName name="__SyE1">#REF!</definedName>
    <definedName name="__SyE2" localSheetId="18">#REF!</definedName>
    <definedName name="__SyE2">#REF!</definedName>
    <definedName name="__SyE3" localSheetId="18">#REF!</definedName>
    <definedName name="__SyE3">#REF!</definedName>
    <definedName name="__SyE4" localSheetId="18">#REF!</definedName>
    <definedName name="__SyE4">#REF!</definedName>
    <definedName name="__t3" localSheetId="8" hidden="1">{"TAB1",#N/A,TRUE,"GENERAL";"TAB2",#N/A,TRUE,"GENERAL";"TAB3",#N/A,TRUE,"GENERAL";"TAB4",#N/A,TRUE,"GENERAL";"TAB5",#N/A,TRUE,"GENERAL"}</definedName>
    <definedName name="__t3" hidden="1">{"TAB1",#N/A,TRUE,"GENERAL";"TAB2",#N/A,TRUE,"GENERAL";"TAB3",#N/A,TRUE,"GENERAL";"TAB4",#N/A,TRUE,"GENERAL";"TAB5",#N/A,TRUE,"GENERAL"}</definedName>
    <definedName name="__t4" localSheetId="8" hidden="1">{"via1",#N/A,TRUE,"general";"via2",#N/A,TRUE,"general";"via3",#N/A,TRUE,"general"}</definedName>
    <definedName name="__t4" hidden="1">{"via1",#N/A,TRUE,"general";"via2",#N/A,TRUE,"general";"via3",#N/A,TRUE,"general"}</definedName>
    <definedName name="__t5" localSheetId="8" hidden="1">{"TAB1",#N/A,TRUE,"GENERAL";"TAB2",#N/A,TRUE,"GENERAL";"TAB3",#N/A,TRUE,"GENERAL";"TAB4",#N/A,TRUE,"GENERAL";"TAB5",#N/A,TRUE,"GENERAL"}</definedName>
    <definedName name="__t5" hidden="1">{"TAB1",#N/A,TRUE,"GENERAL";"TAB2",#N/A,TRUE,"GENERAL";"TAB3",#N/A,TRUE,"GENERAL";"TAB4",#N/A,TRUE,"GENERAL";"TAB5",#N/A,TRUE,"GENERAL"}</definedName>
    <definedName name="__t6" localSheetId="8" hidden="1">{"via1",#N/A,TRUE,"general";"via2",#N/A,TRUE,"general";"via3",#N/A,TRUE,"general"}</definedName>
    <definedName name="__t6" hidden="1">{"via1",#N/A,TRUE,"general";"via2",#N/A,TRUE,"general";"via3",#N/A,TRUE,"general"}</definedName>
    <definedName name="__t66" localSheetId="8" hidden="1">{"TAB1",#N/A,TRUE,"GENERAL";"TAB2",#N/A,TRUE,"GENERAL";"TAB3",#N/A,TRUE,"GENERAL";"TAB4",#N/A,TRUE,"GENERAL";"TAB5",#N/A,TRUE,"GENERAL"}</definedName>
    <definedName name="__t66" hidden="1">{"TAB1",#N/A,TRUE,"GENERAL";"TAB2",#N/A,TRUE,"GENERAL";"TAB3",#N/A,TRUE,"GENERAL";"TAB4",#N/A,TRUE,"GENERAL";"TAB5",#N/A,TRUE,"GENERAL"}</definedName>
    <definedName name="__t7" localSheetId="8" hidden="1">{"via1",#N/A,TRUE,"general";"via2",#N/A,TRUE,"general";"via3",#N/A,TRUE,"general"}</definedName>
    <definedName name="__t7" hidden="1">{"via1",#N/A,TRUE,"general";"via2",#N/A,TRUE,"general";"via3",#N/A,TRUE,"general"}</definedName>
    <definedName name="__t77" localSheetId="8" hidden="1">{"TAB1",#N/A,TRUE,"GENERAL";"TAB2",#N/A,TRUE,"GENERAL";"TAB3",#N/A,TRUE,"GENERAL";"TAB4",#N/A,TRUE,"GENERAL";"TAB5",#N/A,TRUE,"GENERAL"}</definedName>
    <definedName name="__t77" hidden="1">{"TAB1",#N/A,TRUE,"GENERAL";"TAB2",#N/A,TRUE,"GENERAL";"TAB3",#N/A,TRUE,"GENERAL";"TAB4",#N/A,TRUE,"GENERAL";"TAB5",#N/A,TRUE,"GENERAL"}</definedName>
    <definedName name="__t8" localSheetId="8" hidden="1">{"TAB1",#N/A,TRUE,"GENERAL";"TAB2",#N/A,TRUE,"GENERAL";"TAB3",#N/A,TRUE,"GENERAL";"TAB4",#N/A,TRUE,"GENERAL";"TAB5",#N/A,TRUE,"GENERAL"}</definedName>
    <definedName name="__t8" hidden="1">{"TAB1",#N/A,TRUE,"GENERAL";"TAB2",#N/A,TRUE,"GENERAL";"TAB3",#N/A,TRUE,"GENERAL";"TAB4",#N/A,TRUE,"GENERAL";"TAB5",#N/A,TRUE,"GENERAL"}</definedName>
    <definedName name="__t88" localSheetId="8" hidden="1">{"via1",#N/A,TRUE,"general";"via2",#N/A,TRUE,"general";"via3",#N/A,TRUE,"general"}</definedName>
    <definedName name="__t88" hidden="1">{"via1",#N/A,TRUE,"general";"via2",#N/A,TRUE,"general";"via3",#N/A,TRUE,"general"}</definedName>
    <definedName name="__t9" localSheetId="8" hidden="1">{"TAB1",#N/A,TRUE,"GENERAL";"TAB2",#N/A,TRUE,"GENERAL";"TAB3",#N/A,TRUE,"GENERAL";"TAB4",#N/A,TRUE,"GENERAL";"TAB5",#N/A,TRUE,"GENERAL"}</definedName>
    <definedName name="__t9" hidden="1">{"TAB1",#N/A,TRUE,"GENERAL";"TAB2",#N/A,TRUE,"GENERAL";"TAB3",#N/A,TRUE,"GENERAL";"TAB4",#N/A,TRUE,"GENERAL";"TAB5",#N/A,TRUE,"GENERAL"}</definedName>
    <definedName name="__t99" localSheetId="8" hidden="1">{"via1",#N/A,TRUE,"general";"via2",#N/A,TRUE,"general";"via3",#N/A,TRUE,"general"}</definedName>
    <definedName name="__t99" hidden="1">{"via1",#N/A,TRUE,"general";"via2",#N/A,TRUE,"general";"via3",#N/A,TRUE,"general"}</definedName>
    <definedName name="__TOP1" localSheetId="8">#REF!</definedName>
    <definedName name="__TOP1">#REF!</definedName>
    <definedName name="__TOP10" localSheetId="8">#REF!</definedName>
    <definedName name="__TOP10">#REF!</definedName>
    <definedName name="__TOP2" localSheetId="8">#REF!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2" localSheetId="18">#REF!</definedName>
    <definedName name="__TPE12">#REF!</definedName>
    <definedName name="__Tra1">[23]Sábana!#REF!</definedName>
    <definedName name="__Tra2">[23]Sábana!#REF!</definedName>
    <definedName name="__Tra3">[23]Sábana!#REF!</definedName>
    <definedName name="__TZ2616" localSheetId="18">#REF!</definedName>
    <definedName name="__TZ2616">#REF!</definedName>
    <definedName name="__u4" localSheetId="8" hidden="1">{"TAB1",#N/A,TRUE,"GENERAL";"TAB2",#N/A,TRUE,"GENERAL";"TAB3",#N/A,TRUE,"GENERAL";"TAB4",#N/A,TRUE,"GENERAL";"TAB5",#N/A,TRUE,"GENERAL"}</definedName>
    <definedName name="__u4" hidden="1">{"TAB1",#N/A,TRUE,"GENERAL";"TAB2",#N/A,TRUE,"GENERAL";"TAB3",#N/A,TRUE,"GENERAL";"TAB4",#N/A,TRUE,"GENERAL";"TAB5",#N/A,TRUE,"GENERAL"}</definedName>
    <definedName name="__u5" localSheetId="8" hidden="1">{"TAB1",#N/A,TRUE,"GENERAL";"TAB2",#N/A,TRUE,"GENERAL";"TAB3",#N/A,TRUE,"GENERAL";"TAB4",#N/A,TRUE,"GENERAL";"TAB5",#N/A,TRUE,"GENERAL"}</definedName>
    <definedName name="__u5" hidden="1">{"TAB1",#N/A,TRUE,"GENERAL";"TAB2",#N/A,TRUE,"GENERAL";"TAB3",#N/A,TRUE,"GENERAL";"TAB4",#N/A,TRUE,"GENERAL";"TAB5",#N/A,TRUE,"GENERAL"}</definedName>
    <definedName name="__u6" localSheetId="8" hidden="1">{"TAB1",#N/A,TRUE,"GENERAL";"TAB2",#N/A,TRUE,"GENERAL";"TAB3",#N/A,TRUE,"GENERAL";"TAB4",#N/A,TRUE,"GENERAL";"TAB5",#N/A,TRUE,"GENERAL"}</definedName>
    <definedName name="__u6" hidden="1">{"TAB1",#N/A,TRUE,"GENERAL";"TAB2",#N/A,TRUE,"GENERAL";"TAB3",#N/A,TRUE,"GENERAL";"TAB4",#N/A,TRUE,"GENERAL";"TAB5",#N/A,TRUE,"GENERAL"}</definedName>
    <definedName name="__u7" localSheetId="8" hidden="1">{"via1",#N/A,TRUE,"general";"via2",#N/A,TRUE,"general";"via3",#N/A,TRUE,"general"}</definedName>
    <definedName name="__u7" hidden="1">{"via1",#N/A,TRUE,"general";"via2",#N/A,TRUE,"general";"via3",#N/A,TRUE,"general"}</definedName>
    <definedName name="__u8" localSheetId="8" hidden="1">{"TAB1",#N/A,TRUE,"GENERAL";"TAB2",#N/A,TRUE,"GENERAL";"TAB3",#N/A,TRUE,"GENERAL";"TAB4",#N/A,TRUE,"GENERAL";"TAB5",#N/A,TRUE,"GENERAL"}</definedName>
    <definedName name="__u8" hidden="1">{"TAB1",#N/A,TRUE,"GENERAL";"TAB2",#N/A,TRUE,"GENERAL";"TAB3",#N/A,TRUE,"GENERAL";"TAB4",#N/A,TRUE,"GENERAL";"TAB5",#N/A,TRUE,"GENERAL"}</definedName>
    <definedName name="__u9" localSheetId="8" hidden="1">{"TAB1",#N/A,TRUE,"GENERAL";"TAB2",#N/A,TRUE,"GENERAL";"TAB3",#N/A,TRUE,"GENERAL";"TAB4",#N/A,TRUE,"GENERAL";"TAB5",#N/A,TRUE,"GENERAL"}</definedName>
    <definedName name="__u9" hidden="1">{"TAB1",#N/A,TRUE,"GENERAL";"TAB2",#N/A,TRUE,"GENERAL";"TAB3",#N/A,TRUE,"GENERAL";"TAB4",#N/A,TRUE,"GENERAL";"TAB5",#N/A,TRUE,"GENERAL"}</definedName>
    <definedName name="__ur7" localSheetId="8" hidden="1">{"TAB1",#N/A,TRUE,"GENERAL";"TAB2",#N/A,TRUE,"GENERAL";"TAB3",#N/A,TRUE,"GENERAL";"TAB4",#N/A,TRUE,"GENERAL";"TAB5",#N/A,TRUE,"GENERAL"}</definedName>
    <definedName name="__ur7" hidden="1">{"TAB1",#N/A,TRUE,"GENERAL";"TAB2",#N/A,TRUE,"GENERAL";"TAB3",#N/A,TRUE,"GENERAL";"TAB4",#N/A,TRUE,"GENERAL";"TAB5",#N/A,TRUE,"GENERAL"}</definedName>
    <definedName name="__v2" localSheetId="8" hidden="1">{"via1",#N/A,TRUE,"general";"via2",#N/A,TRUE,"general";"via3",#N/A,TRUE,"general"}</definedName>
    <definedName name="__v2" hidden="1">{"via1",#N/A,TRUE,"general";"via2",#N/A,TRUE,"general";"via3",#N/A,TRUE,"general"}</definedName>
    <definedName name="__v3" localSheetId="8" hidden="1">{"TAB1",#N/A,TRUE,"GENERAL";"TAB2",#N/A,TRUE,"GENERAL";"TAB3",#N/A,TRUE,"GENERAL";"TAB4",#N/A,TRUE,"GENERAL";"TAB5",#N/A,TRUE,"GENERAL"}</definedName>
    <definedName name="__v3" hidden="1">{"TAB1",#N/A,TRUE,"GENERAL";"TAB2",#N/A,TRUE,"GENERAL";"TAB3",#N/A,TRUE,"GENERAL";"TAB4",#N/A,TRUE,"GENERAL";"TAB5",#N/A,TRUE,"GENERAL"}</definedName>
    <definedName name="__v4" localSheetId="8" hidden="1">{"TAB1",#N/A,TRUE,"GENERAL";"TAB2",#N/A,TRUE,"GENERAL";"TAB3",#N/A,TRUE,"GENERAL";"TAB4",#N/A,TRUE,"GENERAL";"TAB5",#N/A,TRUE,"GENERAL"}</definedName>
    <definedName name="__v4" hidden="1">{"TAB1",#N/A,TRUE,"GENERAL";"TAB2",#N/A,TRUE,"GENERAL";"TAB3",#N/A,TRUE,"GENERAL";"TAB4",#N/A,TRUE,"GENERAL";"TAB5",#N/A,TRUE,"GENERAL"}</definedName>
    <definedName name="__v5" localSheetId="8" hidden="1">{"TAB1",#N/A,TRUE,"GENERAL";"TAB2",#N/A,TRUE,"GENERAL";"TAB3",#N/A,TRUE,"GENERAL";"TAB4",#N/A,TRUE,"GENERAL";"TAB5",#N/A,TRUE,"GENERAL"}</definedName>
    <definedName name="__v5" hidden="1">{"TAB1",#N/A,TRUE,"GENERAL";"TAB2",#N/A,TRUE,"GENERAL";"TAB3",#N/A,TRUE,"GENERAL";"TAB4",#N/A,TRUE,"GENERAL";"TAB5",#N/A,TRUE,"GENERAL"}</definedName>
    <definedName name="__v6" localSheetId="8" hidden="1">{"TAB1",#N/A,TRUE,"GENERAL";"TAB2",#N/A,TRUE,"GENERAL";"TAB3",#N/A,TRUE,"GENERAL";"TAB4",#N/A,TRUE,"GENERAL";"TAB5",#N/A,TRUE,"GENERAL"}</definedName>
    <definedName name="__v6" hidden="1">{"TAB1",#N/A,TRUE,"GENERAL";"TAB2",#N/A,TRUE,"GENERAL";"TAB3",#N/A,TRUE,"GENERAL";"TAB4",#N/A,TRUE,"GENERAL";"TAB5",#N/A,TRUE,"GENERAL"}</definedName>
    <definedName name="__v7" localSheetId="8" hidden="1">{"via1",#N/A,TRUE,"general";"via2",#N/A,TRUE,"general";"via3",#N/A,TRUE,"general"}</definedName>
    <definedName name="__v7" hidden="1">{"via1",#N/A,TRUE,"general";"via2",#N/A,TRUE,"general";"via3",#N/A,TRUE,"general"}</definedName>
    <definedName name="__v8" localSheetId="8" hidden="1">{"TAB1",#N/A,TRUE,"GENERAL";"TAB2",#N/A,TRUE,"GENERAL";"TAB3",#N/A,TRUE,"GENERAL";"TAB4",#N/A,TRUE,"GENERAL";"TAB5",#N/A,TRUE,"GENERAL"}</definedName>
    <definedName name="__v8" hidden="1">{"TAB1",#N/A,TRUE,"GENERAL";"TAB2",#N/A,TRUE,"GENERAL";"TAB3",#N/A,TRUE,"GENERAL";"TAB4",#N/A,TRUE,"GENERAL";"TAB5",#N/A,TRUE,"GENERAL"}</definedName>
    <definedName name="__v9" localSheetId="8" hidden="1">{"TAB1",#N/A,TRUE,"GENERAL";"TAB2",#N/A,TRUE,"GENERAL";"TAB3",#N/A,TRUE,"GENERAL";"TAB4",#N/A,TRUE,"GENERAL";"TAB5",#N/A,TRUE,"GENERAL"}</definedName>
    <definedName name="__v9" hidden="1">{"TAB1",#N/A,TRUE,"GENERAL";"TAB2",#N/A,TRUE,"GENERAL";"TAB3",#N/A,TRUE,"GENERAL";"TAB4",#N/A,TRUE,"GENERAL";"TAB5",#N/A,TRUE,"GENERAL"}</definedName>
    <definedName name="__VEX1" localSheetId="8">[14]Tablas!#REF!</definedName>
    <definedName name="__VEX1">[15]Tablas!#REF!</definedName>
    <definedName name="__VFA1" localSheetId="8">[14]Tablas!#REF!</definedName>
    <definedName name="__VFA1">[15]Tablas!#REF!</definedName>
    <definedName name="__vfv4" localSheetId="8" hidden="1">{"via1",#N/A,TRUE,"general";"via2",#N/A,TRUE,"general";"via3",#N/A,TRUE,"general"}</definedName>
    <definedName name="__vfv4" hidden="1">{"via1",#N/A,TRUE,"general";"via2",#N/A,TRUE,"general";"via3",#N/A,TRUE,"general"}</definedName>
    <definedName name="__VIT1" localSheetId="8">[14]Tablas!#REF!</definedName>
    <definedName name="__VIT1">[15]Tablas!#REF!</definedName>
    <definedName name="__VPR1" localSheetId="8">[14]Tablas!#REF!</definedName>
    <definedName name="__VPR1">[15]Tablas!#REF!</definedName>
    <definedName name="__VPR2">[16]Tablas!#REF!</definedName>
    <definedName name="__VRP1" localSheetId="8">[14]Tablas!#REF!</definedName>
    <definedName name="__VRP1">[15]Tablas!#REF!</definedName>
    <definedName name="__VSM1" localSheetId="8">[14]Tablas!#REF!</definedName>
    <definedName name="__VSM1">[15]Tablas!#REF!</definedName>
    <definedName name="__x1" localSheetId="8" hidden="1">{"TAB1",#N/A,TRUE,"GENERAL";"TAB2",#N/A,TRUE,"GENERAL";"TAB3",#N/A,TRUE,"GENERAL";"TAB4",#N/A,TRUE,"GENERAL";"TAB5",#N/A,TRUE,"GENERAL"}</definedName>
    <definedName name="__x1" hidden="1">{"TAB1",#N/A,TRUE,"GENERAL";"TAB2",#N/A,TRUE,"GENERAL";"TAB3",#N/A,TRUE,"GENERAL";"TAB4",#N/A,TRUE,"GENERAL";"TAB5",#N/A,TRUE,"GENERAL"}</definedName>
    <definedName name="__x2" localSheetId="8" hidden="1">{"via1",#N/A,TRUE,"general";"via2",#N/A,TRUE,"general";"via3",#N/A,TRUE,"general"}</definedName>
    <definedName name="__x2" hidden="1">{"via1",#N/A,TRUE,"general";"via2",#N/A,TRUE,"general";"via3",#N/A,TRUE,"general"}</definedName>
    <definedName name="__x3" localSheetId="8" hidden="1">{"via1",#N/A,TRUE,"general";"via2",#N/A,TRUE,"general";"via3",#N/A,TRUE,"general"}</definedName>
    <definedName name="__x3" hidden="1">{"via1",#N/A,TRUE,"general";"via2",#N/A,TRUE,"general";"via3",#N/A,TRUE,"general"}</definedName>
    <definedName name="__x4" localSheetId="8" hidden="1">{"via1",#N/A,TRUE,"general";"via2",#N/A,TRUE,"general";"via3",#N/A,TRUE,"general"}</definedName>
    <definedName name="__x4" hidden="1">{"via1",#N/A,TRUE,"general";"via2",#N/A,TRUE,"general";"via3",#N/A,TRUE,"general"}</definedName>
    <definedName name="__x5" localSheetId="8" hidden="1">{"TAB1",#N/A,TRUE,"GENERAL";"TAB2",#N/A,TRUE,"GENERAL";"TAB3",#N/A,TRUE,"GENERAL";"TAB4",#N/A,TRUE,"GENERAL";"TAB5",#N/A,TRUE,"GENERAL"}</definedName>
    <definedName name="__x5" hidden="1">{"TAB1",#N/A,TRUE,"GENERAL";"TAB2",#N/A,TRUE,"GENERAL";"TAB3",#N/A,TRUE,"GENERAL";"TAB4",#N/A,TRUE,"GENERAL";"TAB5",#N/A,TRUE,"GENERAL"}</definedName>
    <definedName name="__x6" localSheetId="8" hidden="1">{"TAB1",#N/A,TRUE,"GENERAL";"TAB2",#N/A,TRUE,"GENERAL";"TAB3",#N/A,TRUE,"GENERAL";"TAB4",#N/A,TRUE,"GENERAL";"TAB5",#N/A,TRUE,"GENERAL"}</definedName>
    <definedName name="__x6" hidden="1">{"TAB1",#N/A,TRUE,"GENERAL";"TAB2",#N/A,TRUE,"GENERAL";"TAB3",#N/A,TRUE,"GENERAL";"TAB4",#N/A,TRUE,"GENERAL";"TAB5",#N/A,TRUE,"GENERAL"}</definedName>
    <definedName name="__x7" localSheetId="8" hidden="1">{"TAB1",#N/A,TRUE,"GENERAL";"TAB2",#N/A,TRUE,"GENERAL";"TAB3",#N/A,TRUE,"GENERAL";"TAB4",#N/A,TRUE,"GENERAL";"TAB5",#N/A,TRUE,"GENERAL"}</definedName>
    <definedName name="__x7" hidden="1">{"TAB1",#N/A,TRUE,"GENERAL";"TAB2",#N/A,TRUE,"GENERAL";"TAB3",#N/A,TRUE,"GENERAL";"TAB4",#N/A,TRUE,"GENERAL";"TAB5",#N/A,TRUE,"GENERAL"}</definedName>
    <definedName name="__x8" localSheetId="8" hidden="1">{"via1",#N/A,TRUE,"general";"via2",#N/A,TRUE,"general";"via3",#N/A,TRUE,"general"}</definedName>
    <definedName name="__x8" hidden="1">{"via1",#N/A,TRUE,"general";"via2",#N/A,TRUE,"general";"via3",#N/A,TRUE,"general"}</definedName>
    <definedName name="__x9" localSheetId="8"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8" hidden="1">{"TAB1",#N/A,TRUE,"GENERAL";"TAB2",#N/A,TRUE,"GENERAL";"TAB3",#N/A,TRUE,"GENERAL";"TAB4",#N/A,TRUE,"GENERAL";"TAB5",#N/A,TRUE,"GENERAL"}</definedName>
    <definedName name="__y2" hidden="1">{"TAB1",#N/A,TRUE,"GENERAL";"TAB2",#N/A,TRUE,"GENERAL";"TAB3",#N/A,TRUE,"GENERAL";"TAB4",#N/A,TRUE,"GENERAL";"TAB5",#N/A,TRUE,"GENERAL"}</definedName>
    <definedName name="__y3" localSheetId="8" hidden="1">{"via1",#N/A,TRUE,"general";"via2",#N/A,TRUE,"general";"via3",#N/A,TRUE,"general"}</definedName>
    <definedName name="__y3" hidden="1">{"via1",#N/A,TRUE,"general";"via2",#N/A,TRUE,"general";"via3",#N/A,TRUE,"general"}</definedName>
    <definedName name="__y4" localSheetId="8" hidden="1">{"via1",#N/A,TRUE,"general";"via2",#N/A,TRUE,"general";"via3",#N/A,TRUE,"general"}</definedName>
    <definedName name="__y4" hidden="1">{"via1",#N/A,TRUE,"general";"via2",#N/A,TRUE,"general";"via3",#N/A,TRUE,"general"}</definedName>
    <definedName name="__y5" localSheetId="8" hidden="1">{"TAB1",#N/A,TRUE,"GENERAL";"TAB2",#N/A,TRUE,"GENERAL";"TAB3",#N/A,TRUE,"GENERAL";"TAB4",#N/A,TRUE,"GENERAL";"TAB5",#N/A,TRUE,"GENERAL"}</definedName>
    <definedName name="__y5" hidden="1">{"TAB1",#N/A,TRUE,"GENERAL";"TAB2",#N/A,TRUE,"GENERAL";"TAB3",#N/A,TRUE,"GENERAL";"TAB4",#N/A,TRUE,"GENERAL";"TAB5",#N/A,TRUE,"GENERAL"}</definedName>
    <definedName name="__y6" localSheetId="8" hidden="1">{"via1",#N/A,TRUE,"general";"via2",#N/A,TRUE,"general";"via3",#N/A,TRUE,"general"}</definedName>
    <definedName name="__y6" hidden="1">{"via1",#N/A,TRUE,"general";"via2",#N/A,TRUE,"general";"via3",#N/A,TRUE,"general"}</definedName>
    <definedName name="__y7" localSheetId="8" hidden="1">{"via1",#N/A,TRUE,"general";"via2",#N/A,TRUE,"general";"via3",#N/A,TRUE,"general"}</definedName>
    <definedName name="__y7" hidden="1">{"via1",#N/A,TRUE,"general";"via2",#N/A,TRUE,"general";"via3",#N/A,TRUE,"general"}</definedName>
    <definedName name="__y8" localSheetId="8" hidden="1">{"via1",#N/A,TRUE,"general";"via2",#N/A,TRUE,"general";"via3",#N/A,TRUE,"general"}</definedName>
    <definedName name="__y8" hidden="1">{"via1",#N/A,TRUE,"general";"via2",#N/A,TRUE,"general";"via3",#N/A,TRUE,"general"}</definedName>
    <definedName name="__y9" localSheetId="8" hidden="1">{"TAB1",#N/A,TRUE,"GENERAL";"TAB2",#N/A,TRUE,"GENERAL";"TAB3",#N/A,TRUE,"GENERAL";"TAB4",#N/A,TRUE,"GENERAL";"TAB5",#N/A,TRUE,"GENERAL"}</definedName>
    <definedName name="__y9" hidden="1">{"TAB1",#N/A,TRUE,"GENERAL";"TAB2",#N/A,TRUE,"GENERAL";"TAB3",#N/A,TRUE,"GENERAL";"TAB4",#N/A,TRUE,"GENERAL";"TAB5",#N/A,TRUE,"GENERAL"}</definedName>
    <definedName name="__z1" localSheetId="8" hidden="1">{"TAB1",#N/A,TRUE,"GENERAL";"TAB2",#N/A,TRUE,"GENERAL";"TAB3",#N/A,TRUE,"GENERAL";"TAB4",#N/A,TRUE,"GENERAL";"TAB5",#N/A,TRUE,"GENERAL"}</definedName>
    <definedName name="__z1" hidden="1">{"TAB1",#N/A,TRUE,"GENERAL";"TAB2",#N/A,TRUE,"GENERAL";"TAB3",#N/A,TRUE,"GENERAL";"TAB4",#N/A,TRUE,"GENERAL";"TAB5",#N/A,TRUE,"GENERAL"}</definedName>
    <definedName name="__z2" localSheetId="8" hidden="1">{"via1",#N/A,TRUE,"general";"via2",#N/A,TRUE,"general";"via3",#N/A,TRUE,"general"}</definedName>
    <definedName name="__z2" hidden="1">{"via1",#N/A,TRUE,"general";"via2",#N/A,TRUE,"general";"via3",#N/A,TRUE,"general"}</definedName>
    <definedName name="__z3" localSheetId="8" hidden="1">{"via1",#N/A,TRUE,"general";"via2",#N/A,TRUE,"general";"via3",#N/A,TRUE,"general"}</definedName>
    <definedName name="__z3" hidden="1">{"via1",#N/A,TRUE,"general";"via2",#N/A,TRUE,"general";"via3",#N/A,TRUE,"general"}</definedName>
    <definedName name="__z4" localSheetId="8" hidden="1">{"TAB1",#N/A,TRUE,"GENERAL";"TAB2",#N/A,TRUE,"GENERAL";"TAB3",#N/A,TRUE,"GENERAL";"TAB4",#N/A,TRUE,"GENERAL";"TAB5",#N/A,TRUE,"GENERAL"}</definedName>
    <definedName name="__z4" hidden="1">{"TAB1",#N/A,TRUE,"GENERAL";"TAB2",#N/A,TRUE,"GENERAL";"TAB3",#N/A,TRUE,"GENERAL";"TAB4",#N/A,TRUE,"GENERAL";"TAB5",#N/A,TRUE,"GENERAL"}</definedName>
    <definedName name="__z5" localSheetId="8" hidden="1">{"via1",#N/A,TRUE,"general";"via2",#N/A,TRUE,"general";"via3",#N/A,TRUE,"general"}</definedName>
    <definedName name="__z5" hidden="1">{"via1",#N/A,TRUE,"general";"via2",#N/A,TRUE,"general";"via3",#N/A,TRUE,"general"}</definedName>
    <definedName name="__z6" localSheetId="8" hidden="1">{"TAB1",#N/A,TRUE,"GENERAL";"TAB2",#N/A,TRUE,"GENERAL";"TAB3",#N/A,TRUE,"GENERAL";"TAB4",#N/A,TRUE,"GENERAL";"TAB5",#N/A,TRUE,"GENERAL"}</definedName>
    <definedName name="__z6" hidden="1">{"TAB1",#N/A,TRUE,"GENERAL";"TAB2",#N/A,TRUE,"GENERAL";"TAB3",#N/A,TRUE,"GENERAL";"TAB4",#N/A,TRUE,"GENERAL";"TAB5",#N/A,TRUE,"GENERAL"}</definedName>
    <definedName name="_1" localSheetId="8">#REF!</definedName>
    <definedName name="_1">#N/A</definedName>
    <definedName name="_1__123Graph_ACart_Utilidad" hidden="1">[28]EVA!$F$104:$I$104</definedName>
    <definedName name="_1_25">[16]Tablas!#REF!</definedName>
    <definedName name="_116B" localSheetId="8">#REF!</definedName>
    <definedName name="_116B">#REF!</definedName>
    <definedName name="_117A" localSheetId="8">#REF!</definedName>
    <definedName name="_117A">#REF!</definedName>
    <definedName name="_117B" localSheetId="8">#REF!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[27]G.G!#REF!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Sin_nombre" localSheetId="18">#REF!</definedName>
    <definedName name="_1Sin_nombre">#REF!</definedName>
    <definedName name="_2">#N/A</definedName>
    <definedName name="_2__123Graph_BCart_Utilidad" hidden="1">[28]EVA!$F$105:$I$105</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 localSheetId="8">#REF!</definedName>
    <definedName name="_3">#REF!</definedName>
    <definedName name="_3__123Graph_CCart_Utilidad" hidden="1">[28]EVA!$F$106:$I$106</definedName>
    <definedName name="_30__AIU" localSheetId="18">#REF!</definedName>
    <definedName name="_30__AIU">#REF!</definedName>
    <definedName name="_3ane_o10">#REF!</definedName>
    <definedName name="_4__123Graph_LBL_ACart_Utilidad" hidden="1">[28]EVA!$F$109:$I$109</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 localSheetId="8">#REF!</definedName>
    <definedName name="_42C">#REF!</definedName>
    <definedName name="_42D" localSheetId="8">#REF!</definedName>
    <definedName name="_42D">#REF!</definedName>
    <definedName name="_42E" localSheetId="8">#REF!</definedName>
    <definedName name="_42E">#REF!</definedName>
    <definedName name="_44" localSheetId="8">#REF!</definedName>
    <definedName name="_44">#REF!</definedName>
    <definedName name="_5__123Graph_LBL_BCart_Utilidad" hidden="1">[28]EVA!$F$110:$I$110</definedName>
    <definedName name="_6" localSheetId="8">#REF!</definedName>
    <definedName name="_6">#REF!</definedName>
    <definedName name="_6__123Graph_LBL_CCart_Utilidad" hidden="1">[28]EVA!$F$111:$I$111</definedName>
    <definedName name="_7__123Graph_XCart_Utilidad" hidden="1">[28]EVA!$F$103:$I$103</definedName>
    <definedName name="_911A">#REF!</definedName>
    <definedName name="_912A">#REF!</definedName>
    <definedName name="_921A">#REF!</definedName>
    <definedName name="_922A">#REF!</definedName>
    <definedName name="_a1" localSheetId="8" hidden="1">{"TAB1",#N/A,TRUE,"GENERAL";"TAB2",#N/A,TRUE,"GENERAL";"TAB3",#N/A,TRUE,"GENERAL";"TAB4",#N/A,TRUE,"GENERAL";"TAB5",#N/A,TRUE,"GENERAL"}</definedName>
    <definedName name="_a1" hidden="1">{"TAB1",#N/A,TRUE,"GENERAL";"TAB2",#N/A,TRUE,"GENERAL";"TAB3",#N/A,TRUE,"GENERAL";"TAB4",#N/A,TRUE,"GENERAL";"TAB5",#N/A,TRUE,"GENERAL"}</definedName>
    <definedName name="_a3" localSheetId="8" hidden="1">{"TAB1",#N/A,TRUE,"GENERAL";"TAB2",#N/A,TRUE,"GENERAL";"TAB3",#N/A,TRUE,"GENERAL";"TAB4",#N/A,TRUE,"GENERAL";"TAB5",#N/A,TRUE,"GENERAL"}</definedName>
    <definedName name="_a3" hidden="1">{"TAB1",#N/A,TRUE,"GENERAL";"TAB2",#N/A,TRUE,"GENERAL";"TAB3",#N/A,TRUE,"GENERAL";"TAB4",#N/A,TRUE,"GENERAL";"TAB5",#N/A,TRUE,"GENERAL"}</definedName>
    <definedName name="_a4" localSheetId="8" hidden="1">{"via1",#N/A,TRUE,"general";"via2",#N/A,TRUE,"general";"via3",#N/A,TRUE,"general"}</definedName>
    <definedName name="_a4" hidden="1">{"via1",#N/A,TRUE,"general";"via2",#N/A,TRUE,"general";"via3",#N/A,TRUE,"general"}</definedName>
    <definedName name="_a5" localSheetId="8" hidden="1">{"TAB1",#N/A,TRUE,"GENERAL";"TAB2",#N/A,TRUE,"GENERAL";"TAB3",#N/A,TRUE,"GENERAL";"TAB4",#N/A,TRUE,"GENERAL";"TAB5",#N/A,TRUE,"GENERAL"}</definedName>
    <definedName name="_a5" hidden="1">{"TAB1",#N/A,TRUE,"GENERAL";"TAB2",#N/A,TRUE,"GENERAL";"TAB3",#N/A,TRUE,"GENERAL";"TAB4",#N/A,TRUE,"GENERAL";"TAB5",#N/A,TRUE,"GENERAL"}</definedName>
    <definedName name="_a6" localSheetId="8" hidden="1">{"TAB1",#N/A,TRUE,"GENERAL";"TAB2",#N/A,TRUE,"GENERAL";"TAB3",#N/A,TRUE,"GENERAL";"TAB4",#N/A,TRUE,"GENERAL";"TAB5",#N/A,TRUE,"GENERAL"}</definedName>
    <definedName name="_a6" hidden="1">{"TAB1",#N/A,TRUE,"GENERAL";"TAB2",#N/A,TRUE,"GENERAL";"TAB3",#N/A,TRUE,"GENERAL";"TAB4",#N/A,TRUE,"GENERAL";"TAB5",#N/A,TRUE,"GENERAL"}</definedName>
    <definedName name="_AAS1" localSheetId="8" hidden="1">{#N/A,#N/A,TRUE,"INGENIERIA";#N/A,#N/A,TRUE,"COMPRAS";#N/A,#N/A,TRUE,"DIRECCION";#N/A,#N/A,TRUE,"RESUMEN"}</definedName>
    <definedName name="_AAS1" hidden="1">{#N/A,#N/A,TRUE,"INGENIERIA";#N/A,#N/A,TRUE,"COMPRAS";#N/A,#N/A,TRUE,"DIRECCION";#N/A,#N/A,TRUE,"RESUMEN"}</definedName>
    <definedName name="_ABC1" localSheetId="8" hidden="1">{#N/A,#N/A,TRUE,"1842CWN0"}</definedName>
    <definedName name="_ABC1" hidden="1">{#N/A,#N/A,TRUE,"1842CWN0"}</definedName>
    <definedName name="_abc2" localSheetId="8" hidden="1">{#N/A,#N/A,TRUE,"1842CWN0"}</definedName>
    <definedName name="_abc2" hidden="1">{#N/A,#N/A,TRUE,"1842CWN0"}</definedName>
    <definedName name="_ADH12" localSheetId="18">#REF!</definedName>
    <definedName name="_ADH12" localSheetId="8">[37]BASE!$D$218</definedName>
    <definedName name="_ADH12">#REF!</definedName>
    <definedName name="_Adi2">[23]Sábana!#REF!</definedName>
    <definedName name="_Adi3">[23]Sábana!#REF!</definedName>
    <definedName name="_ADM12" localSheetId="18">#REF!</definedName>
    <definedName name="_ADM12" localSheetId="8">[37]BASE!$D$219</definedName>
    <definedName name="_ADM12">#REF!</definedName>
    <definedName name="_ADM2" localSheetId="18">#REF!</definedName>
    <definedName name="_ADM2" localSheetId="8">#REF!</definedName>
    <definedName name="_ADM2">#REF!</definedName>
    <definedName name="_ADM4" localSheetId="18">#REF!</definedName>
    <definedName name="_ADM4" localSheetId="8">[37]BASE!$D$120</definedName>
    <definedName name="_ADM4">#REF!</definedName>
    <definedName name="_Ady1" localSheetId="18">#REF!</definedName>
    <definedName name="_Ady1">#REF!</definedName>
    <definedName name="_Ady2" localSheetId="18">#REF!</definedName>
    <definedName name="_Ady2">#REF!</definedName>
    <definedName name="_Ady3" localSheetId="18">#REF!</definedName>
    <definedName name="_Ady3">#REF!</definedName>
    <definedName name="_Ady4" localSheetId="18">#REF!</definedName>
    <definedName name="_Ady4">#REF!</definedName>
    <definedName name="_AFC1" localSheetId="8">[7]INV!$A$25:$D$28</definedName>
    <definedName name="_AFC1">[7]INV!$A$25:$D$28</definedName>
    <definedName name="_AFC3" localSheetId="8">[7]INV!$F$25:$I$28</definedName>
    <definedName name="_AFC3">[7]INV!$F$25:$I$28</definedName>
    <definedName name="_AFC5" localSheetId="8">[7]INV!$K$25:$N$28</definedName>
    <definedName name="_AFC5">[7]INV!$K$25:$N$28</definedName>
    <definedName name="_AIU1" localSheetId="18">#REF!</definedName>
    <definedName name="_AIU1" localSheetId="8">#REF!</definedName>
    <definedName name="_AIU1">#REF!</definedName>
    <definedName name="_AIU2">[38]BASE!$C$5</definedName>
    <definedName name="_ALM1" localSheetId="8">#REF!</definedName>
    <definedName name="_ALM1">#REF!</definedName>
    <definedName name="_Alt1" localSheetId="8">[23]Sábana!#REF!</definedName>
    <definedName name="_Alt1">[23]Sábana!#REF!</definedName>
    <definedName name="_Alt2" localSheetId="8">[23]Sábana!#REF!</definedName>
    <definedName name="_Alt2">[23]Sábana!#REF!</definedName>
    <definedName name="_Alt3" localSheetId="8">[23]Sábana!#REF!</definedName>
    <definedName name="_Alt3">[23]Sábana!#REF!</definedName>
    <definedName name="_And1" localSheetId="18">#REF!</definedName>
    <definedName name="_AND1" localSheetId="8">#REF!</definedName>
    <definedName name="_And1">#REF!</definedName>
    <definedName name="_And2" localSheetId="18">#REF!</definedName>
    <definedName name="_And2">#REF!</definedName>
    <definedName name="_And3" localSheetId="18">#REF!</definedName>
    <definedName name="_And3">#REF!</definedName>
    <definedName name="_And4" localSheetId="18">#REF!</definedName>
    <definedName name="_And4">#REF!</definedName>
    <definedName name="_ane7" localSheetId="23">[17]!_xlbgnm.ane7</definedName>
    <definedName name="_ane7" localSheetId="8">[18]!_xlbgnm.ane7</definedName>
    <definedName name="_ane7" localSheetId="11">[17]!_xlbgnm.ane7</definedName>
    <definedName name="_ane7">[17]!_xlbgnm.ane7</definedName>
    <definedName name="_ane8" localSheetId="23">[17]!_xlbgnm.ane8</definedName>
    <definedName name="_ane8" localSheetId="8">[18]!_xlbgnm.ane8</definedName>
    <definedName name="_ane8" localSheetId="11">[17]!_xlbgnm.ane8</definedName>
    <definedName name="_ane8">[17]!_xlbgnm.ane8</definedName>
    <definedName name="_APU221" localSheetId="18">#REF!</definedName>
    <definedName name="_APU221" localSheetId="8">#REF!</definedName>
    <definedName name="_APU221">#REF!</definedName>
    <definedName name="_APU465" localSheetId="23">[39]!absc</definedName>
    <definedName name="_APU465" localSheetId="11">[39]!absc</definedName>
    <definedName name="_APU465">[39]!absc</definedName>
    <definedName name="_Atp2" localSheetId="8">[30]EMPRESA!$F$22</definedName>
    <definedName name="_Atp2">[31]EMPRESA!$F$22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8" hidden="1">{"TAB1",#N/A,TRUE,"GENERAL";"TAB2",#N/A,TRUE,"GENERAL";"TAB3",#N/A,TRUE,"GENERAL";"TAB4",#N/A,TRUE,"GENERAL";"TAB5",#N/A,TRUE,"GENERAL"}</definedName>
    <definedName name="_b2" hidden="1">{"TAB1",#N/A,TRUE,"GENERAL";"TAB2",#N/A,TRUE,"GENERAL";"TAB3",#N/A,TRUE,"GENERAL";"TAB4",#N/A,TRUE,"GENERAL";"TAB5",#N/A,TRUE,"GENERAL"}</definedName>
    <definedName name="_b3" localSheetId="8" hidden="1">{"TAB1",#N/A,TRUE,"GENERAL";"TAB2",#N/A,TRUE,"GENERAL";"TAB3",#N/A,TRUE,"GENERAL";"TAB4",#N/A,TRUE,"GENERAL";"TAB5",#N/A,TRUE,"GENERAL"}</definedName>
    <definedName name="_b3" hidden="1">{"TAB1",#N/A,TRUE,"GENERAL";"TAB2",#N/A,TRUE,"GENERAL";"TAB3",#N/A,TRUE,"GENERAL";"TAB4",#N/A,TRUE,"GENERAL";"TAB5",#N/A,TRUE,"GENERAL"}</definedName>
    <definedName name="_b4" localSheetId="8" hidden="1">{"TAB1",#N/A,TRUE,"GENERAL";"TAB2",#N/A,TRUE,"GENERAL";"TAB3",#N/A,TRUE,"GENERAL";"TAB4",#N/A,TRUE,"GENERAL";"TAB5",#N/A,TRUE,"GENERAL"}</definedName>
    <definedName name="_b4" hidden="1">{"TAB1",#N/A,TRUE,"GENERAL";"TAB2",#N/A,TRUE,"GENERAL";"TAB3",#N/A,TRUE,"GENERAL";"TAB4",#N/A,TRUE,"GENERAL";"TAB5",#N/A,TRUE,"GENERAL"}</definedName>
    <definedName name="_b5" localSheetId="8" hidden="1">{"TAB1",#N/A,TRUE,"GENERAL";"TAB2",#N/A,TRUE,"GENERAL";"TAB3",#N/A,TRUE,"GENERAL";"TAB4",#N/A,TRUE,"GENERAL";"TAB5",#N/A,TRUE,"GENERAL"}</definedName>
    <definedName name="_b5" hidden="1">{"TAB1",#N/A,TRUE,"GENERAL";"TAB2",#N/A,TRUE,"GENERAL";"TAB3",#N/A,TRUE,"GENERAL";"TAB4",#N/A,TRUE,"GENERAL";"TAB5",#N/A,TRUE,"GENERAL"}</definedName>
    <definedName name="_b6" localSheetId="8" hidden="1">{"TAB1",#N/A,TRUE,"GENERAL";"TAB2",#N/A,TRUE,"GENERAL";"TAB3",#N/A,TRUE,"GENERAL";"TAB4",#N/A,TRUE,"GENERAL";"TAB5",#N/A,TRUE,"GENERAL"}</definedName>
    <definedName name="_b6" hidden="1">{"TAB1",#N/A,TRUE,"GENERAL";"TAB2",#N/A,TRUE,"GENERAL";"TAB3",#N/A,TRUE,"GENERAL";"TAB4",#N/A,TRUE,"GENERAL";"TAB5",#N/A,TRUE,"GENERAL"}</definedName>
    <definedName name="_b7" localSheetId="8" hidden="1">{"via1",#N/A,TRUE,"general";"via2",#N/A,TRUE,"general";"via3",#N/A,TRUE,"general"}</definedName>
    <definedName name="_b7" hidden="1">{"via1",#N/A,TRUE,"general";"via2",#N/A,TRUE,"general";"via3",#N/A,TRUE,"general"}</definedName>
    <definedName name="_b8" localSheetId="8" hidden="1">{"via1",#N/A,TRUE,"general";"via2",#N/A,TRUE,"general";"via3",#N/A,TRUE,"general"}</definedName>
    <definedName name="_b8" hidden="1">{"via1",#N/A,TRUE,"general";"via2",#N/A,TRUE,"general";"via3",#N/A,TRUE,"general"}</definedName>
    <definedName name="_BAZ10">[37]BASE!$D$270</definedName>
    <definedName name="_bb9" localSheetId="8" hidden="1">{"TAB1",#N/A,TRUE,"GENERAL";"TAB2",#N/A,TRUE,"GENERAL";"TAB3",#N/A,TRUE,"GENERAL";"TAB4",#N/A,TRUE,"GENERAL";"TAB5",#N/A,TRUE,"GENERAL"}</definedName>
    <definedName name="_bb9" hidden="1">{"TAB1",#N/A,TRUE,"GENERAL";"TAB2",#N/A,TRUE,"GENERAL";"TAB3",#N/A,TRUE,"GENERAL";"TAB4",#N/A,TRUE,"GENERAL";"TAB5",#N/A,TRUE,"GENERAL"}</definedName>
    <definedName name="_bgb5" localSheetId="8" hidden="1">{"TAB1",#N/A,TRUE,"GENERAL";"TAB2",#N/A,TRUE,"GENERAL";"TAB3",#N/A,TRUE,"GENERAL";"TAB4",#N/A,TRUE,"GENERAL";"TAB5",#N/A,TRUE,"GENERAL"}</definedName>
    <definedName name="_bgb5" hidden="1">{"TAB1",#N/A,TRUE,"GENERAL";"TAB2",#N/A,TRUE,"GENERAL";"TAB3",#N/A,TRUE,"GENERAL";"TAB4",#N/A,TRUE,"GENERAL";"TAB5",#N/A,TRUE,"GENERAL"}</definedName>
    <definedName name="_BGC1" localSheetId="8">[7]INV!$A$5:$D$8</definedName>
    <definedName name="_BGC1">[7]INV!$A$5:$D$8</definedName>
    <definedName name="_BGC3" localSheetId="8">[7]INV!$F$5:$I$8</definedName>
    <definedName name="_BGC3">[7]INV!$F$5:$I$8</definedName>
    <definedName name="_BGC5" localSheetId="8">[7]INV!$K$5:$N$8</definedName>
    <definedName name="_BGC5">[7]INV!$K$5:$N$8</definedName>
    <definedName name="_BLO20" localSheetId="18">#REF!</definedName>
    <definedName name="_BLO20" localSheetId="8">[37]BASE!$D$56</definedName>
    <definedName name="_BLO20">#REF!</definedName>
    <definedName name="_C2254JH" localSheetId="8">#REF!</definedName>
    <definedName name="_C2254JH">#REF!</definedName>
    <definedName name="_C2256JH" localSheetId="8">#REF!</definedName>
    <definedName name="_C2256JH">#REF!</definedName>
    <definedName name="_C452JH" localSheetId="8">#REF!</definedName>
    <definedName name="_C452JH">#REF!</definedName>
    <definedName name="_C903L" localSheetId="8">#REF!</definedName>
    <definedName name="_C903L">#REF!</definedName>
    <definedName name="_C908J" localSheetId="8">#REF!</definedName>
    <definedName name="_C908J">#REF!</definedName>
    <definedName name="_CAC1" localSheetId="8">[7]INV!$A$19:$D$22</definedName>
    <definedName name="_CAC1">[7]INV!$A$19:$D$22</definedName>
    <definedName name="_CAC3" localSheetId="8">[7]INV!$F$19:$I$22</definedName>
    <definedName name="_CAC3">[7]INV!$F$19:$I$22</definedName>
    <definedName name="_CAC5" localSheetId="8">[7]INV!$K$19:$N$22</definedName>
    <definedName name="_CAC5">[7]INV!$K$19:$N$22</definedName>
    <definedName name="_CAN28" localSheetId="18">#REF!</definedName>
    <definedName name="_CAN28" localSheetId="8">[37]BASE!$D$315</definedName>
    <definedName name="_CAN28">#REF!</definedName>
    <definedName name="_cap2" localSheetId="18">#REF!</definedName>
    <definedName name="_cap2">#REF!</definedName>
    <definedName name="_CMU005" localSheetId="8" hidden="1">#REF!</definedName>
    <definedName name="_CMU005" hidden="1">#REF!</definedName>
    <definedName name="_Cod1" localSheetId="18">#REF!</definedName>
    <definedName name="_Cod1" localSheetId="8">#REF!</definedName>
    <definedName name="_Cod1">#REF!</definedName>
    <definedName name="_COM1" localSheetId="8">#REF!</definedName>
    <definedName name="_COM1">#REF!</definedName>
    <definedName name="_COM10" localSheetId="8">#REF!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99">'[40]Causas No Cumpl.'!$AF$19</definedName>
    <definedName name="_CUA44" localSheetId="18">#REF!</definedName>
    <definedName name="_CUA44" localSheetId="8">[37]BASE!$D$253</definedName>
    <definedName name="_CUA44">#REF!</definedName>
    <definedName name="_dasd" hidden="1">'[41]46W9'!#REF!</definedName>
    <definedName name="_DCI1" localSheetId="8">[14]Tablas!#REF!</definedName>
    <definedName name="_DCI1">[15]Tablas!#REF!</definedName>
    <definedName name="_DDS1" localSheetId="8">[14]Tablas!#REF!</definedName>
    <definedName name="_DDS1">[15]Tablas!#REF!</definedName>
    <definedName name="_DGO1" localSheetId="8">[14]Tablas!#REF!</definedName>
    <definedName name="_DGO1">[15]Tablas!#REF!</definedName>
    <definedName name="_DGP1" localSheetId="8">[14]Tablas!#REF!</definedName>
    <definedName name="_DGP1">[15]Tablas!#REF!</definedName>
    <definedName name="_dhc1">[42]Dimensiones!$B$13</definedName>
    <definedName name="_dhc2">[42]Dimensiones!$B$17</definedName>
    <definedName name="_dhc3">[42]Dimensiones!$B$21</definedName>
    <definedName name="_dhc4">[42]Dimensiones!$B$25</definedName>
    <definedName name="_dhc5">[42]Dimensiones!$B$29</definedName>
    <definedName name="_DIJ1" localSheetId="8">[14]Tablas!#REF!</definedName>
    <definedName name="_DIJ1">[15]Tablas!#REF!</definedName>
    <definedName name="_Dist_Bin" hidden="1">[43]MPC3I4!$A$2040:$DD$3161</definedName>
    <definedName name="_Dist_Values" hidden="1">[43]MPC3I4!$2552:$3906</definedName>
    <definedName name="_DPI1" localSheetId="8">[14]Tablas!#REF!</definedName>
    <definedName name="_DPI1">[15]Tablas!#REF!</definedName>
    <definedName name="_DPY1" localSheetId="8">[14]Tablas!#REF!</definedName>
    <definedName name="_DPY1">[15]Tablas!#REF!</definedName>
    <definedName name="_DRI1" localSheetId="8">[14]Tablas!#REF!</definedName>
    <definedName name="_DRI1">[15]Tablas!#REF!</definedName>
    <definedName name="_DRL1" localSheetId="8">[14]Tablas!#REF!</definedName>
    <definedName name="_DRL1">[15]Tablas!#REF!</definedName>
    <definedName name="_DSP1" localSheetId="8">[14]Tablas!#REF!</definedName>
    <definedName name="_DSP1">[15]Tablas!#REF!</definedName>
    <definedName name="_dvc1">[42]Dimensiones!$B$12</definedName>
    <definedName name="_dvc2">[42]Dimensiones!$B$16</definedName>
    <definedName name="_dvc3">[42]Dimensiones!$B$20</definedName>
    <definedName name="_dvc4">[42]Dimensiones!$B$24</definedName>
    <definedName name="_dvc5">[42]Dimensiones!$B$28</definedName>
    <definedName name="_eac1">[42]Dimensiones!$F$10</definedName>
    <definedName name="_eac2">[42]Dimensiones!$F$13</definedName>
    <definedName name="_eac3">[42]Dimensiones!$F$16</definedName>
    <definedName name="_eac4">[42]Dimensiones!$F$19</definedName>
    <definedName name="_eac5">[42]Dimensiones!$F$22</definedName>
    <definedName name="_ECP1" localSheetId="8">[14]Tablas!#REF!</definedName>
    <definedName name="_ECP1">[15]Tablas!#REF!</definedName>
    <definedName name="_Epm1" localSheetId="18">#REF!</definedName>
    <definedName name="_Epm1">#REF!</definedName>
    <definedName name="_Epm2" localSheetId="18">#REF!</definedName>
    <definedName name="_Epm2" localSheetId="8">[23]Sábana!#REF!</definedName>
    <definedName name="_Epm2">#REF!</definedName>
    <definedName name="_Epm3" localSheetId="18">#REF!</definedName>
    <definedName name="_Epm3" localSheetId="8">[23]Sábana!#REF!</definedName>
    <definedName name="_Epm3">#REF!</definedName>
    <definedName name="_Epm4" localSheetId="18">#REF!</definedName>
    <definedName name="_Epm4">#REF!</definedName>
    <definedName name="_EST1" localSheetId="18">#REF!</definedName>
    <definedName name="_EST1" localSheetId="8">#REF!</definedName>
    <definedName name="_EST1">#REF!</definedName>
    <definedName name="_EST10" localSheetId="18">#REF!</definedName>
    <definedName name="_EST10" localSheetId="8">#REF!</definedName>
    <definedName name="_EST10">#REF!</definedName>
    <definedName name="_EST11" localSheetId="18">#REF!</definedName>
    <definedName name="_EST11">#REF!</definedName>
    <definedName name="_EST12" localSheetId="18">#REF!</definedName>
    <definedName name="_EST12">#REF!</definedName>
    <definedName name="_EST13" localSheetId="18">#REF!</definedName>
    <definedName name="_EST13">#REF!</definedName>
    <definedName name="_EST14" localSheetId="18">#REF!</definedName>
    <definedName name="_EST14">#REF!</definedName>
    <definedName name="_EST15" localSheetId="18">#REF!</definedName>
    <definedName name="_EST15">#REF!</definedName>
    <definedName name="_EST16" localSheetId="18">#REF!</definedName>
    <definedName name="_EST16">#REF!</definedName>
    <definedName name="_EST17" localSheetId="18">#REF!</definedName>
    <definedName name="_EST17">#REF!</definedName>
    <definedName name="_EST18" localSheetId="18">#REF!</definedName>
    <definedName name="_EST18">#REF!</definedName>
    <definedName name="_EST19" localSheetId="18">#REF!</definedName>
    <definedName name="_EST19">#REF!</definedName>
    <definedName name="_EST2" localSheetId="18">#REF!</definedName>
    <definedName name="_EST2">#REF!</definedName>
    <definedName name="_EST23" localSheetId="8">#REF!</definedName>
    <definedName name="_EST23">#REF!</definedName>
    <definedName name="_EST3" localSheetId="18">#REF!</definedName>
    <definedName name="_EST3">#REF!</definedName>
    <definedName name="_EST4" localSheetId="18">#REF!</definedName>
    <definedName name="_EST4">#REF!</definedName>
    <definedName name="_EST5" localSheetId="18">#REF!</definedName>
    <definedName name="_EST5">#REF!</definedName>
    <definedName name="_EST6" localSheetId="18">#REF!</definedName>
    <definedName name="_EST6">#REF!</definedName>
    <definedName name="_EST7" localSheetId="18">#REF!</definedName>
    <definedName name="_EST7">#REF!</definedName>
    <definedName name="_EST8" localSheetId="18">#REF!</definedName>
    <definedName name="_EST8">#REF!</definedName>
    <definedName name="_EST9" localSheetId="18">#REF!</definedName>
    <definedName name="_EST9">#REF!</definedName>
    <definedName name="_ETF315" localSheetId="18">#REF!</definedName>
    <definedName name="_ETF315">#REF!</definedName>
    <definedName name="_EXC1" localSheetId="18">#REF!</definedName>
    <definedName name="_EXC1">#REF!</definedName>
    <definedName name="_EXC10" localSheetId="18">#REF!</definedName>
    <definedName name="_EXC10">#REF!</definedName>
    <definedName name="_EXC11" localSheetId="18">#REF!</definedName>
    <definedName name="_EXC11">#REF!</definedName>
    <definedName name="_EXC12" localSheetId="18">#REF!</definedName>
    <definedName name="_EXC12">#REF!</definedName>
    <definedName name="_EXC2" localSheetId="18">#REF!</definedName>
    <definedName name="_EXC2">#REF!</definedName>
    <definedName name="_EXC3" localSheetId="18">#REF!</definedName>
    <definedName name="_EXC3">#REF!</definedName>
    <definedName name="_EXC4" localSheetId="18">#REF!</definedName>
    <definedName name="_EXC4">#REF!</definedName>
    <definedName name="_EXC5" localSheetId="18">#REF!</definedName>
    <definedName name="_EXC5">#REF!</definedName>
    <definedName name="_EXC6" localSheetId="18">#REF!</definedName>
    <definedName name="_EXC6">#REF!</definedName>
    <definedName name="_EXC7" localSheetId="18">#REF!</definedName>
    <definedName name="_EXC7">#REF!</definedName>
    <definedName name="_EXC8" localSheetId="18">#REF!</definedName>
    <definedName name="_EXC8">#REF!</definedName>
    <definedName name="_EXC9" localSheetId="18">#REF!</definedName>
    <definedName name="_EXC9">#REF!</definedName>
    <definedName name="_F" localSheetId="8">'A.U % '!ERR</definedName>
    <definedName name="_f">[44]D_AWG!$E$22</definedName>
    <definedName name="_F10" localSheetId="8">#REF!</definedName>
    <definedName name="_F10">#REF!</definedName>
    <definedName name="_FC" localSheetId="8">#REF!</definedName>
    <definedName name="_fc">[42]Dimensiones!$B$9</definedName>
    <definedName name="_Fill" localSheetId="18" hidden="1">#REF!</definedName>
    <definedName name="_Fill" localSheetId="8" hidden="1">#REF!</definedName>
    <definedName name="_Fill" hidden="1">#REF!</definedName>
    <definedName name="_xlnm._FilterDatabase" localSheetId="18" hidden="1">#REF!</definedName>
    <definedName name="_xlnm._FilterDatabase" localSheetId="8" hidden="1">[45]Presupuesto_Via_distribuidora!$A$9:$H$344</definedName>
    <definedName name="_xlnm._FilterDatabase" hidden="1">#REF!</definedName>
    <definedName name="_FOR1" localSheetId="8">#REF!</definedName>
    <definedName name="_FOR1">#REF!</definedName>
    <definedName name="_FS01" localSheetId="23">[6]!ERR</definedName>
    <definedName name="_FS01" localSheetId="8">'A.U % '!ERR</definedName>
    <definedName name="_FS01" localSheetId="11">[6]!ERR</definedName>
    <definedName name="_FS01">[6]!ERR</definedName>
    <definedName name="_FYB02" localSheetId="18">#REF!</definedName>
    <definedName name="_FYB02" localSheetId="8">#REF!</definedName>
    <definedName name="_FYB02">#REF!</definedName>
    <definedName name="_FYB03" localSheetId="18">#REF!</definedName>
    <definedName name="_FYB03" localSheetId="8">#REF!</definedName>
    <definedName name="_FYB03">#REF!</definedName>
    <definedName name="_FYB04" localSheetId="8">#REF!</definedName>
    <definedName name="_FYB04">#REF!</definedName>
    <definedName name="_FYB08" localSheetId="8">#REF!</definedName>
    <definedName name="_FYB08">#REF!</definedName>
    <definedName name="_FYB10" localSheetId="8">#REF!</definedName>
    <definedName name="_FYB10">#REF!</definedName>
    <definedName name="_g2" localSheetId="8" hidden="1">{"TAB1",#N/A,TRUE,"GENERAL";"TAB2",#N/A,TRUE,"GENERAL";"TAB3",#N/A,TRUE,"GENERAL";"TAB4",#N/A,TRUE,"GENERAL";"TAB5",#N/A,TRUE,"GENERAL"}</definedName>
    <definedName name="_g2" hidden="1">{"TAB1",#N/A,TRUE,"GENERAL";"TAB2",#N/A,TRUE,"GENERAL";"TAB3",#N/A,TRUE,"GENERAL";"TAB4",#N/A,TRUE,"GENERAL";"TAB5",#N/A,TRUE,"GENERAL"}</definedName>
    <definedName name="_g3" localSheetId="8" hidden="1">{"via1",#N/A,TRUE,"general";"via2",#N/A,TRUE,"general";"via3",#N/A,TRUE,"general"}</definedName>
    <definedName name="_g3" hidden="1">{"via1",#N/A,TRUE,"general";"via2",#N/A,TRUE,"general";"via3",#N/A,TRUE,"general"}</definedName>
    <definedName name="_g4" localSheetId="8" hidden="1">{"via1",#N/A,TRUE,"general";"via2",#N/A,TRUE,"general";"via3",#N/A,TRUE,"general"}</definedName>
    <definedName name="_g4" hidden="1">{"via1",#N/A,TRUE,"general";"via2",#N/A,TRUE,"general";"via3",#N/A,TRUE,"general"}</definedName>
    <definedName name="_g5" localSheetId="8" hidden="1">{"via1",#N/A,TRUE,"general";"via2",#N/A,TRUE,"general";"via3",#N/A,TRUE,"general"}</definedName>
    <definedName name="_g5" hidden="1">{"via1",#N/A,TRUE,"general";"via2",#N/A,TRUE,"general";"via3",#N/A,TRUE,"general"}</definedName>
    <definedName name="_g6" localSheetId="8" hidden="1">{"via1",#N/A,TRUE,"general";"via2",#N/A,TRUE,"general";"via3",#N/A,TRUE,"general"}</definedName>
    <definedName name="_g6" hidden="1">{"via1",#N/A,TRUE,"general";"via2",#N/A,TRUE,"general";"via3",#N/A,TRUE,"general"}</definedName>
    <definedName name="_g7" localSheetId="8" hidden="1">{"TAB1",#N/A,TRUE,"GENERAL";"TAB2",#N/A,TRUE,"GENERAL";"TAB3",#N/A,TRUE,"GENERAL";"TAB4",#N/A,TRUE,"GENERAL";"TAB5",#N/A,TRUE,"GENERAL"}</definedName>
    <definedName name="_g7" hidden="1">{"TAB1",#N/A,TRUE,"GENERAL";"TAB2",#N/A,TRUE,"GENERAL";"TAB3",#N/A,TRUE,"GENERAL";"TAB4",#N/A,TRUE,"GENERAL";"TAB5",#N/A,TRUE,"GENERAL"}</definedName>
    <definedName name="_GR1" localSheetId="8" hidden="1">{"TAB1",#N/A,TRUE,"GENERAL";"TAB2",#N/A,TRUE,"GENERAL";"TAB3",#N/A,TRUE,"GENERAL";"TAB4",#N/A,TRUE,"GENERAL";"TAB5",#N/A,TRUE,"GENERAL"}</definedName>
    <definedName name="_GR1" hidden="1">{"TAB1",#N/A,TRUE,"GENERAL";"TAB2",#N/A,TRUE,"GENERAL";"TAB3",#N/A,TRUE,"GENERAL";"TAB4",#N/A,TRUE,"GENERAL";"TAB5",#N/A,TRUE,"GENERAL"}</definedName>
    <definedName name="_gtr4" localSheetId="8" hidden="1">{"via1",#N/A,TRUE,"general";"via2",#N/A,TRUE,"general";"via3",#N/A,TRUE,"general"}</definedName>
    <definedName name="_gtr4" hidden="1">{"via1",#N/A,TRUE,"general";"via2",#N/A,TRUE,"general";"via3",#N/A,TRUE,"general"}</definedName>
    <definedName name="_h2" localSheetId="8" hidden="1">{"via1",#N/A,TRUE,"general";"via2",#N/A,TRUE,"general";"via3",#N/A,TRUE,"general"}</definedName>
    <definedName name="_h2" hidden="1">{"via1",#N/A,TRUE,"general";"via2",#N/A,TRUE,"general";"via3",#N/A,TRUE,"general"}</definedName>
    <definedName name="_h3" localSheetId="8" hidden="1">{"via1",#N/A,TRUE,"general";"via2",#N/A,TRUE,"general";"via3",#N/A,TRUE,"general"}</definedName>
    <definedName name="_h3" hidden="1">{"via1",#N/A,TRUE,"general";"via2",#N/A,TRUE,"general";"via3",#N/A,TRUE,"general"}</definedName>
    <definedName name="_h4" localSheetId="8" hidden="1">{"TAB1",#N/A,TRUE,"GENERAL";"TAB2",#N/A,TRUE,"GENERAL";"TAB3",#N/A,TRUE,"GENERAL";"TAB4",#N/A,TRUE,"GENERAL";"TAB5",#N/A,TRUE,"GENERAL"}</definedName>
    <definedName name="_h4" hidden="1">{"TAB1",#N/A,TRUE,"GENERAL";"TAB2",#N/A,TRUE,"GENERAL";"TAB3",#N/A,TRUE,"GENERAL";"TAB4",#N/A,TRUE,"GENERAL";"TAB5",#N/A,TRUE,"GENERAL"}</definedName>
    <definedName name="_h5" localSheetId="8" hidden="1">{"TAB1",#N/A,TRUE,"GENERAL";"TAB2",#N/A,TRUE,"GENERAL";"TAB3",#N/A,TRUE,"GENERAL";"TAB4",#N/A,TRUE,"GENERAL";"TAB5",#N/A,TRUE,"GENERAL"}</definedName>
    <definedName name="_h5" hidden="1">{"TAB1",#N/A,TRUE,"GENERAL";"TAB2",#N/A,TRUE,"GENERAL";"TAB3",#N/A,TRUE,"GENERAL";"TAB4",#N/A,TRUE,"GENERAL";"TAB5",#N/A,TRUE,"GENERAL"}</definedName>
    <definedName name="_h6" localSheetId="8" hidden="1">{"via1",#N/A,TRUE,"general";"via2",#N/A,TRUE,"general";"via3",#N/A,TRUE,"general"}</definedName>
    <definedName name="_h6" hidden="1">{"via1",#N/A,TRUE,"general";"via2",#N/A,TRUE,"general";"via3",#N/A,TRUE,"general"}</definedName>
    <definedName name="_h7" localSheetId="8" hidden="1">{"TAB1",#N/A,TRUE,"GENERAL";"TAB2",#N/A,TRUE,"GENERAL";"TAB3",#N/A,TRUE,"GENERAL";"TAB4",#N/A,TRUE,"GENERAL";"TAB5",#N/A,TRUE,"GENERAL"}</definedName>
    <definedName name="_h7" hidden="1">{"TAB1",#N/A,TRUE,"GENERAL";"TAB2",#N/A,TRUE,"GENERAL";"TAB3",#N/A,TRUE,"GENERAL";"TAB4",#N/A,TRUE,"GENERAL";"TAB5",#N/A,TRUE,"GENERAL"}</definedName>
    <definedName name="_h8" localSheetId="8" hidden="1">{"via1",#N/A,TRUE,"general";"via2",#N/A,TRUE,"general";"via3",#N/A,TRUE,"general"}</definedName>
    <definedName name="_h8" hidden="1">{"via1",#N/A,TRUE,"general";"via2",#N/A,TRUE,"general";"via3",#N/A,TRUE,"general"}</definedName>
    <definedName name="_hac1">[42]Dimensiones!$F$8</definedName>
    <definedName name="_hac2">[42]Dimensiones!$F$11</definedName>
    <definedName name="_hac3">[42]Dimensiones!$F$14</definedName>
    <definedName name="_hac4">[42]Dimensiones!$F$17</definedName>
    <definedName name="_hac5">[42]Dimensiones!$F$20</definedName>
    <definedName name="_hfh7" localSheetId="8" hidden="1">{"via1",#N/A,TRUE,"general";"via2",#N/A,TRUE,"general";"via3",#N/A,TRUE,"general"}</definedName>
    <definedName name="_hfh7" hidden="1">{"via1",#N/A,TRUE,"general";"via2",#N/A,TRUE,"general";"via3",#N/A,TRUE,"general"}</definedName>
    <definedName name="_hhg1" localSheetId="8" hidden="1">{#N/A,#N/A,TRUE,"1842CWN0"}</definedName>
    <definedName name="_hhg1" hidden="1">{#N/A,#N/A,TRUE,"1842CWN0"}</definedName>
    <definedName name="_i1" localSheetId="18">#REF!</definedName>
    <definedName name="_i1">#REF!</definedName>
    <definedName name="_i4" localSheetId="8" hidden="1">{"via1",#N/A,TRUE,"general";"via2",#N/A,TRUE,"general";"via3",#N/A,TRUE,"general"}</definedName>
    <definedName name="_i4" hidden="1">{"via1",#N/A,TRUE,"general";"via2",#N/A,TRUE,"general";"via3",#N/A,TRUE,"general"}</definedName>
    <definedName name="_i5" localSheetId="8" hidden="1">{"TAB1",#N/A,TRUE,"GENERAL";"TAB2",#N/A,TRUE,"GENERAL";"TAB3",#N/A,TRUE,"GENERAL";"TAB4",#N/A,TRUE,"GENERAL";"TAB5",#N/A,TRUE,"GENERAL"}</definedName>
    <definedName name="_i5" hidden="1">{"TAB1",#N/A,TRUE,"GENERAL";"TAB2",#N/A,TRUE,"GENERAL";"TAB3",#N/A,TRUE,"GENERAL";"TAB4",#N/A,TRUE,"GENERAL";"TAB5",#N/A,TRUE,"GENERAL"}</definedName>
    <definedName name="_i6" localSheetId="8" hidden="1">{"TAB1",#N/A,TRUE,"GENERAL";"TAB2",#N/A,TRUE,"GENERAL";"TAB3",#N/A,TRUE,"GENERAL";"TAB4",#N/A,TRUE,"GENERAL";"TAB5",#N/A,TRUE,"GENERAL"}</definedName>
    <definedName name="_i6" hidden="1">{"TAB1",#N/A,TRUE,"GENERAL";"TAB2",#N/A,TRUE,"GENERAL";"TAB3",#N/A,TRUE,"GENERAL";"TAB4",#N/A,TRUE,"GENERAL";"TAB5",#N/A,TRUE,"GENERAL"}</definedName>
    <definedName name="_i7" localSheetId="8" hidden="1">{"via1",#N/A,TRUE,"general";"via2",#N/A,TRUE,"general";"via3",#N/A,TRUE,"general"}</definedName>
    <definedName name="_i7" hidden="1">{"via1",#N/A,TRUE,"general";"via2",#N/A,TRUE,"general";"via3",#N/A,TRUE,"general"}</definedName>
    <definedName name="_i77" localSheetId="8" hidden="1">{"TAB1",#N/A,TRUE,"GENERAL";"TAB2",#N/A,TRUE,"GENERAL";"TAB3",#N/A,TRUE,"GENERAL";"TAB4",#N/A,TRUE,"GENERAL";"TAB5",#N/A,TRUE,"GENERAL"}</definedName>
    <definedName name="_i77" hidden="1">{"TAB1",#N/A,TRUE,"GENERAL";"TAB2",#N/A,TRUE,"GENERAL";"TAB3",#N/A,TRUE,"GENERAL";"TAB4",#N/A,TRUE,"GENERAL";"TAB5",#N/A,TRUE,"GENERAL"}</definedName>
    <definedName name="_i8" localSheetId="8" hidden="1">{"via1",#N/A,TRUE,"general";"via2",#N/A,TRUE,"general";"via3",#N/A,TRUE,"general"}</definedName>
    <definedName name="_i8" hidden="1">{"via1",#N/A,TRUE,"general";"via2",#N/A,TRUE,"general";"via3",#N/A,TRUE,"general"}</definedName>
    <definedName name="_i9" localSheetId="8" hidden="1">{"TAB1",#N/A,TRUE,"GENERAL";"TAB2",#N/A,TRUE,"GENERAL";"TAB3",#N/A,TRUE,"GENERAL";"TAB4",#N/A,TRUE,"GENERAL";"TAB5",#N/A,TRUE,"GENERAL"}</definedName>
    <definedName name="_i9" hidden="1">{"TAB1",#N/A,TRUE,"GENERAL";"TAB2",#N/A,TRUE,"GENERAL";"TAB3",#N/A,TRUE,"GENERAL";"TAB4",#N/A,TRUE,"GENERAL";"TAB5",#N/A,TRUE,"GENERAL"}</definedName>
    <definedName name="_ICP1" localSheetId="8">[14]Tablas!#REF!</definedName>
    <definedName name="_ICP1">[15]Tablas!#REF!</definedName>
    <definedName name="_IMP1" localSheetId="8">#REF!</definedName>
    <definedName name="_IMP1">#REF!</definedName>
    <definedName name="_INF1" localSheetId="18">#REF!</definedName>
    <definedName name="_INF1">#REF!</definedName>
    <definedName name="_IPC2002" localSheetId="8">#REF!</definedName>
    <definedName name="_IPC2002">#REF!</definedName>
    <definedName name="_IVA1">#REF!</definedName>
    <definedName name="_IyC1" localSheetId="18">#REF!</definedName>
    <definedName name="_IyC1" localSheetId="8">[23]Sábana!#REF!</definedName>
    <definedName name="_IyC1">#REF!</definedName>
    <definedName name="_IyC2" localSheetId="18">#REF!</definedName>
    <definedName name="_IyC2">#REF!</definedName>
    <definedName name="_IyC3" localSheetId="18">#REF!</definedName>
    <definedName name="_IyC3">#REF!</definedName>
    <definedName name="_IyC4" localSheetId="18">#REF!</definedName>
    <definedName name="_IyC4">#REF!</definedName>
    <definedName name="_k3" localSheetId="8" hidden="1">{"TAB1",#N/A,TRUE,"GENERAL";"TAB2",#N/A,TRUE,"GENERAL";"TAB3",#N/A,TRUE,"GENERAL";"TAB4",#N/A,TRUE,"GENERAL";"TAB5",#N/A,TRUE,"GENERAL"}</definedName>
    <definedName name="_k3" hidden="1">{"TAB1",#N/A,TRUE,"GENERAL";"TAB2",#N/A,TRUE,"GENERAL";"TAB3",#N/A,TRUE,"GENERAL";"TAB4",#N/A,TRUE,"GENERAL";"TAB5",#N/A,TRUE,"GENERAL"}</definedName>
    <definedName name="_k4" localSheetId="8" hidden="1">{"via1",#N/A,TRUE,"general";"via2",#N/A,TRUE,"general";"via3",#N/A,TRUE,"general"}</definedName>
    <definedName name="_k4" hidden="1">{"via1",#N/A,TRUE,"general";"via2",#N/A,TRUE,"general";"via3",#N/A,TRUE,"general"}</definedName>
    <definedName name="_k5" localSheetId="8" hidden="1">{"via1",#N/A,TRUE,"general";"via2",#N/A,TRUE,"general";"via3",#N/A,TRUE,"general"}</definedName>
    <definedName name="_k5" hidden="1">{"via1",#N/A,TRUE,"general";"via2",#N/A,TRUE,"general";"via3",#N/A,TRUE,"general"}</definedName>
    <definedName name="_k6" localSheetId="8" hidden="1">{"TAB1",#N/A,TRUE,"GENERAL";"TAB2",#N/A,TRUE,"GENERAL";"TAB3",#N/A,TRUE,"GENERAL";"TAB4",#N/A,TRUE,"GENERAL";"TAB5",#N/A,TRUE,"GENERAL"}</definedName>
    <definedName name="_k6" hidden="1">{"TAB1",#N/A,TRUE,"GENERAL";"TAB2",#N/A,TRUE,"GENERAL";"TAB3",#N/A,TRUE,"GENERAL";"TAB4",#N/A,TRUE,"GENERAL";"TAB5",#N/A,TRUE,"GENERAL"}</definedName>
    <definedName name="_k7" localSheetId="8" hidden="1">{"via1",#N/A,TRUE,"general";"via2",#N/A,TRUE,"general";"via3",#N/A,TRUE,"general"}</definedName>
    <definedName name="_k7" hidden="1">{"via1",#N/A,TRUE,"general";"via2",#N/A,TRUE,"general";"via3",#N/A,TRUE,"general"}</definedName>
    <definedName name="_k8" localSheetId="8" hidden="1">{"via1",#N/A,TRUE,"general";"via2",#N/A,TRUE,"general";"via3",#N/A,TRUE,"general"}</definedName>
    <definedName name="_k8" hidden="1">{"via1",#N/A,TRUE,"general";"via2",#N/A,TRUE,"general";"via3",#N/A,TRUE,"general"}</definedName>
    <definedName name="_k9" localSheetId="8" hidden="1">{"TAB1",#N/A,TRUE,"GENERAL";"TAB2",#N/A,TRUE,"GENERAL";"TAB3",#N/A,TRUE,"GENERAL";"TAB4",#N/A,TRUE,"GENERAL";"TAB5",#N/A,TRUE,"GENERAL"}</definedName>
    <definedName name="_k9" hidden="1">{"TAB1",#N/A,TRUE,"GENERAL";"TAB2",#N/A,TRUE,"GENERAL";"TAB3",#N/A,TRUE,"GENERAL";"TAB4",#N/A,TRUE,"GENERAL";"TAB5",#N/A,TRUE,"GENERAL"}</definedName>
    <definedName name="_Key1" localSheetId="13" hidden="1">#REF!</definedName>
    <definedName name="_Key1" localSheetId="14" hidden="1">#REF!</definedName>
    <definedName name="_Key1" localSheetId="15" hidden="1">#REF!</definedName>
    <definedName name="_Key1" localSheetId="16" hidden="1">#REF!</definedName>
    <definedName name="_Key1" localSheetId="18" hidden="1">#REF!</definedName>
    <definedName name="_Key1" localSheetId="20" hidden="1">#REF!</definedName>
    <definedName name="_Key1" localSheetId="21" hidden="1">#REF!</definedName>
    <definedName name="_Key1" localSheetId="22" hidden="1">#REF!</definedName>
    <definedName name="_Key1" localSheetId="23" hidden="1">#REF!</definedName>
    <definedName name="_Key1" localSheetId="24" hidden="1">#REF!</definedName>
    <definedName name="_Key1" localSheetId="25" hidden="1">#REF!</definedName>
    <definedName name="_Key1" localSheetId="26" hidden="1">#REF!</definedName>
    <definedName name="_Key1" localSheetId="27" hidden="1">#REF!</definedName>
    <definedName name="_Key1" localSheetId="28" hidden="1">#REF!</definedName>
    <definedName name="_Key1" localSheetId="8" hidden="1">#REF!</definedName>
    <definedName name="_Key1" hidden="1">#REF!</definedName>
    <definedName name="_Key11" localSheetId="8" hidden="1">[46]INST!#REF!</definedName>
    <definedName name="_Key11" hidden="1">[47]INST!#REF!</definedName>
    <definedName name="_Key2" localSheetId="18" hidden="1">#REF!</definedName>
    <definedName name="_Key2" localSheetId="8" hidden="1">#REF!</definedName>
    <definedName name="_Key2" hidden="1">#REF!</definedName>
    <definedName name="_Key21" localSheetId="8" hidden="1">#REF!</definedName>
    <definedName name="_Key21" hidden="1">#REF!</definedName>
    <definedName name="_key3" localSheetId="8" hidden="1">#REF!</definedName>
    <definedName name="_key3" hidden="1">#REF!</definedName>
    <definedName name="_key31" hidden="1">#REF!</definedName>
    <definedName name="_kjk6" localSheetId="8" hidden="1">{"TAB1",#N/A,TRUE,"GENERAL";"TAB2",#N/A,TRUE,"GENERAL";"TAB3",#N/A,TRUE,"GENERAL";"TAB4",#N/A,TRUE,"GENERAL";"TAB5",#N/A,TRUE,"GENERAL"}</definedName>
    <definedName name="_kjk6" hidden="1">{"TAB1",#N/A,TRUE,"GENERAL";"TAB2",#N/A,TRUE,"GENERAL";"TAB3",#N/A,TRUE,"GENERAL";"TAB4",#N/A,TRUE,"GENERAL";"TAB5",#N/A,TRUE,"GENERAL"}</definedName>
    <definedName name="_LA124" localSheetId="18">#REF!</definedName>
    <definedName name="_LA124" localSheetId="8">[37]BASE!$D$64</definedName>
    <definedName name="_LA124">#REF!</definedName>
    <definedName name="_LA1524">[48]BASE!$D$71</definedName>
    <definedName name="_lac1">[42]Dimensiones!$F$9</definedName>
    <definedName name="_LAC18" localSheetId="8">#REF!</definedName>
    <definedName name="_LAC18">#REF!</definedName>
    <definedName name="_lac2">[42]Dimensiones!$F$12</definedName>
    <definedName name="_lac3">[42]Dimensiones!$F$15</definedName>
    <definedName name="_lac4">[42]Dimensiones!$F$18</definedName>
    <definedName name="_lac5">[42]Dimensiones!$F$21</definedName>
    <definedName name="_lar03" localSheetId="8">#REF!</definedName>
    <definedName name="_lar03">#REF!</definedName>
    <definedName name="_LEY80" localSheetId="8">#REF!</definedName>
    <definedName name="_LEY80">#REF!</definedName>
    <definedName name="_m3" localSheetId="8" hidden="1">{"via1",#N/A,TRUE,"general";"via2",#N/A,TRUE,"general";"via3",#N/A,TRUE,"general"}</definedName>
    <definedName name="_m3" hidden="1">{"via1",#N/A,TRUE,"general";"via2",#N/A,TRUE,"general";"via3",#N/A,TRUE,"general"}</definedName>
    <definedName name="_m4" localSheetId="8" hidden="1">{"TAB1",#N/A,TRUE,"GENERAL";"TAB2",#N/A,TRUE,"GENERAL";"TAB3",#N/A,TRUE,"GENERAL";"TAB4",#N/A,TRUE,"GENERAL";"TAB5",#N/A,TRUE,"GENERAL"}</definedName>
    <definedName name="_m4" hidden="1">{"TAB1",#N/A,TRUE,"GENERAL";"TAB2",#N/A,TRUE,"GENERAL";"TAB3",#N/A,TRUE,"GENERAL";"TAB4",#N/A,TRUE,"GENERAL";"TAB5",#N/A,TRUE,"GENERAL"}</definedName>
    <definedName name="_m5" localSheetId="8" hidden="1">{"via1",#N/A,TRUE,"general";"via2",#N/A,TRUE,"general";"via3",#N/A,TRUE,"general"}</definedName>
    <definedName name="_m5" hidden="1">{"via1",#N/A,TRUE,"general";"via2",#N/A,TRUE,"general";"via3",#N/A,TRUE,"general"}</definedName>
    <definedName name="_m6" localSheetId="8" hidden="1">{"TAB1",#N/A,TRUE,"GENERAL";"TAB2",#N/A,TRUE,"GENERAL";"TAB3",#N/A,TRUE,"GENERAL";"TAB4",#N/A,TRUE,"GENERAL";"TAB5",#N/A,TRUE,"GENERAL"}</definedName>
    <definedName name="_m6" hidden="1">{"TAB1",#N/A,TRUE,"GENERAL";"TAB2",#N/A,TRUE,"GENERAL";"TAB3",#N/A,TRUE,"GENERAL";"TAB4",#N/A,TRUE,"GENERAL";"TAB5",#N/A,TRUE,"GENERAL"}</definedName>
    <definedName name="_m7" localSheetId="8" hidden="1">{"TAB1",#N/A,TRUE,"GENERAL";"TAB2",#N/A,TRUE,"GENERAL";"TAB3",#N/A,TRUE,"GENERAL";"TAB4",#N/A,TRUE,"GENERAL";"TAB5",#N/A,TRUE,"GENERAL"}</definedName>
    <definedName name="_m7" hidden="1">{"TAB1",#N/A,TRUE,"GENERAL";"TAB2",#N/A,TRUE,"GENERAL";"TAB3",#N/A,TRUE,"GENERAL";"TAB4",#N/A,TRUE,"GENERAL";"TAB5",#N/A,TRUE,"GENERAL"}</definedName>
    <definedName name="_m8" localSheetId="8" hidden="1">{"via1",#N/A,TRUE,"general";"via2",#N/A,TRUE,"general";"via3",#N/A,TRUE,"general"}</definedName>
    <definedName name="_m8" hidden="1">{"via1",#N/A,TRUE,"general";"via2",#N/A,TRUE,"general";"via3",#N/A,TRUE,"general"}</definedName>
    <definedName name="_m9" localSheetId="8" hidden="1">{"via1",#N/A,TRUE,"general";"via2",#N/A,TRUE,"general";"via3",#N/A,TRUE,"general"}</definedName>
    <definedName name="_m9" hidden="1">{"via1",#N/A,TRUE,"general";"via2",#N/A,TRUE,"general";"via3",#N/A,TRUE,"general"}</definedName>
    <definedName name="_MA2" localSheetId="18">#REF!</definedName>
    <definedName name="_MA2" localSheetId="8">#REF!</definedName>
    <definedName name="_MA2">#REF!</definedName>
    <definedName name="_MAT1" localSheetId="8">#REF!</definedName>
    <definedName name="_MAT1">#REF!</definedName>
    <definedName name="_MB1" localSheetId="18">#REF!</definedName>
    <definedName name="_MB1" localSheetId="8">[23]Sábana!#REF!</definedName>
    <definedName name="_MB1">#REF!</definedName>
    <definedName name="_MB2" localSheetId="18">#REF!</definedName>
    <definedName name="_MB2" localSheetId="8">[23]Sábana!#REF!</definedName>
    <definedName name="_MB2">#REF!</definedName>
    <definedName name="_MB3" localSheetId="18">#REF!</definedName>
    <definedName name="_MB3" localSheetId="8">[23]Sábana!#REF!</definedName>
    <definedName name="_MB3">#REF!</definedName>
    <definedName name="_MB4" localSheetId="18">#REF!</definedName>
    <definedName name="_MB4">#REF!</definedName>
    <definedName name="_MOD1">#REF!</definedName>
    <definedName name="_mun2" localSheetId="8">[34]PESOS!#REF!</definedName>
    <definedName name="_mun2">[35]PESOS!#REF!</definedName>
    <definedName name="_n3" localSheetId="8" hidden="1">{"TAB1",#N/A,TRUE,"GENERAL";"TAB2",#N/A,TRUE,"GENERAL";"TAB3",#N/A,TRUE,"GENERAL";"TAB4",#N/A,TRUE,"GENERAL";"TAB5",#N/A,TRUE,"GENERAL"}</definedName>
    <definedName name="_n3" hidden="1">{"TAB1",#N/A,TRUE,"GENERAL";"TAB2",#N/A,TRUE,"GENERAL";"TAB3",#N/A,TRUE,"GENERAL";"TAB4",#N/A,TRUE,"GENERAL";"TAB5",#N/A,TRUE,"GENERAL"}</definedName>
    <definedName name="_n4" localSheetId="8" hidden="1">{"via1",#N/A,TRUE,"general";"via2",#N/A,TRUE,"general";"via3",#N/A,TRUE,"general"}</definedName>
    <definedName name="_n4" hidden="1">{"via1",#N/A,TRUE,"general";"via2",#N/A,TRUE,"general";"via3",#N/A,TRUE,"general"}</definedName>
    <definedName name="_n5" localSheetId="8"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8">#REF!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8" hidden="1">{"via1",#N/A,TRUE,"general";"via2",#N/A,TRUE,"general";"via3",#N/A,TRUE,"general"}</definedName>
    <definedName name="_nyn7" hidden="1">{"via1",#N/A,TRUE,"general";"via2",#N/A,TRUE,"general";"via3",#N/A,TRUE,"general"}</definedName>
    <definedName name="_o4" localSheetId="8" hidden="1">{"via1",#N/A,TRUE,"general";"via2",#N/A,TRUE,"general";"via3",#N/A,TRUE,"general"}</definedName>
    <definedName name="_o4" hidden="1">{"via1",#N/A,TRUE,"general";"via2",#N/A,TRUE,"general";"via3",#N/A,TRUE,"general"}</definedName>
    <definedName name="_o5" localSheetId="8" hidden="1">{"TAB1",#N/A,TRUE,"GENERAL";"TAB2",#N/A,TRUE,"GENERAL";"TAB3",#N/A,TRUE,"GENERAL";"TAB4",#N/A,TRUE,"GENERAL";"TAB5",#N/A,TRUE,"GENERAL"}</definedName>
    <definedName name="_o5" hidden="1">{"TAB1",#N/A,TRUE,"GENERAL";"TAB2",#N/A,TRUE,"GENERAL";"TAB3",#N/A,TRUE,"GENERAL";"TAB4",#N/A,TRUE,"GENERAL";"TAB5",#N/A,TRUE,"GENERAL"}</definedName>
    <definedName name="_o6" localSheetId="8" hidden="1">{"TAB1",#N/A,TRUE,"GENERAL";"TAB2",#N/A,TRUE,"GENERAL";"TAB3",#N/A,TRUE,"GENERAL";"TAB4",#N/A,TRUE,"GENERAL";"TAB5",#N/A,TRUE,"GENERAL"}</definedName>
    <definedName name="_o6" hidden="1">{"TAB1",#N/A,TRUE,"GENERAL";"TAB2",#N/A,TRUE,"GENERAL";"TAB3",#N/A,TRUE,"GENERAL";"TAB4",#N/A,TRUE,"GENERAL";"TAB5",#N/A,TRUE,"GENERAL"}</definedName>
    <definedName name="_o7" localSheetId="8" hidden="1">{"TAB1",#N/A,TRUE,"GENERAL";"TAB2",#N/A,TRUE,"GENERAL";"TAB3",#N/A,TRUE,"GENERAL";"TAB4",#N/A,TRUE,"GENERAL";"TAB5",#N/A,TRUE,"GENERAL"}</definedName>
    <definedName name="_o7" hidden="1">{"TAB1",#N/A,TRUE,"GENERAL";"TAB2",#N/A,TRUE,"GENERAL";"TAB3",#N/A,TRUE,"GENERAL";"TAB4",#N/A,TRUE,"GENERAL";"TAB5",#N/A,TRUE,"GENERAL"}</definedName>
    <definedName name="_o8" localSheetId="8" hidden="1">{"via1",#N/A,TRUE,"general";"via2",#N/A,TRUE,"general";"via3",#N/A,TRUE,"general"}</definedName>
    <definedName name="_o8" hidden="1">{"via1",#N/A,TRUE,"general";"via2",#N/A,TRUE,"general";"via3",#N/A,TRUE,"general"}</definedName>
    <definedName name="_o9" localSheetId="8" hidden="1">{"TAB1",#N/A,TRUE,"GENERAL";"TAB2",#N/A,TRUE,"GENERAL";"TAB3",#N/A,TRUE,"GENERAL";"TAB4",#N/A,TRUE,"GENERAL";"TAB5",#N/A,TRUE,"GENERAL"}</definedName>
    <definedName name="_o9" hidden="1">{"TAB1",#N/A,TRUE,"GENERAL";"TAB2",#N/A,TRUE,"GENERAL";"TAB3",#N/A,TRUE,"GENERAL";"TAB4",#N/A,TRUE,"GENERAL";"TAB5",#N/A,TRUE,"GENERAL"}</definedName>
    <definedName name="_OCD1" localSheetId="8">[14]Tablas!#REF!</definedName>
    <definedName name="_OCD1">[15]Tablas!#REF!</definedName>
    <definedName name="_OCI1" localSheetId="8">[14]Tablas!#REF!</definedName>
    <definedName name="_OCI1">[15]Tablas!#REF!</definedName>
    <definedName name="_Order1" hidden="1">0</definedName>
    <definedName name="_Order2" hidden="1">255</definedName>
    <definedName name="_p6" localSheetId="8" hidden="1">{"via1",#N/A,TRUE,"general";"via2",#N/A,TRUE,"general";"via3",#N/A,TRUE,"general"}</definedName>
    <definedName name="_p6" hidden="1">{"via1",#N/A,TRUE,"general";"via2",#N/A,TRUE,"general";"via3",#N/A,TRUE,"general"}</definedName>
    <definedName name="_p7" localSheetId="8" hidden="1">{"via1",#N/A,TRUE,"general";"via2",#N/A,TRUE,"general";"via3",#N/A,TRUE,"general"}</definedName>
    <definedName name="_p7" hidden="1">{"via1",#N/A,TRUE,"general";"via2",#N/A,TRUE,"general";"via3",#N/A,TRUE,"general"}</definedName>
    <definedName name="_p8" localSheetId="8" hidden="1">{"TAB1",#N/A,TRUE,"GENERAL";"TAB2",#N/A,TRUE,"GENERAL";"TAB3",#N/A,TRUE,"GENERAL";"TAB4",#N/A,TRUE,"GENERAL";"TAB5",#N/A,TRUE,"GENERAL"}</definedName>
    <definedName name="_p8" hidden="1">{"TAB1",#N/A,TRUE,"GENERAL";"TAB2",#N/A,TRUE,"GENERAL";"TAB3",#N/A,TRUE,"GENERAL";"TAB4",#N/A,TRUE,"GENERAL";"TAB5",#N/A,TRUE,"GENERAL"}</definedName>
    <definedName name="_Pa1" localSheetId="8">'[36]Paral. 1'!$E$1:$E$65536</definedName>
    <definedName name="_Pa1">'[26]Paral. 1'!$E:$E</definedName>
    <definedName name="_Pa2" localSheetId="8">'[36]Paral. 2'!$E$1:$E$65536</definedName>
    <definedName name="_Pa2">'[26]Paral. 2'!$E:$E</definedName>
    <definedName name="_Pa3" localSheetId="8">'[36]Paral. 3'!$E$1:$E$65536</definedName>
    <definedName name="_Pa3">'[26]Paral. 3'!$E:$E</definedName>
    <definedName name="_Pa4" localSheetId="8">[36]Paral.4!$E$1:$E$65536</definedName>
    <definedName name="_Pa4">[26]Paral.4!$E:$E</definedName>
    <definedName name="_Parse_Out" localSheetId="8" hidden="1">'[3]7422CW00'!#REF!</definedName>
    <definedName name="_Parse_Out" hidden="1">#REF!</definedName>
    <definedName name="_PJ50" localSheetId="18">#REF!</definedName>
    <definedName name="_PJ50" localSheetId="8">#REF!</definedName>
    <definedName name="_PJ50">#REF!</definedName>
    <definedName name="_pj51" localSheetId="18">#REF!</definedName>
    <definedName name="_pj51" localSheetId="8">#REF!</definedName>
    <definedName name="_pj51">#REF!</definedName>
    <definedName name="_pl1" localSheetId="8">'[49]Gabinetes ctrol, prot. y med. '!#REF!</definedName>
    <definedName name="_pl1">'[49]Gabinetes ctrol, prot. y med. '!#REF!</definedName>
    <definedName name="_pl2" localSheetId="8">'[49]Gabinetes ctrol, prot. y med. '!#REF!</definedName>
    <definedName name="_pl2">'[49]Gabinetes ctrol, prot. y med. '!#REF!</definedName>
    <definedName name="_Po2" localSheetId="8">[22]REAJUSTESACTA1PROVI!#REF!</definedName>
    <definedName name="_Po2">[22]REAJUSTESACTA1PROVI!#REF!</definedName>
    <definedName name="_Pon1" localSheetId="18">#REF!</definedName>
    <definedName name="_Pon1">#REF!</definedName>
    <definedName name="_Pon2" localSheetId="18">#REF!</definedName>
    <definedName name="_Pon2">#REF!</definedName>
    <definedName name="_Pon3" localSheetId="18">#REF!</definedName>
    <definedName name="_Pon3">#REF!</definedName>
    <definedName name="_Pon4" localSheetId="18">#REF!</definedName>
    <definedName name="_Pon4">#REF!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8">#REF!</definedName>
    <definedName name="_PRE1">#REF!</definedName>
    <definedName name="_PTO97">#REF!</definedName>
    <definedName name="_PW2">#REF!</definedName>
    <definedName name="_QTY1">#REF!</definedName>
    <definedName name="_r" localSheetId="8" hidden="1">{"TAB1",#N/A,TRUE,"GENERAL";"TAB2",#N/A,TRUE,"GENERAL";"TAB3",#N/A,TRUE,"GENERAL";"TAB4",#N/A,TRUE,"GENERAL";"TAB5",#N/A,TRUE,"GENERAL"}</definedName>
    <definedName name="_r" hidden="1">{"TAB1",#N/A,TRUE,"GENERAL";"TAB2",#N/A,TRUE,"GENERAL";"TAB3",#N/A,TRUE,"GENERAL";"TAB4",#N/A,TRUE,"GENERAL";"TAB5",#N/A,TRUE,"GENERAL"}</definedName>
    <definedName name="_R1210JH" localSheetId="8">#REF!</definedName>
    <definedName name="_R1210JH">#REF!</definedName>
    <definedName name="_R32EL" localSheetId="8">#REF!</definedName>
    <definedName name="_R32EL">#REF!</definedName>
    <definedName name="_R32JH" localSheetId="18">#REF!</definedName>
    <definedName name="_R32JH" localSheetId="8">#REF!</definedName>
    <definedName name="_R32JH">#REF!</definedName>
    <definedName name="_R42JH" localSheetId="18">#REF!</definedName>
    <definedName name="_R42JH">#REF!</definedName>
    <definedName name="_R43JH" localSheetId="18">#REF!</definedName>
    <definedName name="_R43JH">#REF!</definedName>
    <definedName name="_r4r" localSheetId="8" hidden="1">{"via1",#N/A,TRUE,"general";"via2",#N/A,TRUE,"general";"via3",#N/A,TRUE,"general"}</definedName>
    <definedName name="_r4r" hidden="1">{"via1",#N/A,TRUE,"general";"via2",#N/A,TRUE,"general";"via3",#N/A,TRUE,"general"}</definedName>
    <definedName name="_R63BB" localSheetId="8">#REF!</definedName>
    <definedName name="_R63BB">#REF!</definedName>
    <definedName name="_R63JH" localSheetId="8">#REF!</definedName>
    <definedName name="_R63JH">#REF!</definedName>
    <definedName name="_R64BB" localSheetId="8">#REF!</definedName>
    <definedName name="_R64BB">#REF!</definedName>
    <definedName name="_R64JH" localSheetId="8">#REF!</definedName>
    <definedName name="_R64JH">#REF!</definedName>
    <definedName name="_R83JH" localSheetId="8">#REF!</definedName>
    <definedName name="_R83JH">#REF!</definedName>
    <definedName name="_R84JH" localSheetId="8">#REF!</definedName>
    <definedName name="_R84JH">#REF!</definedName>
    <definedName name="_R86JH" localSheetId="8">#REF!</definedName>
    <definedName name="_R86JH">#REF!</definedName>
    <definedName name="_Ram1" localSheetId="18">#REF!</definedName>
    <definedName name="_Ram1">#REF!</definedName>
    <definedName name="_Ram2" localSheetId="18">#REF!</definedName>
    <definedName name="_Ram2">#REF!</definedName>
    <definedName name="_Ram3" localSheetId="18">#REF!</definedName>
    <definedName name="_Ram3">#REF!</definedName>
    <definedName name="_Ram4" localSheetId="18">#REF!</definedName>
    <definedName name="_Ram4">#REF!</definedName>
    <definedName name="_Rc" localSheetId="8">#REF!</definedName>
    <definedName name="_Rc">#REF!</definedName>
    <definedName name="_RCT1" localSheetId="18">#REF!</definedName>
    <definedName name="_RCT1">#REF!</definedName>
    <definedName name="_RCT2" localSheetId="18">#REF!</definedName>
    <definedName name="_RCT2">#REF!</definedName>
    <definedName name="_RCT3" localSheetId="18">#REF!</definedName>
    <definedName name="_RCT3">#REF!</definedName>
    <definedName name="_RCT4" localSheetId="18">#REF!</definedName>
    <definedName name="_RCT4">#REF!</definedName>
    <definedName name="_REC1">"Rectángulo 31"</definedName>
    <definedName name="_Red1" localSheetId="18">#REF!</definedName>
    <definedName name="_Red1" localSheetId="8">[23]Sábana!#REF!</definedName>
    <definedName name="_Red1">#REF!</definedName>
    <definedName name="_Red2" localSheetId="18">#REF!</definedName>
    <definedName name="_Red2" localSheetId="8">[23]Sábana!#REF!</definedName>
    <definedName name="_Red2">#REF!</definedName>
    <definedName name="_Red3" localSheetId="18">#REF!</definedName>
    <definedName name="_Red3" localSheetId="8">[23]Sábana!#REF!</definedName>
    <definedName name="_Red3">#REF!</definedName>
    <definedName name="_Red4" localSheetId="18">#REF!</definedName>
    <definedName name="_Red4">#REF!</definedName>
    <definedName name="_ref4" localSheetId="8">#REF!</definedName>
    <definedName name="_ref4">#REF!</definedName>
    <definedName name="_REP21" localSheetId="8">#REF!</definedName>
    <definedName name="_REP21">#REF!</definedName>
    <definedName name="_REP42" localSheetId="8">#REF!</definedName>
    <definedName name="_REP42">#REF!</definedName>
    <definedName name="_REP43">[50]BASE!$D$136</definedName>
    <definedName name="_RES64" localSheetId="8">#REF!</definedName>
    <definedName name="_RES64">#REF!</definedName>
    <definedName name="_RET1" localSheetId="8">'[3]7422CW00'!#REF!</definedName>
    <definedName name="_RET1">'[3]7422CW00'!#REF!</definedName>
    <definedName name="_RET2" localSheetId="8">'[3]7422CW00'!#REF!</definedName>
    <definedName name="_RET2">'[3]7422CW00'!#REF!</definedName>
    <definedName name="_RET3" localSheetId="8">'[3]7422CW00'!#REF!</definedName>
    <definedName name="_RET3">'[3]7422CW00'!#REF!</definedName>
    <definedName name="_RET4" localSheetId="8">'[3]7422CW00'!#REF!</definedName>
    <definedName name="_RET4">'[3]7422CW00'!#REF!</definedName>
    <definedName name="_RET5">'[3]7422CW00'!#REF!</definedName>
    <definedName name="_RET6">'[3]7422CW00'!#REF!</definedName>
    <definedName name="_rtu6" localSheetId="8" hidden="1">{"via1",#N/A,TRUE,"general";"via2",#N/A,TRUE,"general";"via3",#N/A,TRUE,"general"}</definedName>
    <definedName name="_rtu6" hidden="1">{"via1",#N/A,TRUE,"general";"via2",#N/A,TRUE,"general";"via3",#N/A,TRUE,"general"}</definedName>
    <definedName name="_s1" localSheetId="8" hidden="1">{"via1",#N/A,TRUE,"general";"via2",#N/A,TRUE,"general";"via3",#N/A,TRUE,"general"}</definedName>
    <definedName name="_s1" hidden="1">{"via1",#N/A,TRUE,"general";"via2",#N/A,TRUE,"general";"via3",#N/A,TRUE,"general"}</definedName>
    <definedName name="_s2" localSheetId="8" hidden="1">{"TAB1",#N/A,TRUE,"GENERAL";"TAB2",#N/A,TRUE,"GENERAL";"TAB3",#N/A,TRUE,"GENERAL";"TAB4",#N/A,TRUE,"GENERAL";"TAB5",#N/A,TRUE,"GENERAL"}</definedName>
    <definedName name="_s2" hidden="1">{"TAB1",#N/A,TRUE,"GENERAL";"TAB2",#N/A,TRUE,"GENERAL";"TAB3",#N/A,TRUE,"GENERAL";"TAB4",#N/A,TRUE,"GENERAL";"TAB5",#N/A,TRUE,"GENERAL"}</definedName>
    <definedName name="_s3" localSheetId="8" hidden="1">{"TAB1",#N/A,TRUE,"GENERAL";"TAB2",#N/A,TRUE,"GENERAL";"TAB3",#N/A,TRUE,"GENERAL";"TAB4",#N/A,TRUE,"GENERAL";"TAB5",#N/A,TRUE,"GENERAL"}</definedName>
    <definedName name="_s3" hidden="1">{"TAB1",#N/A,TRUE,"GENERAL";"TAB2",#N/A,TRUE,"GENERAL";"TAB3",#N/A,TRUE,"GENERAL";"TAB4",#N/A,TRUE,"GENERAL";"TAB5",#N/A,TRUE,"GENERAL"}</definedName>
    <definedName name="_s4" localSheetId="8" hidden="1">{"via1",#N/A,TRUE,"general";"via2",#N/A,TRUE,"general";"via3",#N/A,TRUE,"general"}</definedName>
    <definedName name="_s4" hidden="1">{"via1",#N/A,TRUE,"general";"via2",#N/A,TRUE,"general";"via3",#N/A,TRUE,"general"}</definedName>
    <definedName name="_s5" localSheetId="8" hidden="1">{"via1",#N/A,TRUE,"general";"via2",#N/A,TRUE,"general";"via3",#N/A,TRUE,"general"}</definedName>
    <definedName name="_s5" hidden="1">{"via1",#N/A,TRUE,"general";"via2",#N/A,TRUE,"general";"via3",#N/A,TRUE,"general"}</definedName>
    <definedName name="_s6" localSheetId="8" hidden="1">{"TAB1",#N/A,TRUE,"GENERAL";"TAB2",#N/A,TRUE,"GENERAL";"TAB3",#N/A,TRUE,"GENERAL";"TAB4",#N/A,TRUE,"GENERAL";"TAB5",#N/A,TRUE,"GENERAL"}</definedName>
    <definedName name="_s6" hidden="1">{"TAB1",#N/A,TRUE,"GENERAL";"TAB2",#N/A,TRUE,"GENERAL";"TAB3",#N/A,TRUE,"GENERAL";"TAB4",#N/A,TRUE,"GENERAL";"TAB5",#N/A,TRUE,"GENERAL"}</definedName>
    <definedName name="_s7" localSheetId="8" hidden="1">{"via1",#N/A,TRUE,"general";"via2",#N/A,TRUE,"general";"via3",#N/A,TRUE,"general"}</definedName>
    <definedName name="_s7" hidden="1">{"via1",#N/A,TRUE,"general";"via2",#N/A,TRUE,"general";"via3",#N/A,TRUE,"general"}</definedName>
    <definedName name="_SBC1" localSheetId="8">[7]INV!$A$12:$D$15</definedName>
    <definedName name="_SBC1">[7]INV!$A$12:$D$15</definedName>
    <definedName name="_SBC3" localSheetId="8">[7]INV!$F$12:$I$15</definedName>
    <definedName name="_SBC3">[7]INV!$F$12:$I$15</definedName>
    <definedName name="_SBC5" localSheetId="8">[7]INV!$K$12:$N$15</definedName>
    <definedName name="_SBC5">[7]INV!$K$12:$N$15</definedName>
    <definedName name="_Sort" localSheetId="13" hidden="1">#REF!</definedName>
    <definedName name="_Sort" localSheetId="14" hidden="1">#REF!</definedName>
    <definedName name="_Sort" localSheetId="15" hidden="1">#REF!</definedName>
    <definedName name="_Sort" localSheetId="16" hidden="1">#REF!</definedName>
    <definedName name="_Sort" localSheetId="18" hidden="1">#REF!</definedName>
    <definedName name="_Sort" localSheetId="20" hidden="1">#REF!</definedName>
    <definedName name="_Sort" localSheetId="21" hidden="1">#REF!</definedName>
    <definedName name="_Sort" localSheetId="22" hidden="1">#REF!</definedName>
    <definedName name="_Sort" localSheetId="23" hidden="1">#REF!</definedName>
    <definedName name="_Sort" localSheetId="24" hidden="1">#REF!</definedName>
    <definedName name="_Sort" localSheetId="25" hidden="1">#REF!</definedName>
    <definedName name="_Sort" localSheetId="26" hidden="1">#REF!</definedName>
    <definedName name="_Sort" localSheetId="27" hidden="1">#REF!</definedName>
    <definedName name="_Sort" localSheetId="28" hidden="1">#REF!</definedName>
    <definedName name="_Sort" localSheetId="8" hidden="1">#REF!</definedName>
    <definedName name="_Sort" hidden="1">#REF!</definedName>
    <definedName name="_srn001">#REF!</definedName>
    <definedName name="_ST106" localSheetId="8">#REF!</definedName>
    <definedName name="_ST106">#REF!</definedName>
    <definedName name="_ST126" localSheetId="8">#REF!</definedName>
    <definedName name="_ST126">#REF!</definedName>
    <definedName name="_ST146" localSheetId="8">#REF!</definedName>
    <definedName name="_ST146">#REF!</definedName>
    <definedName name="_ST186" localSheetId="8">#REF!</definedName>
    <definedName name="_ST186">#REF!</definedName>
    <definedName name="_ST206" localSheetId="18">#REF!</definedName>
    <definedName name="_ST206">#REF!</definedName>
    <definedName name="_ST86" localSheetId="8">#REF!</definedName>
    <definedName name="_ST86">#REF!</definedName>
    <definedName name="_Sum1" localSheetId="18">#REF!</definedName>
    <definedName name="_Sum1">#REF!</definedName>
    <definedName name="_Sum2" localSheetId="18">#REF!</definedName>
    <definedName name="_Sum2">#REF!</definedName>
    <definedName name="_Sum3" localSheetId="18">#REF!</definedName>
    <definedName name="_Sum3" localSheetId="8">[23]Sábana!#REF!</definedName>
    <definedName name="_Sum3">#REF!</definedName>
    <definedName name="_Sum4" localSheetId="18">#REF!</definedName>
    <definedName name="_Sum4">#REF!</definedName>
    <definedName name="_SY106" localSheetId="18">#REF!</definedName>
    <definedName name="_SY106">#REF!</definedName>
    <definedName name="_SY126" localSheetId="18">#REF!</definedName>
    <definedName name="_SY126">#REF!</definedName>
    <definedName name="_SY186" localSheetId="18">#REF!</definedName>
    <definedName name="_SY186">#REF!</definedName>
    <definedName name="_SyE1" localSheetId="18">#REF!</definedName>
    <definedName name="_SyE1">#REF!</definedName>
    <definedName name="_SyE2" localSheetId="18">#REF!</definedName>
    <definedName name="_SyE2">#REF!</definedName>
    <definedName name="_SyE3" localSheetId="18">#REF!</definedName>
    <definedName name="_SyE3">#REF!</definedName>
    <definedName name="_SyE4" localSheetId="18">#REF!</definedName>
    <definedName name="_SyE4">#REF!</definedName>
    <definedName name="_t3" localSheetId="8" hidden="1">{"TAB1",#N/A,TRUE,"GENERAL";"TAB2",#N/A,TRUE,"GENERAL";"TAB3",#N/A,TRUE,"GENERAL";"TAB4",#N/A,TRUE,"GENERAL";"TAB5",#N/A,TRUE,"GENERAL"}</definedName>
    <definedName name="_t3" hidden="1">{"TAB1",#N/A,TRUE,"GENERAL";"TAB2",#N/A,TRUE,"GENERAL";"TAB3",#N/A,TRUE,"GENERAL";"TAB4",#N/A,TRUE,"GENERAL";"TAB5",#N/A,TRUE,"GENERAL"}</definedName>
    <definedName name="_t4" localSheetId="8" hidden="1">{"via1",#N/A,TRUE,"general";"via2",#N/A,TRUE,"general";"via3",#N/A,TRUE,"general"}</definedName>
    <definedName name="_t4" hidden="1">{"via1",#N/A,TRUE,"general";"via2",#N/A,TRUE,"general";"via3",#N/A,TRUE,"general"}</definedName>
    <definedName name="_t5" localSheetId="8" hidden="1">{"TAB1",#N/A,TRUE,"GENERAL";"TAB2",#N/A,TRUE,"GENERAL";"TAB3",#N/A,TRUE,"GENERAL";"TAB4",#N/A,TRUE,"GENERAL";"TAB5",#N/A,TRUE,"GENERAL"}</definedName>
    <definedName name="_t5" hidden="1">{"TAB1",#N/A,TRUE,"GENERAL";"TAB2",#N/A,TRUE,"GENERAL";"TAB3",#N/A,TRUE,"GENERAL";"TAB4",#N/A,TRUE,"GENERAL";"TAB5",#N/A,TRUE,"GENERAL"}</definedName>
    <definedName name="_t6" localSheetId="8" hidden="1">{"via1",#N/A,TRUE,"general";"via2",#N/A,TRUE,"general";"via3",#N/A,TRUE,"general"}</definedName>
    <definedName name="_t6" hidden="1">{"via1",#N/A,TRUE,"general";"via2",#N/A,TRUE,"general";"via3",#N/A,TRUE,"general"}</definedName>
    <definedName name="_t66" localSheetId="8" hidden="1">{"TAB1",#N/A,TRUE,"GENERAL";"TAB2",#N/A,TRUE,"GENERAL";"TAB3",#N/A,TRUE,"GENERAL";"TAB4",#N/A,TRUE,"GENERAL";"TAB5",#N/A,TRUE,"GENERAL"}</definedName>
    <definedName name="_t66" hidden="1">{"TAB1",#N/A,TRUE,"GENERAL";"TAB2",#N/A,TRUE,"GENERAL";"TAB3",#N/A,TRUE,"GENERAL";"TAB4",#N/A,TRUE,"GENERAL";"TAB5",#N/A,TRUE,"GENERAL"}</definedName>
    <definedName name="_t7" localSheetId="8" hidden="1">{"via1",#N/A,TRUE,"general";"via2",#N/A,TRUE,"general";"via3",#N/A,TRUE,"general"}</definedName>
    <definedName name="_t7" hidden="1">{"via1",#N/A,TRUE,"general";"via2",#N/A,TRUE,"general";"via3",#N/A,TRUE,"general"}</definedName>
    <definedName name="_t77" localSheetId="8" hidden="1">{"TAB1",#N/A,TRUE,"GENERAL";"TAB2",#N/A,TRUE,"GENERAL";"TAB3",#N/A,TRUE,"GENERAL";"TAB4",#N/A,TRUE,"GENERAL";"TAB5",#N/A,TRUE,"GENERAL"}</definedName>
    <definedName name="_t77" hidden="1">{"TAB1",#N/A,TRUE,"GENERAL";"TAB2",#N/A,TRUE,"GENERAL";"TAB3",#N/A,TRUE,"GENERAL";"TAB4",#N/A,TRUE,"GENERAL";"TAB5",#N/A,TRUE,"GENERAL"}</definedName>
    <definedName name="_t8" localSheetId="8" hidden="1">{"TAB1",#N/A,TRUE,"GENERAL";"TAB2",#N/A,TRUE,"GENERAL";"TAB3",#N/A,TRUE,"GENERAL";"TAB4",#N/A,TRUE,"GENERAL";"TAB5",#N/A,TRUE,"GENERAL"}</definedName>
    <definedName name="_t8" hidden="1">{"TAB1",#N/A,TRUE,"GENERAL";"TAB2",#N/A,TRUE,"GENERAL";"TAB3",#N/A,TRUE,"GENERAL";"TAB4",#N/A,TRUE,"GENERAL";"TAB5",#N/A,TRUE,"GENERAL"}</definedName>
    <definedName name="_t88" localSheetId="8" hidden="1">{"via1",#N/A,TRUE,"general";"via2",#N/A,TRUE,"general";"via3",#N/A,TRUE,"general"}</definedName>
    <definedName name="_t88" hidden="1">{"via1",#N/A,TRUE,"general";"via2",#N/A,TRUE,"general";"via3",#N/A,TRUE,"general"}</definedName>
    <definedName name="_t9" localSheetId="8" hidden="1">{"TAB1",#N/A,TRUE,"GENERAL";"TAB2",#N/A,TRUE,"GENERAL";"TAB3",#N/A,TRUE,"GENERAL";"TAB4",#N/A,TRUE,"GENERAL";"TAB5",#N/A,TRUE,"GENERAL"}</definedName>
    <definedName name="_t9" hidden="1">{"TAB1",#N/A,TRUE,"GENERAL";"TAB2",#N/A,TRUE,"GENERAL";"TAB3",#N/A,TRUE,"GENERAL";"TAB4",#N/A,TRUE,"GENERAL";"TAB5",#N/A,TRUE,"GENERAL"}</definedName>
    <definedName name="_t99" localSheetId="8" hidden="1">{"via1",#N/A,TRUE,"general";"via2",#N/A,TRUE,"general";"via3",#N/A,TRUE,"general"}</definedName>
    <definedName name="_t99" hidden="1">{"via1",#N/A,TRUE,"general";"via2",#N/A,TRUE,"general";"via3",#N/A,TRUE,"general"}</definedName>
    <definedName name="_Table2_Out" localSheetId="8" hidden="1">#REF!</definedName>
    <definedName name="_Table2_Out" hidden="1">#REF!</definedName>
    <definedName name="_TAP2" localSheetId="18">#REF!</definedName>
    <definedName name="_TAP2">#REF!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EE32" localSheetId="18">#REF!</definedName>
    <definedName name="_TEE32">#REF!</definedName>
    <definedName name="_TEP22" localSheetId="18">#REF!</definedName>
    <definedName name="_TEP22">#REF!</definedName>
    <definedName name="_TEP44" localSheetId="18">#REF!</definedName>
    <definedName name="_TEP44" localSheetId="8">[37]BASE!$D$103</definedName>
    <definedName name="_TEP44">#REF!</definedName>
    <definedName name="_TES44" localSheetId="8">#REF!</definedName>
    <definedName name="_TES44">#REF!</definedName>
    <definedName name="_TES64" localSheetId="8">#REF!</definedName>
    <definedName name="_TES64">#REF!</definedName>
    <definedName name="_TES66" localSheetId="8">#REF!</definedName>
    <definedName name="_TES66">#REF!</definedName>
    <definedName name="_THF12" localSheetId="8">#REF!</definedName>
    <definedName name="_THF12">#REF!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[51]BASE!#REF!</definedName>
    <definedName name="_TPE12" localSheetId="18">#REF!</definedName>
    <definedName name="_TPE12" localSheetId="8">#REF!</definedName>
    <definedName name="_TPE12">#REF!</definedName>
    <definedName name="_TPE1331">[51]BASE!#REF!</definedName>
    <definedName name="_TPE1701" localSheetId="8">#REF!</definedName>
    <definedName name="_TPE1701">#REF!</definedName>
    <definedName name="_TPE1702">[51]BASE!#REF!</definedName>
    <definedName name="_TPE1703">[51]BASE!#REF!</definedName>
    <definedName name="_TPE1704">[51]BASE!#REF!</definedName>
    <definedName name="_TPE1706">[51]BASE!#REF!</definedName>
    <definedName name="_TPE1708">[51]BASE!#REF!</definedName>
    <definedName name="_TPE1710">[51]BASE!#REF!</definedName>
    <definedName name="_TPE1735">[51]BASE!#REF!</definedName>
    <definedName name="_TPE1763">[51]BASE!#REF!</definedName>
    <definedName name="_TPE1790">[51]BASE!#REF!</definedName>
    <definedName name="_TPF12" localSheetId="18">[52]RECURSOS!#REF!</definedName>
    <definedName name="_TPF12" localSheetId="8">[37]BASE!$D$217</definedName>
    <definedName name="_TPF12">[52]RECURSOS!#REF!</definedName>
    <definedName name="_TR114" localSheetId="8">#REF!</definedName>
    <definedName name="_TR114">#REF!</definedName>
    <definedName name="_Tra1">[23]Sábana!#REF!</definedName>
    <definedName name="_Tra2">[23]Sábana!#REF!</definedName>
    <definedName name="_Tra3">[23]Sábana!#REF!</definedName>
    <definedName name="_TRI15" localSheetId="18">#REF!</definedName>
    <definedName name="_TRI15">#REF!</definedName>
    <definedName name="_TRI16" localSheetId="18">#REF!</definedName>
    <definedName name="_TRI16">#REF!</definedName>
    <definedName name="_TRI17" localSheetId="18">#REF!</definedName>
    <definedName name="_TRI17">#REF!</definedName>
    <definedName name="_TRI18" localSheetId="18">#REF!</definedName>
    <definedName name="_TRI18">#REF!</definedName>
    <definedName name="_TRI19" localSheetId="18">#REF!</definedName>
    <definedName name="_TRI19">#REF!</definedName>
    <definedName name="_TRI20" localSheetId="18">#REF!</definedName>
    <definedName name="_TRI20">#REF!</definedName>
    <definedName name="_TRI21" localSheetId="18">#REF!</definedName>
    <definedName name="_TRI21">#REF!</definedName>
    <definedName name="_TRI23" localSheetId="18">#REF!</definedName>
    <definedName name="_TRI23">#REF!</definedName>
    <definedName name="_TRI25" localSheetId="18">#REF!</definedName>
    <definedName name="_TRI25">#REF!</definedName>
    <definedName name="_TRI26" localSheetId="18">#REF!</definedName>
    <definedName name="_TRI26">#REF!</definedName>
    <definedName name="_TRI27" localSheetId="18">#REF!</definedName>
    <definedName name="_TRI27">#REF!</definedName>
    <definedName name="_TRI29" localSheetId="18">#REF!</definedName>
    <definedName name="_TRI29">#REF!</definedName>
    <definedName name="_TRI30" localSheetId="18">#REF!</definedName>
    <definedName name="_TRI30">#REF!</definedName>
    <definedName name="_TRI31" localSheetId="18">#REF!</definedName>
    <definedName name="_TRI31">#REF!</definedName>
    <definedName name="_TRI33" localSheetId="18">#REF!</definedName>
    <definedName name="_TRI33">#REF!</definedName>
    <definedName name="_TUZ22">[37]BASE!#REF!</definedName>
    <definedName name="_TUZ36">[37]BASE!#REF!</definedName>
    <definedName name="_TZ2110">[37]BASE!$D$79</definedName>
    <definedName name="_TZ2112" localSheetId="8">#REF!</definedName>
    <definedName name="_TZ2112">#REF!</definedName>
    <definedName name="_TZ212" localSheetId="18">#REF!</definedName>
    <definedName name="_TZ212" localSheetId="8">#REF!</definedName>
    <definedName name="_TZ212">#REF!</definedName>
    <definedName name="_TZ213" localSheetId="18">#REF!</definedName>
    <definedName name="_TZ213" localSheetId="8">#REF!</definedName>
    <definedName name="_TZ213">#REF!</definedName>
    <definedName name="_TZ214" localSheetId="18">#REF!</definedName>
    <definedName name="_TZ214" localSheetId="8">[37]BASE!$D$76</definedName>
    <definedName name="_TZ214">#REF!</definedName>
    <definedName name="_TZ216">[37]BASE!$D$77</definedName>
    <definedName name="_TZ218" localSheetId="8">#REF!</definedName>
    <definedName name="_TZ218">#REF!</definedName>
    <definedName name="_TZ2610" localSheetId="8">#REF!</definedName>
    <definedName name="_TZ2610">#REF!</definedName>
    <definedName name="_TZ2612" localSheetId="8">#REF!</definedName>
    <definedName name="_TZ2612">#REF!</definedName>
    <definedName name="_TZ2616" localSheetId="18">#REF!</definedName>
    <definedName name="_TZ2616">#REF!</definedName>
    <definedName name="_TZ262" localSheetId="8">#REF!</definedName>
    <definedName name="_TZ262">#REF!</definedName>
    <definedName name="_TZ263" localSheetId="8">#REF!</definedName>
    <definedName name="_TZ263">#REF!</definedName>
    <definedName name="_TZ264" localSheetId="8">#REF!</definedName>
    <definedName name="_TZ264">#REF!</definedName>
    <definedName name="_TZ266" localSheetId="8">#REF!</definedName>
    <definedName name="_TZ266">#REF!</definedName>
    <definedName name="_TZ268" localSheetId="8">#REF!</definedName>
    <definedName name="_TZ268">#REF!</definedName>
    <definedName name="_TZ323">[37]BASE!#REF!</definedName>
    <definedName name="_TZ324">[37]BASE!#REF!</definedName>
    <definedName name="_TZ32510" localSheetId="8">#REF!</definedName>
    <definedName name="_TZ32510">#REF!</definedName>
    <definedName name="_TZ32512" localSheetId="8">#REF!</definedName>
    <definedName name="_TZ32512">#REF!</definedName>
    <definedName name="_TZ3253" localSheetId="8">#REF!</definedName>
    <definedName name="_TZ3253">#REF!</definedName>
    <definedName name="_TZ3254" localSheetId="18">#REF!</definedName>
    <definedName name="_TZ3254">#REF!</definedName>
    <definedName name="_TZ3256" localSheetId="18">#REF!</definedName>
    <definedName name="_TZ3256">#REF!</definedName>
    <definedName name="_TZ3258" localSheetId="8">#REF!</definedName>
    <definedName name="_TZ3258">#REF!</definedName>
    <definedName name="_TZ4110" localSheetId="8">#REF!</definedName>
    <definedName name="_TZ4110">#REF!</definedName>
    <definedName name="_TZ4112" localSheetId="8">#REF!</definedName>
    <definedName name="_TZ4112">#REF!</definedName>
    <definedName name="_TZ414" localSheetId="8">#REF!</definedName>
    <definedName name="_TZ414">#REF!</definedName>
    <definedName name="_TZ416" localSheetId="18">#REF!</definedName>
    <definedName name="_TZ416">#REF!</definedName>
    <definedName name="_TZ418" localSheetId="8">#REF!</definedName>
    <definedName name="_TZ418">#REF!</definedName>
    <definedName name="_u4" localSheetId="8" hidden="1">{"TAB1",#N/A,TRUE,"GENERAL";"TAB2",#N/A,TRUE,"GENERAL";"TAB3",#N/A,TRUE,"GENERAL";"TAB4",#N/A,TRUE,"GENERAL";"TAB5",#N/A,TRUE,"GENERAL"}</definedName>
    <definedName name="_u4" hidden="1">{"TAB1",#N/A,TRUE,"GENERAL";"TAB2",#N/A,TRUE,"GENERAL";"TAB3",#N/A,TRUE,"GENERAL";"TAB4",#N/A,TRUE,"GENERAL";"TAB5",#N/A,TRUE,"GENERAL"}</definedName>
    <definedName name="_u5" localSheetId="8" hidden="1">{"TAB1",#N/A,TRUE,"GENERAL";"TAB2",#N/A,TRUE,"GENERAL";"TAB3",#N/A,TRUE,"GENERAL";"TAB4",#N/A,TRUE,"GENERAL";"TAB5",#N/A,TRUE,"GENERAL"}</definedName>
    <definedName name="_u5" hidden="1">{"TAB1",#N/A,TRUE,"GENERAL";"TAB2",#N/A,TRUE,"GENERAL";"TAB3",#N/A,TRUE,"GENERAL";"TAB4",#N/A,TRUE,"GENERAL";"TAB5",#N/A,TRUE,"GENERAL"}</definedName>
    <definedName name="_u6" localSheetId="8" hidden="1">{"TAB1",#N/A,TRUE,"GENERAL";"TAB2",#N/A,TRUE,"GENERAL";"TAB3",#N/A,TRUE,"GENERAL";"TAB4",#N/A,TRUE,"GENERAL";"TAB5",#N/A,TRUE,"GENERAL"}</definedName>
    <definedName name="_u6" hidden="1">{"TAB1",#N/A,TRUE,"GENERAL";"TAB2",#N/A,TRUE,"GENERAL";"TAB3",#N/A,TRUE,"GENERAL";"TAB4",#N/A,TRUE,"GENERAL";"TAB5",#N/A,TRUE,"GENERAL"}</definedName>
    <definedName name="_u7" localSheetId="8" hidden="1">{"via1",#N/A,TRUE,"general";"via2",#N/A,TRUE,"general";"via3",#N/A,TRUE,"general"}</definedName>
    <definedName name="_u7" hidden="1">{"via1",#N/A,TRUE,"general";"via2",#N/A,TRUE,"general";"via3",#N/A,TRUE,"general"}</definedName>
    <definedName name="_u8" localSheetId="8" hidden="1">{"TAB1",#N/A,TRUE,"GENERAL";"TAB2",#N/A,TRUE,"GENERAL";"TAB3",#N/A,TRUE,"GENERAL";"TAB4",#N/A,TRUE,"GENERAL";"TAB5",#N/A,TRUE,"GENERAL"}</definedName>
    <definedName name="_u8" hidden="1">{"TAB1",#N/A,TRUE,"GENERAL";"TAB2",#N/A,TRUE,"GENERAL";"TAB3",#N/A,TRUE,"GENERAL";"TAB4",#N/A,TRUE,"GENERAL";"TAB5",#N/A,TRUE,"GENERAL"}</definedName>
    <definedName name="_u9" localSheetId="8" hidden="1">{"TAB1",#N/A,TRUE,"GENERAL";"TAB2",#N/A,TRUE,"GENERAL";"TAB3",#N/A,TRUE,"GENERAL";"TAB4",#N/A,TRUE,"GENERAL";"TAB5",#N/A,TRUE,"GENERAL"}</definedName>
    <definedName name="_u9" hidden="1">{"TAB1",#N/A,TRUE,"GENERAL";"TAB2",#N/A,TRUE,"GENERAL";"TAB3",#N/A,TRUE,"GENERAL";"TAB4",#N/A,TRUE,"GENERAL";"TAB5",#N/A,TRUE,"GENERAL"}</definedName>
    <definedName name="_UDD06" localSheetId="8">#REF!</definedName>
    <definedName name="_UDD06">#REF!</definedName>
    <definedName name="_UDD08" localSheetId="8">#REF!</definedName>
    <definedName name="_UDD08">#REF!</definedName>
    <definedName name="_unj1" localSheetId="8" hidden="1">[10]INST!#REF!</definedName>
    <definedName name="_unj1" hidden="1">[11]INST!#REF!</definedName>
    <definedName name="_UNL24" localSheetId="18">#REF!</definedName>
    <definedName name="_UNL24">#REF!</definedName>
    <definedName name="_ur7" localSheetId="8" hidden="1">{"TAB1",#N/A,TRUE,"GENERAL";"TAB2",#N/A,TRUE,"GENERAL";"TAB3",#N/A,TRUE,"GENERAL";"TAB4",#N/A,TRUE,"GENERAL";"TAB5",#N/A,TRUE,"GENERAL"}</definedName>
    <definedName name="_ur7" hidden="1">{"TAB1",#N/A,TRUE,"GENERAL";"TAB2",#N/A,TRUE,"GENERAL";"TAB3",#N/A,TRUE,"GENERAL";"TAB4",#N/A,TRUE,"GENERAL";"TAB5",#N/A,TRUE,"GENERAL"}</definedName>
    <definedName name="_URAP10" localSheetId="18">[52]RECURSOS!#REF!</definedName>
    <definedName name="_URAP10">[52]RECURSOS!#REF!</definedName>
    <definedName name="_v2" localSheetId="8" hidden="1">{"via1",#N/A,TRUE,"general";"via2",#N/A,TRUE,"general";"via3",#N/A,TRUE,"general"}</definedName>
    <definedName name="_v2" hidden="1">{"via1",#N/A,TRUE,"general";"via2",#N/A,TRUE,"general";"via3",#N/A,TRUE,"general"}</definedName>
    <definedName name="_v3" localSheetId="8" hidden="1">{"TAB1",#N/A,TRUE,"GENERAL";"TAB2",#N/A,TRUE,"GENERAL";"TAB3",#N/A,TRUE,"GENERAL";"TAB4",#N/A,TRUE,"GENERAL";"TAB5",#N/A,TRUE,"GENERAL"}</definedName>
    <definedName name="_v3" hidden="1">{"TAB1",#N/A,TRUE,"GENERAL";"TAB2",#N/A,TRUE,"GENERAL";"TAB3",#N/A,TRUE,"GENERAL";"TAB4",#N/A,TRUE,"GENERAL";"TAB5",#N/A,TRUE,"GENERAL"}</definedName>
    <definedName name="_v4" localSheetId="8" hidden="1">{"TAB1",#N/A,TRUE,"GENERAL";"TAB2",#N/A,TRUE,"GENERAL";"TAB3",#N/A,TRUE,"GENERAL";"TAB4",#N/A,TRUE,"GENERAL";"TAB5",#N/A,TRUE,"GENERAL"}</definedName>
    <definedName name="_v4" hidden="1">{"TAB1",#N/A,TRUE,"GENERAL";"TAB2",#N/A,TRUE,"GENERAL";"TAB3",#N/A,TRUE,"GENERAL";"TAB4",#N/A,TRUE,"GENERAL";"TAB5",#N/A,TRUE,"GENERAL"}</definedName>
    <definedName name="_v5" localSheetId="8" hidden="1">{"TAB1",#N/A,TRUE,"GENERAL";"TAB2",#N/A,TRUE,"GENERAL";"TAB3",#N/A,TRUE,"GENERAL";"TAB4",#N/A,TRUE,"GENERAL";"TAB5",#N/A,TRUE,"GENERAL"}</definedName>
    <definedName name="_v5" hidden="1">{"TAB1",#N/A,TRUE,"GENERAL";"TAB2",#N/A,TRUE,"GENERAL";"TAB3",#N/A,TRUE,"GENERAL";"TAB4",#N/A,TRUE,"GENERAL";"TAB5",#N/A,TRUE,"GENERAL"}</definedName>
    <definedName name="_v6" localSheetId="8" hidden="1">{"TAB1",#N/A,TRUE,"GENERAL";"TAB2",#N/A,TRUE,"GENERAL";"TAB3",#N/A,TRUE,"GENERAL";"TAB4",#N/A,TRUE,"GENERAL";"TAB5",#N/A,TRUE,"GENERAL"}</definedName>
    <definedName name="_v6" hidden="1">{"TAB1",#N/A,TRUE,"GENERAL";"TAB2",#N/A,TRUE,"GENERAL";"TAB3",#N/A,TRUE,"GENERAL";"TAB4",#N/A,TRUE,"GENERAL";"TAB5",#N/A,TRUE,"GENERAL"}</definedName>
    <definedName name="_v7" localSheetId="8" hidden="1">{"via1",#N/A,TRUE,"general";"via2",#N/A,TRUE,"general";"via3",#N/A,TRUE,"general"}</definedName>
    <definedName name="_v7" hidden="1">{"via1",#N/A,TRUE,"general";"via2",#N/A,TRUE,"general";"via3",#N/A,TRUE,"general"}</definedName>
    <definedName name="_v8" localSheetId="8" hidden="1">{"TAB1",#N/A,TRUE,"GENERAL";"TAB2",#N/A,TRUE,"GENERAL";"TAB3",#N/A,TRUE,"GENERAL";"TAB4",#N/A,TRUE,"GENERAL";"TAB5",#N/A,TRUE,"GENERAL"}</definedName>
    <definedName name="_v8" hidden="1">{"TAB1",#N/A,TRUE,"GENERAL";"TAB2",#N/A,TRUE,"GENERAL";"TAB3",#N/A,TRUE,"GENERAL";"TAB4",#N/A,TRUE,"GENERAL";"TAB5",#N/A,TRUE,"GENERAL"}</definedName>
    <definedName name="_v9" localSheetId="8" hidden="1">{"TAB1",#N/A,TRUE,"GENERAL";"TAB2",#N/A,TRUE,"GENERAL";"TAB3",#N/A,TRUE,"GENERAL";"TAB4",#N/A,TRUE,"GENERAL";"TAB5",#N/A,TRUE,"GENERAL"}</definedName>
    <definedName name="_v9" hidden="1">{"TAB1",#N/A,TRUE,"GENERAL";"TAB2",#N/A,TRUE,"GENERAL";"TAB3",#N/A,TRUE,"GENERAL";"TAB4",#N/A,TRUE,"GENERAL";"TAB5",#N/A,TRUE,"GENERAL"}</definedName>
    <definedName name="_VEX1" localSheetId="8">[14]Tablas!#REF!</definedName>
    <definedName name="_VEX1">[15]Tablas!#REF!</definedName>
    <definedName name="_VFA1" localSheetId="8">[14]Tablas!#REF!</definedName>
    <definedName name="_VFA1">[15]Tablas!#REF!</definedName>
    <definedName name="_vfv4" localSheetId="8" hidden="1">{"via1",#N/A,TRUE,"general";"via2",#N/A,TRUE,"general";"via3",#N/A,TRUE,"general"}</definedName>
    <definedName name="_vfv4" hidden="1">{"via1",#N/A,TRUE,"general";"via2",#N/A,TRUE,"general";"via3",#N/A,TRUE,"general"}</definedName>
    <definedName name="_VIT1" localSheetId="8">[14]Tablas!#REF!</definedName>
    <definedName name="_VIT1">[15]Tablas!#REF!</definedName>
    <definedName name="_VPR1" localSheetId="8">[14]Tablas!#REF!</definedName>
    <definedName name="_VPR1">[15]Tablas!#REF!</definedName>
    <definedName name="_VPR2">[16]Tablas!#REF!</definedName>
    <definedName name="_VRP1" localSheetId="8">[14]Tablas!#REF!</definedName>
    <definedName name="_VRP1">[15]Tablas!#REF!</definedName>
    <definedName name="_VSM1" localSheetId="8">[14]Tablas!#REF!</definedName>
    <definedName name="_VSM1">[15]Tablas!#REF!</definedName>
    <definedName name="_x1" localSheetId="8" hidden="1">{"TAB1",#N/A,TRUE,"GENERAL";"TAB2",#N/A,TRUE,"GENERAL";"TAB3",#N/A,TRUE,"GENERAL";"TAB4",#N/A,TRUE,"GENERAL";"TAB5",#N/A,TRUE,"GENERAL"}</definedName>
    <definedName name="_x1" hidden="1">{"TAB1",#N/A,TRUE,"GENERAL";"TAB2",#N/A,TRUE,"GENERAL";"TAB3",#N/A,TRUE,"GENERAL";"TAB4",#N/A,TRUE,"GENERAL";"TAB5",#N/A,TRUE,"GENERAL"}</definedName>
    <definedName name="_x2" localSheetId="8" hidden="1">{"via1",#N/A,TRUE,"general";"via2",#N/A,TRUE,"general";"via3",#N/A,TRUE,"general"}</definedName>
    <definedName name="_x2" hidden="1">{"via1",#N/A,TRUE,"general";"via2",#N/A,TRUE,"general";"via3",#N/A,TRUE,"general"}</definedName>
    <definedName name="_x3" localSheetId="8" hidden="1">{"via1",#N/A,TRUE,"general";"via2",#N/A,TRUE,"general";"via3",#N/A,TRUE,"general"}</definedName>
    <definedName name="_x3" hidden="1">{"via1",#N/A,TRUE,"general";"via2",#N/A,TRUE,"general";"via3",#N/A,TRUE,"general"}</definedName>
    <definedName name="_x4" localSheetId="8" hidden="1">{"via1",#N/A,TRUE,"general";"via2",#N/A,TRUE,"general";"via3",#N/A,TRUE,"general"}</definedName>
    <definedName name="_x4" hidden="1">{"via1",#N/A,TRUE,"general";"via2",#N/A,TRUE,"general";"via3",#N/A,TRUE,"general"}</definedName>
    <definedName name="_x5" localSheetId="8" hidden="1">{"TAB1",#N/A,TRUE,"GENERAL";"TAB2",#N/A,TRUE,"GENERAL";"TAB3",#N/A,TRUE,"GENERAL";"TAB4",#N/A,TRUE,"GENERAL";"TAB5",#N/A,TRUE,"GENERAL"}</definedName>
    <definedName name="_x5" hidden="1">{"TAB1",#N/A,TRUE,"GENERAL";"TAB2",#N/A,TRUE,"GENERAL";"TAB3",#N/A,TRUE,"GENERAL";"TAB4",#N/A,TRUE,"GENERAL";"TAB5",#N/A,TRUE,"GENERAL"}</definedName>
    <definedName name="_x6" localSheetId="8" hidden="1">{"TAB1",#N/A,TRUE,"GENERAL";"TAB2",#N/A,TRUE,"GENERAL";"TAB3",#N/A,TRUE,"GENERAL";"TAB4",#N/A,TRUE,"GENERAL";"TAB5",#N/A,TRUE,"GENERAL"}</definedName>
    <definedName name="_x6" hidden="1">{"TAB1",#N/A,TRUE,"GENERAL";"TAB2",#N/A,TRUE,"GENERAL";"TAB3",#N/A,TRUE,"GENERAL";"TAB4",#N/A,TRUE,"GENERAL";"TAB5",#N/A,TRUE,"GENERAL"}</definedName>
    <definedName name="_x7" localSheetId="8" hidden="1">{"TAB1",#N/A,TRUE,"GENERAL";"TAB2",#N/A,TRUE,"GENERAL";"TAB3",#N/A,TRUE,"GENERAL";"TAB4",#N/A,TRUE,"GENERAL";"TAB5",#N/A,TRUE,"GENERAL"}</definedName>
    <definedName name="_x7" hidden="1">{"TAB1",#N/A,TRUE,"GENERAL";"TAB2",#N/A,TRUE,"GENERAL";"TAB3",#N/A,TRUE,"GENERAL";"TAB4",#N/A,TRUE,"GENERAL";"TAB5",#N/A,TRUE,"GENERAL"}</definedName>
    <definedName name="_x8" localSheetId="8" hidden="1">{"via1",#N/A,TRUE,"general";"via2",#N/A,TRUE,"general";"via3",#N/A,TRUE,"general"}</definedName>
    <definedName name="_x8" hidden="1">{"via1",#N/A,TRUE,"general";"via2",#N/A,TRUE,"general";"via3",#N/A,TRUE,"general"}</definedName>
    <definedName name="_x9" localSheetId="8" hidden="1">{"TAB1",#N/A,TRUE,"GENERAL";"TAB2",#N/A,TRUE,"GENERAL";"TAB3",#N/A,TRUE,"GENERAL";"TAB4",#N/A,TRUE,"GENERAL";"TAB5",#N/A,TRUE,"GENERAL"}</definedName>
    <definedName name="_x9" hidden="1">{"TAB1",#N/A,TRUE,"GENERAL";"TAB2",#N/A,TRUE,"GENERAL";"TAB3",#N/A,TRUE,"GENERAL";"TAB4",#N/A,TRUE,"GENERAL";"TAB5",#N/A,TRUE,"GENERAL"}</definedName>
    <definedName name="_y2" localSheetId="8" hidden="1">{"TAB1",#N/A,TRUE,"GENERAL";"TAB2",#N/A,TRUE,"GENERAL";"TAB3",#N/A,TRUE,"GENERAL";"TAB4",#N/A,TRUE,"GENERAL";"TAB5",#N/A,TRUE,"GENERAL"}</definedName>
    <definedName name="_y2" hidden="1">{"TAB1",#N/A,TRUE,"GENERAL";"TAB2",#N/A,TRUE,"GENERAL";"TAB3",#N/A,TRUE,"GENERAL";"TAB4",#N/A,TRUE,"GENERAL";"TAB5",#N/A,TRUE,"GENERAL"}</definedName>
    <definedName name="_y3" localSheetId="8" hidden="1">{"via1",#N/A,TRUE,"general";"via2",#N/A,TRUE,"general";"via3",#N/A,TRUE,"general"}</definedName>
    <definedName name="_y3" hidden="1">{"via1",#N/A,TRUE,"general";"via2",#N/A,TRUE,"general";"via3",#N/A,TRUE,"general"}</definedName>
    <definedName name="_y4" localSheetId="8" hidden="1">{"via1",#N/A,TRUE,"general";"via2",#N/A,TRUE,"general";"via3",#N/A,TRUE,"general"}</definedName>
    <definedName name="_y4" hidden="1">{"via1",#N/A,TRUE,"general";"via2",#N/A,TRUE,"general";"via3",#N/A,TRUE,"general"}</definedName>
    <definedName name="_y5" localSheetId="8" hidden="1">{"TAB1",#N/A,TRUE,"GENERAL";"TAB2",#N/A,TRUE,"GENERAL";"TAB3",#N/A,TRUE,"GENERAL";"TAB4",#N/A,TRUE,"GENERAL";"TAB5",#N/A,TRUE,"GENERAL"}</definedName>
    <definedName name="_y5" hidden="1">{"TAB1",#N/A,TRUE,"GENERAL";"TAB2",#N/A,TRUE,"GENERAL";"TAB3",#N/A,TRUE,"GENERAL";"TAB4",#N/A,TRUE,"GENERAL";"TAB5",#N/A,TRUE,"GENERAL"}</definedName>
    <definedName name="_y6" localSheetId="8" hidden="1">{"via1",#N/A,TRUE,"general";"via2",#N/A,TRUE,"general";"via3",#N/A,TRUE,"general"}</definedName>
    <definedName name="_y6" hidden="1">{"via1",#N/A,TRUE,"general";"via2",#N/A,TRUE,"general";"via3",#N/A,TRUE,"general"}</definedName>
    <definedName name="_y7" localSheetId="8" hidden="1">{"via1",#N/A,TRUE,"general";"via2",#N/A,TRUE,"general";"via3",#N/A,TRUE,"general"}</definedName>
    <definedName name="_y7" hidden="1">{"via1",#N/A,TRUE,"general";"via2",#N/A,TRUE,"general";"via3",#N/A,TRUE,"general"}</definedName>
    <definedName name="_y8" localSheetId="8" hidden="1">{"via1",#N/A,TRUE,"general";"via2",#N/A,TRUE,"general";"via3",#N/A,TRUE,"general"}</definedName>
    <definedName name="_y8" hidden="1">{"via1",#N/A,TRUE,"general";"via2",#N/A,TRUE,"general";"via3",#N/A,TRUE,"general"}</definedName>
    <definedName name="_y9" localSheetId="8" hidden="1">{"TAB1",#N/A,TRUE,"GENERAL";"TAB2",#N/A,TRUE,"GENERAL";"TAB3",#N/A,TRUE,"GENERAL";"TAB4",#N/A,TRUE,"GENERAL";"TAB5",#N/A,TRUE,"GENERAL"}</definedName>
    <definedName name="_y9" hidden="1">{"TAB1",#N/A,TRUE,"GENERAL";"TAB2",#N/A,TRUE,"GENERAL";"TAB3",#N/A,TRUE,"GENERAL";"TAB4",#N/A,TRUE,"GENERAL";"TAB5",#N/A,TRUE,"GENERAL"}</definedName>
    <definedName name="_z1" localSheetId="8" hidden="1">{"TAB1",#N/A,TRUE,"GENERAL";"TAB2",#N/A,TRUE,"GENERAL";"TAB3",#N/A,TRUE,"GENERAL";"TAB4",#N/A,TRUE,"GENERAL";"TAB5",#N/A,TRUE,"GENERAL"}</definedName>
    <definedName name="_z1" hidden="1">{"TAB1",#N/A,TRUE,"GENERAL";"TAB2",#N/A,TRUE,"GENERAL";"TAB3",#N/A,TRUE,"GENERAL";"TAB4",#N/A,TRUE,"GENERAL";"TAB5",#N/A,TRUE,"GENERAL"}</definedName>
    <definedName name="_z2" localSheetId="8" hidden="1">{"via1",#N/A,TRUE,"general";"via2",#N/A,TRUE,"general";"via3",#N/A,TRUE,"general"}</definedName>
    <definedName name="_z2" hidden="1">{"via1",#N/A,TRUE,"general";"via2",#N/A,TRUE,"general";"via3",#N/A,TRUE,"general"}</definedName>
    <definedName name="_z3" localSheetId="8" hidden="1">{"via1",#N/A,TRUE,"general";"via2",#N/A,TRUE,"general";"via3",#N/A,TRUE,"general"}</definedName>
    <definedName name="_z3" hidden="1">{"via1",#N/A,TRUE,"general";"via2",#N/A,TRUE,"general";"via3",#N/A,TRUE,"general"}</definedName>
    <definedName name="_z4" localSheetId="8" hidden="1">{"TAB1",#N/A,TRUE,"GENERAL";"TAB2",#N/A,TRUE,"GENERAL";"TAB3",#N/A,TRUE,"GENERAL";"TAB4",#N/A,TRUE,"GENERAL";"TAB5",#N/A,TRUE,"GENERAL"}</definedName>
    <definedName name="_z4" hidden="1">{"TAB1",#N/A,TRUE,"GENERAL";"TAB2",#N/A,TRUE,"GENERAL";"TAB3",#N/A,TRUE,"GENERAL";"TAB4",#N/A,TRUE,"GENERAL";"TAB5",#N/A,TRUE,"GENERAL"}</definedName>
    <definedName name="_z5" localSheetId="8" hidden="1">{"via1",#N/A,TRUE,"general";"via2",#N/A,TRUE,"general";"via3",#N/A,TRUE,"general"}</definedName>
    <definedName name="_z5" hidden="1">{"via1",#N/A,TRUE,"general";"via2",#N/A,TRUE,"general";"via3",#N/A,TRUE,"general"}</definedName>
    <definedName name="_z6" localSheetId="8" hidden="1">{"TAB1",#N/A,TRUE,"GENERAL";"TAB2",#N/A,TRUE,"GENERAL";"TAB3",#N/A,TRUE,"GENERAL";"TAB4",#N/A,TRUE,"GENERAL";"TAB5",#N/A,TRUE,"GENERAL"}</definedName>
    <definedName name="_z6" hidden="1">{"TAB1",#N/A,TRUE,"GENERAL";"TAB2",#N/A,TRUE,"GENERAL";"TAB3",#N/A,TRUE,"GENERAL";"TAB4",#N/A,TRUE,"GENERAL";"TAB5",#N/A,TRUE,"GENERAL"}</definedName>
    <definedName name="a" localSheetId="18">#REF!</definedName>
    <definedName name="a" localSheetId="8">'[53]DUB-823'!#REF!</definedName>
    <definedName name="a">#REF!</definedName>
    <definedName name="A.PVC">'[54]factores A.N.'!$M$7:$M$33</definedName>
    <definedName name="A_1" localSheetId="8">#REF!</definedName>
    <definedName name="A_1">#REF!</definedName>
    <definedName name="A_impresión_IM" localSheetId="18">#REF!</definedName>
    <definedName name="A_impresión_IM" localSheetId="8">#REF!</definedName>
    <definedName name="A_impresión_IM">#REF!</definedName>
    <definedName name="A_IMPRESIÚN_IM" localSheetId="8">#REF!</definedName>
    <definedName name="A_IMPRESIÚN_IM">#REF!</definedName>
    <definedName name="A0" localSheetId="8">#REF!</definedName>
    <definedName name="A0">#REF!</definedName>
    <definedName name="a1..056" localSheetId="8">#REF!</definedName>
    <definedName name="a1..056">#REF!</definedName>
    <definedName name="A18A200" localSheetId="8">[55]ESPEC!#REF!</definedName>
    <definedName name="A18A200">[55]ESPEC!#REF!</definedName>
    <definedName name="A1S" localSheetId="8">#REF!</definedName>
    <definedName name="A1S">#REF!</definedName>
    <definedName name="A1XO56" localSheetId="8">#REF!</definedName>
    <definedName name="A1XO56">#REF!</definedName>
    <definedName name="a2a" localSheetId="8" hidden="1">{"TAB1",#N/A,TRUE,"GENERAL";"TAB2",#N/A,TRUE,"GENERAL";"TAB3",#N/A,TRUE,"GENERAL";"TAB4",#N/A,TRUE,"GENERAL";"TAB5",#N/A,TRUE,"GENERAL"}</definedName>
    <definedName name="a2a" hidden="1">{"TAB1",#N/A,TRUE,"GENERAL";"TAB2",#N/A,TRUE,"GENERAL";"TAB3",#N/A,TRUE,"GENERAL";"TAB4",#N/A,TRUE,"GENERAL";"TAB5",#N/A,TRUE,"GENERAL"}</definedName>
    <definedName name="A2S" localSheetId="8">#REF!</definedName>
    <definedName name="A2S">#REF!</definedName>
    <definedName name="A40FI" localSheetId="18">#REF!</definedName>
    <definedName name="A40FI">#REF!</definedName>
    <definedName name="A40LI" localSheetId="18">#REF!</definedName>
    <definedName name="A40LI" localSheetId="8">[37]BASE!$D$22</definedName>
    <definedName name="A40LI">#REF!</definedName>
    <definedName name="A60FI" localSheetId="18">#REF!</definedName>
    <definedName name="A60FI" localSheetId="8">[37]BASE!$D$21</definedName>
    <definedName name="A60FI">#REF!</definedName>
    <definedName name="aa" localSheetId="23">[6]!ERR</definedName>
    <definedName name="Aa" localSheetId="8">#REF!</definedName>
    <definedName name="aa" localSheetId="11">[6]!ERR</definedName>
    <definedName name="aa">[6]!ERR</definedName>
    <definedName name="aaa" localSheetId="18">#REF!</definedName>
    <definedName name="AAA" localSheetId="8">'A.U % '!ERR</definedName>
    <definedName name="aaa">#REF!</definedName>
    <definedName name="aaaa" localSheetId="18">#REF!</definedName>
    <definedName name="aaaa" localSheetId="8" hidden="1">{#N/A,#N/A,FALSE,"GRAFICO";#N/A,#N/A,FALSE,"CAJA (2)";#N/A,#N/A,FALSE,"TERCEROS-PROMEDIO";#N/A,#N/A,FALSE,"CAJA";#N/A,#N/A,FALSE,"INGRESOS1995-2003";#N/A,#N/A,FALSE,"GASTOS1995-2003"}</definedName>
    <definedName name="aaaa">#REF!</definedName>
    <definedName name="aaaaa">'[56]AC2-AG96'!#REF!</definedName>
    <definedName name="aaaaaa">[57]otros!$C$5</definedName>
    <definedName name="aaaaas" localSheetId="8" hidden="1">{"TAB1",#N/A,TRUE,"GENERAL";"TAB2",#N/A,TRUE,"GENERAL";"TAB3",#N/A,TRUE,"GENERAL";"TAB4",#N/A,TRUE,"GENERAL";"TAB5",#N/A,TRUE,"GENERAL"}</definedName>
    <definedName name="aaaaas" hidden="1">{"TAB1",#N/A,TRUE,"GENERAL";"TAB2",#N/A,TRUE,"GENERAL";"TAB3",#N/A,TRUE,"GENERAL";"TAB4",#N/A,TRUE,"GENERAL";"TAB5",#N/A,TRUE,"GENERAL"}</definedName>
    <definedName name="AAC" localSheetId="8">[7]AASHTO!$A$14:$F$17</definedName>
    <definedName name="AAC">[7]AASHTO!$A$14:$F$17</definedName>
    <definedName name="AAS" localSheetId="18">#REF!</definedName>
    <definedName name="aas" localSheetId="8" hidden="1">{"TAB1",#N/A,TRUE,"GENERAL";"TAB2",#N/A,TRUE,"GENERAL";"TAB3",#N/A,TRUE,"GENERAL";"TAB4",#N/A,TRUE,"GENERAL";"TAB5",#N/A,TRUE,"GENERAL"}</definedName>
    <definedName name="AAS">#REF!</definedName>
    <definedName name="Ab" localSheetId="8">#REF!</definedName>
    <definedName name="ab">#REF!</definedName>
    <definedName name="aba_1" localSheetId="8">#REF!</definedName>
    <definedName name="aba_1">#REF!</definedName>
    <definedName name="aba_2" localSheetId="8">#REF!</definedName>
    <definedName name="aba_2">#REF!</definedName>
    <definedName name="ABC" localSheetId="18">#REF!</definedName>
    <definedName name="ABC">#REF!</definedName>
    <definedName name="ABCD" hidden="1">#REF!</definedName>
    <definedName name="ABCDE" hidden="1">#REF!</definedName>
    <definedName name="ABG" localSheetId="8">[7]AASHTO!$A$2:$F$5</definedName>
    <definedName name="ABG">[7]AASHTO!$A$2:$F$5</definedName>
    <definedName name="absc1" localSheetId="23">[58]!absc</definedName>
    <definedName name="absc1" localSheetId="8">[59]!absc</definedName>
    <definedName name="absc1" localSheetId="11">[58]!absc</definedName>
    <definedName name="absc1">[58]!absc</definedName>
    <definedName name="Ac" localSheetId="8">#REF!</definedName>
    <definedName name="ac">[42]Dimensiones!$B$8</definedName>
    <definedName name="ACARREO" localSheetId="18">#REF!</definedName>
    <definedName name="ACARREO">#REF!</definedName>
    <definedName name="AccessDatabase" hidden="1">"C:\C-314\VOLUMENES\volfin4.mdb"</definedName>
    <definedName name="acci" localSheetId="18">#REF!</definedName>
    <definedName name="acci">#REF!</definedName>
    <definedName name="ACER" localSheetId="8">#REF!</definedName>
    <definedName name="ACER">#REF!</definedName>
    <definedName name="Acero_pdr60">'[60]LISTADO '!$F$7</definedName>
    <definedName name="ACOM" localSheetId="18">#REF!</definedName>
    <definedName name="ACOM" localSheetId="8">#REF!</definedName>
    <definedName name="ACOM">#REF!</definedName>
    <definedName name="ACOND" localSheetId="18">#REF!</definedName>
    <definedName name="ACOND" localSheetId="8">[37]BASE!$D$215</definedName>
    <definedName name="ACOND">#REF!</definedName>
    <definedName name="acpm">5000</definedName>
    <definedName name="ACT" localSheetId="8">#REF!</definedName>
    <definedName name="ACT">#REF!</definedName>
    <definedName name="ACT_COMP" localSheetId="8">#REF!</definedName>
    <definedName name="ACT_COMP">#REF!</definedName>
    <definedName name="ACT_COMP2">#REF!</definedName>
    <definedName name="ACT_CONT">#REF!</definedName>
    <definedName name="ACT_CONT2">#REF!</definedName>
    <definedName name="Acta" localSheetId="18">#REF!</definedName>
    <definedName name="Acta">#REF!</definedName>
    <definedName name="Acta1" localSheetId="18">#REF!</definedName>
    <definedName name="Acta1">#REF!</definedName>
    <definedName name="ACTAAJUSTE3" localSheetId="8" hidden="1">{"via1",#N/A,TRUE,"general";"via2",#N/A,TRUE,"general";"via3",#N/A,TRUE,"general"}</definedName>
    <definedName name="ACTAAJUSTE3" hidden="1">{"via1",#N/A,TRUE,"general";"via2",#N/A,TRUE,"general";"via3",#N/A,TRUE,"general"}</definedName>
    <definedName name="Actas" localSheetId="18">#REF!</definedName>
    <definedName name="Actas">#REF!</definedName>
    <definedName name="Actividades">#REF!</definedName>
    <definedName name="actuar" localSheetId="18">#REF!</definedName>
    <definedName name="actuar">#REF!</definedName>
    <definedName name="ACTV">#REF!</definedName>
    <definedName name="Acumulado" localSheetId="18">#REF!</definedName>
    <definedName name="acumulado" localSheetId="8">'[61]Reservas de Petróleo'!$A$2,'[61]Reservas de Petróleo'!$A$1,'[61]Reservas de Petróleo'!$D$4,'[61]Reservas de Petróleo'!$E$1:$E$65536</definedName>
    <definedName name="Acumulado">#REF!</definedName>
    <definedName name="Acumulados" localSheetId="18">#REF!</definedName>
    <definedName name="Acumulados">#REF!</definedName>
    <definedName name="ACwvu.TAB1." localSheetId="18" hidden="1">#REF!</definedName>
    <definedName name="ACwvu.TAB1." localSheetId="8" hidden="1">[45]Presupuesto_Via_distribuidora!#REF!</definedName>
    <definedName name="ACwvu.TAB1." hidden="1">#REF!</definedName>
    <definedName name="ACwvu.TAB10." localSheetId="18" hidden="1">#REF!</definedName>
    <definedName name="ACwvu.TAB10." hidden="1">#REF!</definedName>
    <definedName name="ACwvu.TAB2." localSheetId="18" hidden="1">#REF!</definedName>
    <definedName name="ACwvu.TAB2." localSheetId="8" hidden="1">[45]Presupuesto_Via_distribuidora!#REF!</definedName>
    <definedName name="ACwvu.TAB2." hidden="1">#REF!</definedName>
    <definedName name="ACwvu.TAB3." localSheetId="18" hidden="1">#REF!</definedName>
    <definedName name="ACwvu.TAB3." localSheetId="8" hidden="1">[45]Presupuesto_Via_distribuidora!#REF!</definedName>
    <definedName name="ACwvu.TAB3." hidden="1">#REF!</definedName>
    <definedName name="ACwvu.TAB4." localSheetId="18" hidden="1">#REF!</definedName>
    <definedName name="ACwvu.TAB4." localSheetId="8" hidden="1">[45]Presupuesto_Via_distribuidora!#REF!</definedName>
    <definedName name="ACwvu.TAB4." hidden="1">#REF!</definedName>
    <definedName name="ACwvu.TAB5." localSheetId="18" hidden="1">#REF!</definedName>
    <definedName name="ACwvu.TAB5." localSheetId="8" hidden="1">[45]Presupuesto_Via_distribuidora!#REF!</definedName>
    <definedName name="ACwvu.TAB5." hidden="1">#REF!</definedName>
    <definedName name="Ad" localSheetId="8">#REF!</definedName>
    <definedName name="Ad">#REF!</definedName>
    <definedName name="Adaptador_pvc_1">'[60]LISTADO '!$F$56</definedName>
    <definedName name="Adaptador_pvc_1_2">'[60]LISTADO '!$F$54</definedName>
    <definedName name="Adaptador_pvc_2">'[60]LISTADO '!$F$49</definedName>
    <definedName name="adasd" localSheetId="8">#REF!</definedName>
    <definedName name="adasd">#REF!</definedName>
    <definedName name="ADECUA" localSheetId="18">#REF!</definedName>
    <definedName name="ADECUA">#REF!</definedName>
    <definedName name="Adecuaciones" localSheetId="18">#REF!</definedName>
    <definedName name="Adecuaciones">#REF!</definedName>
    <definedName name="ADFE" localSheetId="23">[6]!ERR</definedName>
    <definedName name="ADFE" localSheetId="11">[6]!ERR</definedName>
    <definedName name="ADFE">[6]!ERR</definedName>
    <definedName name="ADFGSDB" localSheetId="8" hidden="1">{"via1",#N/A,TRUE,"general";"via2",#N/A,TRUE,"general";"via3",#N/A,TRUE,"general"}</definedName>
    <definedName name="ADFGSDB" hidden="1">{"via1",#N/A,TRUE,"general";"via2",#N/A,TRUE,"general";"via3",#N/A,TRUE,"general"}</definedName>
    <definedName name="ADGGG" localSheetId="18">#REF!</definedName>
    <definedName name="ADGGG">#REF!</definedName>
    <definedName name="ADM">[57]otros!$C$2</definedName>
    <definedName name="ADMIN" localSheetId="18">#REF!</definedName>
    <definedName name="ADMIN">#REF!</definedName>
    <definedName name="ADMINISTRACION" localSheetId="18">#REF!</definedName>
    <definedName name="ADMINISTRACION">#REF!</definedName>
    <definedName name="administrador" localSheetId="8">[62]Informacion!$B$15</definedName>
    <definedName name="administrador">[63]Informacion!$B$15</definedName>
    <definedName name="admins" localSheetId="18">#REF!</definedName>
    <definedName name="admins">#REF!</definedName>
    <definedName name="ADMM" localSheetId="18">#REF!</definedName>
    <definedName name="ADMM" localSheetId="8">#REF!</definedName>
    <definedName name="ADMM">#REF!</definedName>
    <definedName name="admon" localSheetId="18">#REF!</definedName>
    <definedName name="ADMON" localSheetId="8">#REF!</definedName>
    <definedName name="admon">#REF!</definedName>
    <definedName name="ADMON1" localSheetId="8">#REF!</definedName>
    <definedName name="ADMON1">#REF!</definedName>
    <definedName name="adoc1" localSheetId="23">[58]!absc</definedName>
    <definedName name="adoc1" localSheetId="8">[59]!absc</definedName>
    <definedName name="adoc1" localSheetId="11">[58]!absc</definedName>
    <definedName name="adoc1">[58]!absc</definedName>
    <definedName name="ADOC125" localSheetId="23">[64]!absc</definedName>
    <definedName name="ADOC125" localSheetId="11">[64]!absc</definedName>
    <definedName name="ADOC125">[64]!absc</definedName>
    <definedName name="adoq" localSheetId="23">[65]!absc</definedName>
    <definedName name="adoq" localSheetId="11">[65]!absc</definedName>
    <definedName name="adoq">[65]!absc</definedName>
    <definedName name="ADSAD" localSheetId="8" hidden="1">{"TAB1",#N/A,TRUE,"GENERAL";"TAB2",#N/A,TRUE,"GENERAL";"TAB3",#N/A,TRUE,"GENERAL";"TAB4",#N/A,TRUE,"GENERAL";"TAB5",#N/A,TRUE,"GENERAL"}</definedName>
    <definedName name="ADSAD" hidden="1">{"TAB1",#N/A,TRUE,"GENERAL";"TAB2",#N/A,TRUE,"GENERAL";"TAB3",#N/A,TRUE,"GENERAL";"TAB4",#N/A,TRUE,"GENERAL";"TAB5",#N/A,TRUE,"GENERAL"}</definedName>
    <definedName name="Ae" localSheetId="8">#REF!</definedName>
    <definedName name="AE">#REF!</definedName>
    <definedName name="aefa" localSheetId="8" hidden="1">{"via1",#N/A,TRUE,"general";"via2",#N/A,TRUE,"general";"via3",#N/A,TRUE,"general"}</definedName>
    <definedName name="aefa" hidden="1">{"via1",#N/A,TRUE,"general";"via2",#N/A,TRUE,"general";"via3",#N/A,TRUE,"general"}</definedName>
    <definedName name="AER" localSheetId="23">[6]!ERR</definedName>
    <definedName name="AER" localSheetId="11">[6]!ERR</definedName>
    <definedName name="AER">[6]!ERR</definedName>
    <definedName name="aeses" localSheetId="18">#REF!</definedName>
    <definedName name="aeses">#REF!</definedName>
    <definedName name="Af" localSheetId="8">#REF!</definedName>
    <definedName name="Af">#REF!</definedName>
    <definedName name="afdsw" localSheetId="8" hidden="1">{"TAB1",#N/A,TRUE,"GENERAL";"TAB2",#N/A,TRUE,"GENERAL";"TAB3",#N/A,TRUE,"GENERAL";"TAB4",#N/A,TRUE,"GENERAL";"TAB5",#N/A,TRUE,"GENERAL"}</definedName>
    <definedName name="afdsw" hidden="1">{"TAB1",#N/A,TRUE,"GENERAL";"TAB2",#N/A,TRUE,"GENERAL";"TAB3",#N/A,TRUE,"GENERAL";"TAB4",#N/A,TRUE,"GENERAL";"TAB5",#N/A,TRUE,"GENERAL"}</definedName>
    <definedName name="Afranio" localSheetId="18">#REF!</definedName>
    <definedName name="Afranio">#REF!</definedName>
    <definedName name="Ag" localSheetId="8">#REF!</definedName>
    <definedName name="Ag">#REF!</definedName>
    <definedName name="agdsgg" localSheetId="8" hidden="1">{"via1",#N/A,TRUE,"general";"via2",#N/A,TRUE,"general";"via3",#N/A,TRUE,"general"}</definedName>
    <definedName name="agdsgg" hidden="1">{"via1",#N/A,TRUE,"general";"via2",#N/A,TRUE,"general";"via3",#N/A,TRUE,"general"}</definedName>
    <definedName name="AGRICOLA">[66]PRES.AGRI!$B$1:$N$35</definedName>
    <definedName name="AGUA">[37]BASE!$D$340</definedName>
    <definedName name="Ah" localSheetId="8">#REF!</definedName>
    <definedName name="Ah">#REF!</definedName>
    <definedName name="Ai" localSheetId="8">#REF!</definedName>
    <definedName name="Ai">#REF!</definedName>
    <definedName name="aida" localSheetId="8">#REF!</definedName>
    <definedName name="aida">#REF!</definedName>
    <definedName name="aida1" localSheetId="8">#REF!</definedName>
    <definedName name="aida1">#REF!</definedName>
    <definedName name="AIU" localSheetId="8">#REF!</definedName>
    <definedName name="AIU">[37]BASE!$C$3</definedName>
    <definedName name="AIU_" localSheetId="18">#REF!</definedName>
    <definedName name="AIU_">#REF!</definedName>
    <definedName name="AIU_01">#REF!</definedName>
    <definedName name="AIU_1">#REF!</definedName>
    <definedName name="AIU_2">#REF!</definedName>
    <definedName name="AIUA" localSheetId="18">#REF!</definedName>
    <definedName name="AIUA">#REF!</definedName>
    <definedName name="AJHGDFS" localSheetId="18">#REF!</definedName>
    <definedName name="AJHGDFS">#REF!</definedName>
    <definedName name="Ajizal">'[67]AJIZAL 3335'!$A$7:$J$142</definedName>
    <definedName name="Ajustar">[68]Emboquillar!$A$1:$F$36</definedName>
    <definedName name="AjustDelAIU" localSheetId="18">#REF!</definedName>
    <definedName name="AjustDelAIU" localSheetId="8">#REF!</definedName>
    <definedName name="AjustDelAIU">#REF!</definedName>
    <definedName name="Ak" localSheetId="8">#REF!</definedName>
    <definedName name="Ak">#REF!</definedName>
    <definedName name="alam">#REF!</definedName>
    <definedName name="Alambre_N_12">'[60]LISTADO '!$F$61</definedName>
    <definedName name="Alambre_N_14">'[60]LISTADO '!$F$62</definedName>
    <definedName name="ALANR" localSheetId="18">#REF!</definedName>
    <definedName name="ALANR" localSheetId="8">[37]BASE!$D$20</definedName>
    <definedName name="ALANR">#REF!</definedName>
    <definedName name="alc" localSheetId="23">[69]!absc</definedName>
    <definedName name="alc" localSheetId="11">[69]!absc</definedName>
    <definedName name="alc">[69]!absc</definedName>
    <definedName name="AlcanceProyecto" localSheetId="8">#REF!</definedName>
    <definedName name="AlcanceProyecto">#REF!</definedName>
    <definedName name="ALIV487" localSheetId="18">#REF!</definedName>
    <definedName name="ALIV487">#REF!</definedName>
    <definedName name="ALM" localSheetId="8">#REF!</definedName>
    <definedName name="ALM">#REF!</definedName>
    <definedName name="Almacenista" localSheetId="18">#REF!</definedName>
    <definedName name="Almacenista">#REF!</definedName>
    <definedName name="ALPUA" localSheetId="18">#REF!</definedName>
    <definedName name="ALPUA" localSheetId="8">[37]BASE!$D$244</definedName>
    <definedName name="ALPUA">#REF!</definedName>
    <definedName name="ALTO">[70]Tabla!$A$1:$A$5</definedName>
    <definedName name="Am" localSheetId="8">#REF!</definedName>
    <definedName name="Am">#REF!</definedName>
    <definedName name="Amount" localSheetId="8">#REF!</definedName>
    <definedName name="Amount">#REF!</definedName>
    <definedName name="An" localSheetId="8">#REF!</definedName>
    <definedName name="An">#REF!</definedName>
    <definedName name="ANALISIS" localSheetId="18">#REF!</definedName>
    <definedName name="ANALISIS">#REF!</definedName>
    <definedName name="Analyst" localSheetId="8" hidden="1">#REF!</definedName>
    <definedName name="Analyst" hidden="1">#REF!</definedName>
    <definedName name="ANCLAJE" localSheetId="8">'[71]MC SF GAVIONES'!#REF!</definedName>
    <definedName name="ANCLAJE">'[72]MC SF GAVIONES'!#REF!</definedName>
    <definedName name="AND" localSheetId="8">#REF!</definedName>
    <definedName name="AND">#REF!</definedName>
    <definedName name="ANDAM" localSheetId="18">#REF!</definedName>
    <definedName name="ANDAM" localSheetId="8">[37]BASE!$D$320</definedName>
    <definedName name="ANDAM">#REF!</definedName>
    <definedName name="Andamios">'[60]LISTADO '!$L$7</definedName>
    <definedName name="anex7" localSheetId="8">#REF!</definedName>
    <definedName name="anex7">#REF!</definedName>
    <definedName name="anex8" localSheetId="8">#REF!</definedName>
    <definedName name="anex8">#REF!</definedName>
    <definedName name="anexo1" localSheetId="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 localSheetId="8">#REF!</definedName>
    <definedName name="anexo2">#REF!</definedName>
    <definedName name="anexo3" localSheetId="8">#REF!</definedName>
    <definedName name="Anexo3">#REF!</definedName>
    <definedName name="anexo4">#REF!</definedName>
    <definedName name="anexo5">#REF!</definedName>
    <definedName name="anexo6">#REF!</definedName>
    <definedName name="anexo7">[73]COMPARATIVO!#REF!</definedName>
    <definedName name="anexo8" localSheetId="8">#REF!</definedName>
    <definedName name="anexo8">#REF!</definedName>
    <definedName name="anexo9" localSheetId="8">#REF!</definedName>
    <definedName name="anexo9">#REF!</definedName>
    <definedName name="anexů7" localSheetId="8">#REF!</definedName>
    <definedName name="anexů7">#REF!</definedName>
    <definedName name="anscount" localSheetId="8" hidden="1">10</definedName>
    <definedName name="anscount" hidden="1">1</definedName>
    <definedName name="Antic" localSheetId="8">[74]BASES!$B$33</definedName>
    <definedName name="Antic">[74]BASES!$B$33</definedName>
    <definedName name="ANTICIPO" localSheetId="8">[75]BASES!$B$33</definedName>
    <definedName name="ANTICIPO">[75]BASES!$B$33</definedName>
    <definedName name="Anticorrosivo">'[60]LISTADO '!$F$96</definedName>
    <definedName name="ANTRA" localSheetId="18">#REF!</definedName>
    <definedName name="ANTRA" localSheetId="8">#REF!</definedName>
    <definedName name="ANTRA">#REF!</definedName>
    <definedName name="Añ" localSheetId="8">#REF!</definedName>
    <definedName name="Añ">#REF!</definedName>
    <definedName name="AÑO">[57]PRESUPUESTO!$D$13</definedName>
    <definedName name="AÑOWUIE" localSheetId="8">'[76]Res-Accide-10'!$R$2:$R$7</definedName>
    <definedName name="AÑOWUIE">'[77]Res-Accide-10'!$R$2:$R$7</definedName>
    <definedName name="Ao" localSheetId="8">#REF!</definedName>
    <definedName name="Ao">#REF!</definedName>
    <definedName name="Ap" localSheetId="8">#REF!</definedName>
    <definedName name="Ap">#REF!</definedName>
    <definedName name="apaiy" localSheetId="8">#REF!</definedName>
    <definedName name="apaiy">#REF!</definedName>
    <definedName name="APELLIDOS" localSheetId="8">#REF!</definedName>
    <definedName name="APELLIDOS">#REF!</definedName>
    <definedName name="API" localSheetId="8">#REF!</definedName>
    <definedName name="API">#REF!</definedName>
    <definedName name="APU" localSheetId="8">[78]!absc</definedName>
    <definedName name="APU">[79]APU!$A:$G</definedName>
    <definedName name="APU_AUX" localSheetId="8">#REF!</definedName>
    <definedName name="APU_AUX">#REF!</definedName>
    <definedName name="APU_AUXILIARES">'[79]APU AUXILIARES'!$A:$G</definedName>
    <definedName name="APU_directos" localSheetId="8">#REF!</definedName>
    <definedName name="APU_directos">#REF!</definedName>
    <definedName name="APU221.1" localSheetId="18">#REF!</definedName>
    <definedName name="APU221.1" localSheetId="8">#REF!</definedName>
    <definedName name="APU221.1">#REF!</definedName>
    <definedName name="APU221.2" localSheetId="18">#REF!</definedName>
    <definedName name="APU221.2">#REF!</definedName>
    <definedName name="APUS" localSheetId="8">#REF!</definedName>
    <definedName name="APUS">#REF!</definedName>
    <definedName name="APUSENDEROSVILLALILIAM" localSheetId="18">#REF!</definedName>
    <definedName name="APUSENDEROSVILLALILIAM">#REF!</definedName>
    <definedName name="aq" localSheetId="23">[6]!ERR</definedName>
    <definedName name="Aq" localSheetId="8">#REF!</definedName>
    <definedName name="aq" localSheetId="11">[6]!ERR</definedName>
    <definedName name="aq">[6]!ERR</definedName>
    <definedName name="aqaq" localSheetId="8"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 localSheetId="8">#REF!</definedName>
    <definedName name="AR">#REF!</definedName>
    <definedName name="ARANA" localSheetId="8">#REF!</definedName>
    <definedName name="ARANA">#REF!</definedName>
    <definedName name="ARANCEL" localSheetId="8">#REF!</definedName>
    <definedName name="ARANCEL">#REF!</definedName>
    <definedName name="arbolunmetro" localSheetId="18">#REF!</definedName>
    <definedName name="arbolunmetro">#REF!</definedName>
    <definedName name="arc" localSheetId="18">#REF!</definedName>
    <definedName name="arc">#REF!</definedName>
    <definedName name="arcvhic" hidden="1">{#N/A,#N/A,FALSE,"Anexfut"}</definedName>
    <definedName name="area" localSheetId="18">#REF!</definedName>
    <definedName name="AREA" localSheetId="8">#REF!</definedName>
    <definedName name="area">#REF!</definedName>
    <definedName name="Area_canal">[42]Dimensiones!$B$36</definedName>
    <definedName name="Área_de_Cantidades" localSheetId="18">#REF!</definedName>
    <definedName name="Área_de_Cantidades" localSheetId="8">#REF!</definedName>
    <definedName name="Área_de_Cantidades">#REF!</definedName>
    <definedName name="_xlnm.Extract" localSheetId="8">#REF!</definedName>
    <definedName name="_xlnm.Extract">'[56]AC2-AG96'!#REF!</definedName>
    <definedName name="_xlnm.Print_Area" localSheetId="13">'1,1 Localización'!$A$1:$H$42</definedName>
    <definedName name="_xlnm.Print_Area" localSheetId="14">'2,1 Excavacion'!$A$1:$H$41</definedName>
    <definedName name="_xlnm.Print_Area" localSheetId="15">'2,2 Demolicion'!$A$1:$H$43</definedName>
    <definedName name="_xlnm.Print_Area" localSheetId="16">'2,3 Demolicion'!$A$1:$H$38</definedName>
    <definedName name="_xlnm.Print_Area" localSheetId="18">'2,5 Conformación'!$A$1:$H$43</definedName>
    <definedName name="_xlnm.Print_Area" localSheetId="19">'2,6 Base granular'!$A$1:$H$47</definedName>
    <definedName name="_xlnm.Print_Area" localSheetId="20">'3,1 Fresado'!$A$1:$H$41</definedName>
    <definedName name="_xlnm.Print_Area" localSheetId="21">'3,2 mezcla asfaltica'!$A$1:$H$43</definedName>
    <definedName name="_xlnm.Print_Area" localSheetId="22">'3,3 imprimacion emul'!$A$1:$H$39</definedName>
    <definedName name="_xlnm.Print_Area" localSheetId="23">'3,4 Bordillo'!$A$1:$H$45</definedName>
    <definedName name="_xlnm.Print_Area" localSheetId="24">'4,1-2 Concreto Anden+Cuneta'!$A$1:$H$50</definedName>
    <definedName name="_xlnm.Print_Area" localSheetId="25">'5,1 Acero'!$A$1:$H$39</definedName>
    <definedName name="_xlnm.Print_Area" localSheetId="26">'5,2 Malla electrosoldada'!$A$1:$H$45</definedName>
    <definedName name="_xlnm.Print_Area" localSheetId="27">'6,1 Sumidero'!$A$1:$H$39</definedName>
    <definedName name="_xlnm.Print_Area" localSheetId="28">'6,2 Tuberia de 250mm'!$A$1:$H$45</definedName>
    <definedName name="_xlnm.Print_Area" localSheetId="8">'A.U % '!$A$1:$F$54</definedName>
    <definedName name="_xlnm.Print_Area" localSheetId="1">'FM INTERVENTORÍA No 1.2'!$A$1:$E$45</definedName>
    <definedName name="_xlnm.Print_Area" localSheetId="0">'INTERVENTORÍA No 1'!$A$1:$F$58</definedName>
    <definedName name="_xlnm.Print_Area" localSheetId="2">PRESUPUESTO!$A$1:$F$40</definedName>
    <definedName name="_xlnm.Print_Area" localSheetId="7">'Vias A Intervenir'!$A$1:$E$3</definedName>
    <definedName name="_xlnm.Print_Area">#REF!</definedName>
    <definedName name="AreaLimpiar">'[80]Info-Portaf'!$N$4,'[80]Info-Portaf'!$C$10:$AE$24,'[80]Info-Portaf'!$C$26:$AE$28,'[80]Info-Portaf'!$C$31:$AE$40,'[80]Info-Portaf'!$C$41:$H$41,'[80]Info-Portaf'!$C$42:$AE$51,'[80]Info-Portaf'!$C$53:$AE$54,'[80]Info-Portaf'!$C$57:$AE$57,'[80]Info-Portaf'!$C$59:$AE$59,'[80]Info-Portaf'!$B$10:$B$61</definedName>
    <definedName name="Areatotal" localSheetId="8">#REF!</definedName>
    <definedName name="Areatotal">#REF!</definedName>
    <definedName name="Aref" localSheetId="8">#REF!</definedName>
    <definedName name="Aref">#REF!</definedName>
    <definedName name="ARELC">[81]BASE!$D$68</definedName>
    <definedName name="ARELF" localSheetId="18">#REF!</definedName>
    <definedName name="ARELF" localSheetId="8">#REF!</definedName>
    <definedName name="ARELF">#REF!</definedName>
    <definedName name="ARENA">[82]MATERIALES!$D$2</definedName>
    <definedName name="ARENC">[37]BASE!$D$53</definedName>
    <definedName name="ARENI" localSheetId="8">#REF!</definedName>
    <definedName name="ARENI">#REF!</definedName>
    <definedName name="ARENP">[37]BASE!$D$51</definedName>
    <definedName name="arg" localSheetId="8" hidden="1">[83]MI!#REF!</definedName>
    <definedName name="arg" hidden="1">[83]MI!#REF!</definedName>
    <definedName name="armuve" localSheetId="8">'A.U % '!ERR</definedName>
    <definedName name="armuve">[0]!err</definedName>
    <definedName name="ARP" localSheetId="8">#REF!</definedName>
    <definedName name="ARP">#REF!</definedName>
    <definedName name="ARRENDAM1" localSheetId="8"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8" hidden="1">{#N/A,#N/A,FALSE,"Aging Summary";#N/A,#N/A,FALSE,"Ratio Analysis";#N/A,#N/A,FALSE,"Test 120 Day Accts";#N/A,#N/A,FALSE,"Tickmarks"}</definedName>
    <definedName name="ARRENDAMIENTO" hidden="1">{#N/A,#N/A,FALSE,"Aging Summary";#N/A,#N/A,FALSE,"Ratio Analysis";#N/A,#N/A,FALSE,"Test 120 Day Accts";#N/A,#N/A,FALSE,"Tickmarks"}</definedName>
    <definedName name="ARS" localSheetId="8">#REF!</definedName>
    <definedName name="ARS">#REF!</definedName>
    <definedName name="ARTURO" localSheetId="18">#REF!</definedName>
    <definedName name="ARTURO">#REF!</definedName>
    <definedName name="As" localSheetId="8">#REF!</definedName>
    <definedName name="As">#REF!</definedName>
    <definedName name="AS2DocOpenMode" hidden="1">"AS2DocumentEdit"</definedName>
    <definedName name="ASB" localSheetId="8">[7]AASHTO!$A$8:$F$11</definedName>
    <definedName name="ASB">[7]AASHTO!$A$8:$F$11</definedName>
    <definedName name="ASD" localSheetId="8" hidden="1">{"via1",#N/A,TRUE,"general";"via2",#N/A,TRUE,"general";"via3",#N/A,TRUE,"general"}</definedName>
    <definedName name="ASD" hidden="1">{"via1",#N/A,TRUE,"general";"via2",#N/A,TRUE,"general";"via3",#N/A,TRUE,"general"}</definedName>
    <definedName name="ASDA" localSheetId="8" hidden="1">{"via1",#N/A,TRUE,"general";"via2",#N/A,TRUE,"general";"via3",#N/A,TRUE,"general"}</definedName>
    <definedName name="ASDA" hidden="1">{"via1",#N/A,TRUE,"general";"via2",#N/A,TRUE,"general";"via3",#N/A,TRUE,"general"}</definedName>
    <definedName name="asdasd" localSheetId="8" hidden="1">{"TAB1",#N/A,TRUE,"GENERAL";"TAB2",#N/A,TRUE,"GENERAL";"TAB3",#N/A,TRUE,"GENERAL";"TAB4",#N/A,TRUE,"GENERAL";"TAB5",#N/A,TRUE,"GENERAL"}</definedName>
    <definedName name="asdasd" hidden="1">{"TAB1",#N/A,TRUE,"GENERAL";"TAB2",#N/A,TRUE,"GENERAL";"TAB3",#N/A,TRUE,"GENERAL";"TAB4",#N/A,TRUE,"GENERAL";"TAB5",#N/A,TRUE,"GENERAL"}</definedName>
    <definedName name="ASDEF" localSheetId="18">#REF!</definedName>
    <definedName name="ASDEF">#REF!</definedName>
    <definedName name="asdf" localSheetId="8" hidden="1">{"via1",#N/A,TRUE,"general";"via2",#N/A,TRUE,"general";"via3",#N/A,TRUE,"general"}</definedName>
    <definedName name="asdf" hidden="1">{"via1",#N/A,TRUE,"general";"via2",#N/A,TRUE,"general";"via3",#N/A,TRUE,"general"}</definedName>
    <definedName name="asdfa" localSheetId="8" hidden="1">{"via1",#N/A,TRUE,"general";"via2",#N/A,TRUE,"general";"via3",#N/A,TRUE,"general"}</definedName>
    <definedName name="asdfa" hidden="1">{"via1",#N/A,TRUE,"general";"via2",#N/A,TRUE,"general";"via3",#N/A,TRUE,"general"}</definedName>
    <definedName name="ASDFGHGH" localSheetId="18">#REF!</definedName>
    <definedName name="ASDFGHGH">#REF!</definedName>
    <definedName name="ASDFGHJ" localSheetId="18">#REF!</definedName>
    <definedName name="ASDFGHJ">#REF!</definedName>
    <definedName name="ASDFGHJKLÑ" localSheetId="8">'A.U % '!ERR</definedName>
    <definedName name="ASDFGHJKLÑ">[0]!err</definedName>
    <definedName name="asdfñk">#N/A</definedName>
    <definedName name="asfasd" localSheetId="8" hidden="1">{"via1",#N/A,TRUE,"general";"via2",#N/A,TRUE,"general";"via3",#N/A,TRUE,"general"}</definedName>
    <definedName name="asfasd" hidden="1">{"via1",#N/A,TRUE,"general";"via2",#N/A,TRUE,"general";"via3",#N/A,TRUE,"general"}</definedName>
    <definedName name="asfasdl" localSheetId="8" hidden="1">{"via1",#N/A,TRUE,"general";"via2",#N/A,TRUE,"general";"via3",#N/A,TRUE,"general"}</definedName>
    <definedName name="asfasdl" hidden="1">{"via1",#N/A,TRUE,"general";"via2",#N/A,TRUE,"general";"via3",#N/A,TRUE,"general"}</definedName>
    <definedName name="asfdfe" localSheetId="8" hidden="1">{#N/A,#N/A,TRUE,"INGENIERIA";#N/A,#N/A,TRUE,"COMPRAS";#N/A,#N/A,TRUE,"DIRECCION";#N/A,#N/A,TRUE,"RESUMEN"}</definedName>
    <definedName name="asfdfe" hidden="1">{#N/A,#N/A,TRUE,"INGENIERIA";#N/A,#N/A,TRUE,"COMPRAS";#N/A,#N/A,TRUE,"DIRECCION";#N/A,#N/A,TRUE,"RESUMEN"}</definedName>
    <definedName name="asff" localSheetId="8" hidden="1">{"TAB1",#N/A,TRUE,"GENERAL";"TAB2",#N/A,TRUE,"GENERAL";"TAB3",#N/A,TRUE,"GENERAL";"TAB4",#N/A,TRUE,"GENERAL";"TAB5",#N/A,TRUE,"GENERAL"}</definedName>
    <definedName name="asff" hidden="1">{"TAB1",#N/A,TRUE,"GENERAL";"TAB2",#N/A,TRUE,"GENERAL";"TAB3",#N/A,TRUE,"GENERAL";"TAB4",#N/A,TRUE,"GENERAL";"TAB5",#N/A,TRUE,"GENERAL"}</definedName>
    <definedName name="asfghjoi" localSheetId="8" hidden="1">{"via1",#N/A,TRUE,"general";"via2",#N/A,TRUE,"general";"via3",#N/A,TRUE,"general"}</definedName>
    <definedName name="asfghjoi" hidden="1">{"via1",#N/A,TRUE,"general";"via2",#N/A,TRUE,"general";"via3",#N/A,TRUE,"general"}</definedName>
    <definedName name="asojkdr" localSheetId="8" hidden="1">{"TAB1",#N/A,TRUE,"GENERAL";"TAB2",#N/A,TRUE,"GENERAL";"TAB3",#N/A,TRUE,"GENERAL";"TAB4",#N/A,TRUE,"GENERAL";"TAB5",#N/A,TRUE,"GENERAL"}</definedName>
    <definedName name="asojkdr" hidden="1">{"TAB1",#N/A,TRUE,"GENERAL";"TAB2",#N/A,TRUE,"GENERAL";"TAB3",#N/A,TRUE,"GENERAL";"TAB4",#N/A,TRUE,"GENERAL";"TAB5",#N/A,TRUE,"GENERAL"}</definedName>
    <definedName name="ASZXC" localSheetId="18">#REF!</definedName>
    <definedName name="ASZXC">#REF!</definedName>
    <definedName name="At" localSheetId="8">#REF!</definedName>
    <definedName name="at">[42]Dimensiones!$D$10</definedName>
    <definedName name="Atp">[13]EMPRESA!$F$20</definedName>
    <definedName name="Au" localSheetId="8">#REF!</definedName>
    <definedName name="Au">#REF!</definedName>
    <definedName name="_xlnm.Auto_Open" localSheetId="23">MODULO10.auto_abrir</definedName>
    <definedName name="_xlnm.Auto_Open" localSheetId="8">MODULO10.auto_abrir</definedName>
    <definedName name="_xlnm.Auto_Open" localSheetId="11">MODULO10.auto_abrir</definedName>
    <definedName name="_xlnm.Auto_Open">MODULO10.auto_abrir</definedName>
    <definedName name="auto1" localSheetId="18">#REF!</definedName>
    <definedName name="auto1" localSheetId="8">#REF!</definedName>
    <definedName name="auto1">#REF!</definedName>
    <definedName name="auto123">#REF!</definedName>
    <definedName name="auto2" localSheetId="18">#REF!</definedName>
    <definedName name="auto2">#REF!</definedName>
    <definedName name="AUTOMOTOR">#REF!</definedName>
    <definedName name="AUTOMOTOR1">#REF!</definedName>
    <definedName name="AUX_TRANSP" localSheetId="8">#REF!</definedName>
    <definedName name="AUX_TRANSP">#REF!</definedName>
    <definedName name="AuxAlim">'[13]DATOS CONTRATO'!$E$18</definedName>
    <definedName name="auxalimentacion">[84]CONTRATO!$E$18</definedName>
    <definedName name="AuxCom">'[13]DATOS CONTRATO'!$I$16</definedName>
    <definedName name="auxcomisariato">[84]CONTRATO!$I$16</definedName>
    <definedName name="AuxDot">'[13]DATOS CONTRATO'!$I$17</definedName>
    <definedName name="auxdotacion">[84]CONTRATO!$I$17</definedName>
    <definedName name="AuxHab">'[13]DATOS CONTRATO'!$E$17</definedName>
    <definedName name="auxhabi">[85]CONTRATO!$E$17</definedName>
    <definedName name="auxhabitacion">[84]CONTRATO!$E$17</definedName>
    <definedName name="auxtransporte">[84]CONTRATO!$E$16</definedName>
    <definedName name="aVANCE___0">#N/A</definedName>
    <definedName name="Avance_por_item" localSheetId="8">#REF!,#REF!,#REF!,#REF!,#REF!,#REF!,#REF!,#REF!,#REF!,#REF!,#REF!,#REF!,#REF!,#REF!,#REF!,#REF!,#REF!,#REF!</definedName>
    <definedName name="Avance_por_item">#REF!,#REF!,#REF!,#REF!,#REF!,#REF!,#REF!,#REF!,#REF!,#REF!,#REF!,#REF!,#REF!,#REF!,#REF!,#REF!,#REF!,#REF!</definedName>
    <definedName name="Avances_Totales" localSheetId="8">#REF!,#REF!,#REF!,#REF!,#REF!,#REF!,#REF!,#REF!,#REF!,#REF!,#REF!,#REF!,#REF!,#REF!,#REF!,#REF!,#REF!,#REF!</definedName>
    <definedName name="Avances_Totales">#REF!,#REF!,#REF!,#REF!,#REF!,#REF!,#REF!,#REF!,#REF!,#REF!,#REF!,#REF!,#REF!,#REF!,#REF!,#REF!,#REF!,#REF!</definedName>
    <definedName name="AW" localSheetId="8">#REF!</definedName>
    <definedName name="AW">#REF!</definedName>
    <definedName name="Ax" localSheetId="8">#REF!</definedName>
    <definedName name="Ax">#REF!</definedName>
    <definedName name="Ay" localSheetId="8">#REF!</definedName>
    <definedName name="Ay">#REF!</definedName>
    <definedName name="ayu" localSheetId="8">#REF!</definedName>
    <definedName name="ayu">#REF!</definedName>
    <definedName name="AYUDA">[37]BASE!$D$10</definedName>
    <definedName name="ayudante">'[60]M.O.'!$F$18</definedName>
    <definedName name="AYUDR">[37]BASE!$D$11</definedName>
    <definedName name="AZ" localSheetId="18">#REF!</definedName>
    <definedName name="AZ">#REF!</definedName>
    <definedName name="azaz" localSheetId="8" hidden="1">{"TAB1",#N/A,TRUE,"GENERAL";"TAB2",#N/A,TRUE,"GENERAL";"TAB3",#N/A,TRUE,"GENERAL";"TAB4",#N/A,TRUE,"GENERAL";"TAB5",#N/A,TRUE,"GENERAL"}</definedName>
    <definedName name="azaz" hidden="1">{"TAB1",#N/A,TRUE,"GENERAL";"TAB2",#N/A,TRUE,"GENERAL";"TAB3",#N/A,TRUE,"GENERAL";"TAB4",#N/A,TRUE,"GENERAL";"TAB5",#N/A,TRUE,"GENERAL"}</definedName>
    <definedName name="b" localSheetId="18">#REF!</definedName>
    <definedName name="B" localSheetId="8" hidden="1">{"via1",#N/A,TRUE,"general";"via2",#N/A,TRUE,"general";"via3",#N/A,TRUE,"general"}</definedName>
    <definedName name="b">#REF!</definedName>
    <definedName name="B.T1" localSheetId="8">#REF!</definedName>
    <definedName name="B.T1">#REF!</definedName>
    <definedName name="B_T1" localSheetId="8">#REF!</definedName>
    <definedName name="B_T1">#REF!</definedName>
    <definedName name="Ba" localSheetId="8">#REF!</definedName>
    <definedName name="Ba">#REF!</definedName>
    <definedName name="Bajo_L">[70]Tabla!$A$1:$A$5</definedName>
    <definedName name="bandera" localSheetId="18">#REF!</definedName>
    <definedName name="bandera">#REF!</definedName>
    <definedName name="Base" localSheetId="18">#REF!</definedName>
    <definedName name="Base" localSheetId="8">#REF!</definedName>
    <definedName name="Base">#REF!</definedName>
    <definedName name="Base_datos_IM" localSheetId="18">#REF!</definedName>
    <definedName name="Base_datos_IM" localSheetId="8">#REF!</definedName>
    <definedName name="Base_datos_IM">#REF!</definedName>
    <definedName name="base1">#REF!</definedName>
    <definedName name="base2">#REF!</definedName>
    <definedName name="basedatos" localSheetId="8">[86]Hoja1!$A$4:$BZ$55</definedName>
    <definedName name="basedatos">[87]Hoja1!$A$4:$BZ$55</definedName>
    <definedName name="_xlnm.Database" localSheetId="18">#REF!</definedName>
    <definedName name="_xlnm.Database" localSheetId="8">#REF!</definedName>
    <definedName name="_xlnm.Database">#REF!</definedName>
    <definedName name="BaseDeDatos1" localSheetId="8">#REF!</definedName>
    <definedName name="BaseDeDatos1">#REF!</definedName>
    <definedName name="BASEG" localSheetId="18">#REF!</definedName>
    <definedName name="BASEG">#REF!</definedName>
    <definedName name="basep">[88]PRESUPUESTAL!$A$4:$P$190</definedName>
    <definedName name="Basica_Centro_costo_2001" localSheetId="8">#REF!</definedName>
    <definedName name="Basica_Centro_costo_2001">#REF!</definedName>
    <definedName name="Basica_Facturacion_2001" localSheetId="8">#REF!</definedName>
    <definedName name="Basica_Facturacion_2001">#REF!</definedName>
    <definedName name="Basica_Reserva_2001" localSheetId="8">#REF!</definedName>
    <definedName name="Basica_Reserva_2001">#REF!</definedName>
    <definedName name="Básico">#REF!</definedName>
    <definedName name="Bb" localSheetId="8">#REF!</definedName>
    <definedName name="Bb">#REF!</definedName>
    <definedName name="bbbbbb" localSheetId="8" hidden="1">{"via1",#N/A,TRUE,"general";"via2",#N/A,TRUE,"general";"via3",#N/A,TRUE,"general"}</definedName>
    <definedName name="bbbbbb" hidden="1">{"via1",#N/A,TRUE,"general";"via2",#N/A,TRUE,"general";"via3",#N/A,TRUE,"general"}</definedName>
    <definedName name="bbbbbh" localSheetId="8" hidden="1">{"TAB1",#N/A,TRUE,"GENERAL";"TAB2",#N/A,TRUE,"GENERAL";"TAB3",#N/A,TRUE,"GENERAL";"TAB4",#N/A,TRUE,"GENERAL";"TAB5",#N/A,TRUE,"GENERAL"}</definedName>
    <definedName name="bbbbbh" hidden="1">{"TAB1",#N/A,TRUE,"GENERAL";"TAB2",#N/A,TRUE,"GENERAL";"TAB3",#N/A,TRUE,"GENERAL";"TAB4",#N/A,TRUE,"GENERAL";"TAB5",#N/A,TRUE,"GENERAL"}</definedName>
    <definedName name="bbd" localSheetId="8" hidden="1">{"TAB1",#N/A,TRUE,"GENERAL";"TAB2",#N/A,TRUE,"GENERAL";"TAB3",#N/A,TRUE,"GENERAL";"TAB4",#N/A,TRUE,"GENERAL";"TAB5",#N/A,TRUE,"GENERAL"}</definedName>
    <definedName name="bbd" hidden="1">{"TAB1",#N/A,TRUE,"GENERAL";"TAB2",#N/A,TRUE,"GENERAL";"TAB3",#N/A,TRUE,"GENERAL";"TAB4",#N/A,TRUE,"GENERAL";"TAB5",#N/A,TRUE,"GENERAL"}</definedName>
    <definedName name="Bc" localSheetId="8">#REF!</definedName>
    <definedName name="Bc">#REF!</definedName>
    <definedName name="BCBCBC" localSheetId="18">#REF!</definedName>
    <definedName name="BCBCBC">#REF!</definedName>
    <definedName name="BCXBDFG" localSheetId="8" hidden="1">{"TAB1",#N/A,TRUE,"GENERAL";"TAB2",#N/A,TRUE,"GENERAL";"TAB3",#N/A,TRUE,"GENERAL";"TAB4",#N/A,TRUE,"GENERAL";"TAB5",#N/A,TRUE,"GENERAL"}</definedName>
    <definedName name="BCXBDFG" hidden="1">{"TAB1",#N/A,TRUE,"GENERAL";"TAB2",#N/A,TRUE,"GENERAL";"TAB3",#N/A,TRUE,"GENERAL";"TAB4",#N/A,TRUE,"GENERAL";"TAB5",#N/A,TRUE,"GENERAL"}</definedName>
    <definedName name="Bd" localSheetId="8">#REF!</definedName>
    <definedName name="Bd">#REF!</definedName>
    <definedName name="Bd__2" localSheetId="8">#REF!</definedName>
    <definedName name="Bd__2">#REF!</definedName>
    <definedName name="Bd_2">[89]FACTORES!#REF!</definedName>
    <definedName name="BDD" localSheetId="8">#REF!</definedName>
    <definedName name="BDD">#REF!</definedName>
    <definedName name="BDFB" localSheetId="8" hidden="1">{"via1",#N/A,TRUE,"general";"via2",#N/A,TRUE,"general";"via3",#N/A,TRUE,"general"}</definedName>
    <definedName name="BDFB" hidden="1">{"via1",#N/A,TRUE,"general";"via2",#N/A,TRUE,"general";"via3",#N/A,TRUE,"general"}</definedName>
    <definedName name="BDFGDG" localSheetId="8" hidden="1">{"TAB1",#N/A,TRUE,"GENERAL";"TAB2",#N/A,TRUE,"GENERAL";"TAB3",#N/A,TRUE,"GENERAL";"TAB4",#N/A,TRUE,"GENERAL";"TAB5",#N/A,TRUE,"GENERAL"}</definedName>
    <definedName name="BDFGDG" hidden="1">{"TAB1",#N/A,TRUE,"GENERAL";"TAB2",#N/A,TRUE,"GENERAL";"TAB3",#N/A,TRUE,"GENERAL";"TAB4",#N/A,TRUE,"GENERAL";"TAB5",#N/A,TRUE,"GENERAL"}</definedName>
    <definedName name="Be" localSheetId="8">#REF!</definedName>
    <definedName name="be" hidden="1">{"TAB1",#N/A,TRUE,"GENERAL";"TAB2",#N/A,TRUE,"GENERAL";"TAB3",#N/A,TRUE,"GENERAL";"TAB4",#N/A,TRUE,"GENERAL";"TAB5",#N/A,TRUE,"GENERAL"}</definedName>
    <definedName name="Beg_Bal" localSheetId="8">#REF!</definedName>
    <definedName name="Beg_Bal">#REF!</definedName>
    <definedName name="BENEF.UNIT.">#REF!</definedName>
    <definedName name="Bf" localSheetId="8">#REF!</definedName>
    <definedName name="Bf">#REF!</definedName>
    <definedName name="bfnfv" localSheetId="8" hidden="1">{"TAB1",#N/A,TRUE,"GENERAL";"TAB2",#N/A,TRUE,"GENERAL";"TAB3",#N/A,TRUE,"GENERAL";"TAB4",#N/A,TRUE,"GENERAL";"TAB5",#N/A,TRUE,"GENERAL"}</definedName>
    <definedName name="bfnfv" hidden="1">{"TAB1",#N/A,TRUE,"GENERAL";"TAB2",#N/A,TRUE,"GENERAL";"TAB3",#N/A,TRUE,"GENERAL";"TAB4",#N/A,TRUE,"GENERAL";"TAB5",#N/A,TRUE,"GENERAL"}</definedName>
    <definedName name="Bg" localSheetId="8">#REF!</definedName>
    <definedName name="Bg">#REF!</definedName>
    <definedName name="bgb" localSheetId="8" hidden="1">{"TAB1",#N/A,TRUE,"GENERAL";"TAB2",#N/A,TRUE,"GENERAL";"TAB3",#N/A,TRUE,"GENERAL";"TAB4",#N/A,TRUE,"GENERAL";"TAB5",#N/A,TRUE,"GENERAL"}</definedName>
    <definedName name="bgb" hidden="1">{"TAB1",#N/A,TRUE,"GENERAL";"TAB2",#N/A,TRUE,"GENERAL";"TAB3",#N/A,TRUE,"GENERAL";"TAB4",#N/A,TRUE,"GENERAL";"TAB5",#N/A,TRUE,"GENERAL"}</definedName>
    <definedName name="BGDGFRT" localSheetId="8" hidden="1">{"via1",#N/A,TRUE,"general";"via2",#N/A,TRUE,"general";"via3",#N/A,TRUE,"general"}</definedName>
    <definedName name="BGDGFRT" hidden="1">{"via1",#N/A,TRUE,"general";"via2",#N/A,TRUE,"general";"via3",#N/A,TRUE,"general"}</definedName>
    <definedName name="BGFBFH" localSheetId="8" hidden="1">{"via1",#N/A,TRUE,"general";"via2",#N/A,TRUE,"general";"via3",#N/A,TRUE,"general"}</definedName>
    <definedName name="BGFBFH" hidden="1">{"via1",#N/A,TRUE,"general";"via2",#N/A,TRUE,"general";"via3",#N/A,TRUE,"general"}</definedName>
    <definedName name="BGT">#REF!</definedName>
    <definedName name="bgvfcdx" localSheetId="8" hidden="1">{"via1",#N/A,TRUE,"general";"via2",#N/A,TRUE,"general";"via3",#N/A,TRUE,"general"}</definedName>
    <definedName name="bgvfcdx" hidden="1">{"via1",#N/A,TRUE,"general";"via2",#N/A,TRUE,"general";"via3",#N/A,TRUE,"general"}</definedName>
    <definedName name="Bh" localSheetId="8">#REF!</definedName>
    <definedName name="Bh">#REF!</definedName>
    <definedName name="BHT_F" localSheetId="8">#REF!</definedName>
    <definedName name="BHT_F">#REF!</definedName>
    <definedName name="Bi" localSheetId="8">#REF!</definedName>
    <definedName name="Bi">#REF!</definedName>
    <definedName name="BISCO" localSheetId="8">#REF!</definedName>
    <definedName name="BISCO">#REF!</definedName>
    <definedName name="Bk" localSheetId="8">#REF!</definedName>
    <definedName name="Bk">#REF!</definedName>
    <definedName name="blActividadesDiarias" localSheetId="8">#REF!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'[90]Ejecutado%'!#REF!</definedName>
    <definedName name="blEjecutadoPorcen">'[90]Ejecutado$'!$D$1:$CE$45</definedName>
    <definedName name="blEqCantiInf1" localSheetId="8">#REF!</definedName>
    <definedName name="blEqCantiInf1">#REF!</definedName>
    <definedName name="blEqCantiInf2" localSheetId="8">#REF!</definedName>
    <definedName name="blEqCantiInf2">#REF!</definedName>
    <definedName name="blEqClaseInf1" localSheetId="8">#REF!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 localSheetId="18">#REF!</definedName>
    <definedName name="bloque">#REF!</definedName>
    <definedName name="Bloque_N4">'[60]LISTADO '!$F$10</definedName>
    <definedName name="blPDT" localSheetId="8">#REF!</definedName>
    <definedName name="blPDT">#REF!</definedName>
    <definedName name="blPerAdmiCantInf" localSheetId="8">#REF!</definedName>
    <definedName name="blPerAdmiCantInf">#REF!</definedName>
    <definedName name="blPerAdmiTiemInf" localSheetId="8">#REF!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'[90]Programado$'!$I$1:$CK$45</definedName>
    <definedName name="blReferenciaInforme" localSheetId="8">#REF!</definedName>
    <definedName name="blReferenciaInforme">#REF!</definedName>
    <definedName name="Bm" localSheetId="8">#REF!</definedName>
    <definedName name="Bm">#REF!</definedName>
    <definedName name="Bn" localSheetId="8">#REF!</definedName>
    <definedName name="Bn">#REF!</definedName>
    <definedName name="BOBCAT" localSheetId="18">#REF!</definedName>
    <definedName name="BOBCAT">#REF!</definedName>
    <definedName name="BOMBA" localSheetId="18">#REF!</definedName>
    <definedName name="BOMBA" localSheetId="8">[37]BASE!$D$323</definedName>
    <definedName name="BOMBA">#REF!</definedName>
    <definedName name="Bombas">#REF!</definedName>
    <definedName name="BONO">#REF!</definedName>
    <definedName name="BORDE3" localSheetId="18">#REF!</definedName>
    <definedName name="BORDE3">#REF!</definedName>
    <definedName name="BORDER1">[91]steel!#REF!</definedName>
    <definedName name="BORDET" localSheetId="8">#REF!</definedName>
    <definedName name="BORDET">#REF!</definedName>
    <definedName name="Bordevia" localSheetId="18">#REF!</definedName>
    <definedName name="Bordevia">#REF!</definedName>
    <definedName name="BORSHE">'[3]7422CW00'!#REF!</definedName>
    <definedName name="BORSUM">'[3]7422CW00'!#REF!</definedName>
    <definedName name="BOTAD" localSheetId="18">#REF!</definedName>
    <definedName name="BOTAD" localSheetId="8">[37]BASE!$D$331</definedName>
    <definedName name="BOTAD">#REF!</definedName>
    <definedName name="BOTADA" localSheetId="18">#REF!</definedName>
    <definedName name="BOTADA" localSheetId="8">#REF!</definedName>
    <definedName name="BOTADA">#REF!</definedName>
    <definedName name="BOTES" localSheetId="18">#REF!</definedName>
    <definedName name="BOTES" localSheetId="8">[37]BASE!$D$335</definedName>
    <definedName name="BOTES">#REF!</definedName>
    <definedName name="boxes">#REF!</definedName>
    <definedName name="BQ">#REF!</definedName>
    <definedName name="br" localSheetId="8"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20_amp">'[60]LISTADO '!$F$67</definedName>
    <definedName name="BREAKERS" localSheetId="8">#REF!</definedName>
    <definedName name="BREAKERS">#REF!</definedName>
    <definedName name="Breakers_Switches" localSheetId="8">#REF!</definedName>
    <definedName name="Breakers_Switches">#REF!</definedName>
    <definedName name="Breakers_y_Switches" localSheetId="8">#REF!</definedName>
    <definedName name="Breakers_y_Switches">#REF!</definedName>
    <definedName name="Brida" localSheetId="18">#REF!</definedName>
    <definedName name="Brida">#REF!</definedName>
    <definedName name="BROCH" localSheetId="18">#REF!</definedName>
    <definedName name="BROCH">#REF!</definedName>
    <definedName name="BS_Data_Col" localSheetId="8" hidden="1">#REF!</definedName>
    <definedName name="BS_Data_Col" hidden="1">#REF!</definedName>
    <definedName name="bsb" localSheetId="8" hidden="1">{"via1",#N/A,TRUE,"general";"via2",#N/A,TRUE,"general";"via3",#N/A,TRUE,"general"}</definedName>
    <definedName name="bsb" hidden="1">{"via1",#N/A,TRUE,"general";"via2",#N/A,TRUE,"general";"via3",#N/A,TRUE,"general"}</definedName>
    <definedName name="BSOL64">[37]BASE!$D$122</definedName>
    <definedName name="BSpb" localSheetId="8" hidden="1">#REF!</definedName>
    <definedName name="BSpb" hidden="1">#REF!</definedName>
    <definedName name="bspoi" localSheetId="8" hidden="1">{"TAB1",#N/A,TRUE,"GENERAL";"TAB2",#N/A,TRUE,"GENERAL";"TAB3",#N/A,TRUE,"GENERAL";"TAB4",#N/A,TRUE,"GENERAL";"TAB5",#N/A,TRUE,"GENERAL"}</definedName>
    <definedName name="bspoi" hidden="1">{"TAB1",#N/A,TRUE,"GENERAL";"TAB2",#N/A,TRUE,"GENERAL";"TAB3",#N/A,TRUE,"GENERAL";"TAB4",#N/A,TRUE,"GENERAL";"TAB5",#N/A,TRUE,"GENERAL"}</definedName>
    <definedName name="BSW">[92]medelo!$D$37</definedName>
    <definedName name="bt" localSheetId="8" hidden="1">{"via1",#N/A,TRUE,"general";"via2",#N/A,TRUE,"general";"via3",#N/A,TRUE,"general"}</definedName>
    <definedName name="bt" hidden="1">{"via1",#N/A,TRUE,"general";"via2",#N/A,TRUE,"general";"via3",#N/A,TRUE,"general"}</definedName>
    <definedName name="BTYJHTR" localSheetId="8"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8">#REF!</definedName>
    <definedName name="BuiltIn_Print_Area" localSheetId="8">'[93]Form5 _Pág_ 1'!#REF!</definedName>
    <definedName name="BuiltIn_Print_Area">#REF!</definedName>
    <definedName name="BuiltIn_Print_Area___0" localSheetId="18">#REF!</definedName>
    <definedName name="BuiltIn_Print_Area___0" localSheetId="8">'[93]Form5 _Pág_ 2'!#REF!</definedName>
    <definedName name="BuiltIn_Print_Area___0">#REF!</definedName>
    <definedName name="BuiltIn_Print_Area___0___0" localSheetId="18">#REF!</definedName>
    <definedName name="BuiltIn_Print_Area___0___0" localSheetId="8">#REF!</definedName>
    <definedName name="BuiltIn_Print_Area___0___0">#REF!</definedName>
    <definedName name="BuiltIn_Print_Area___0___0___0" localSheetId="18">#REF!</definedName>
    <definedName name="BuiltIn_Print_Area___0___0___0" localSheetId="8">#REF!</definedName>
    <definedName name="BuiltIn_Print_Area___0___0___0">#REF!</definedName>
    <definedName name="BuiltIn_Print_Titles" localSheetId="18">#REF!</definedName>
    <definedName name="BuiltIn_Print_Titles" localSheetId="8">#REF!</definedName>
    <definedName name="BuiltIn_Print_Titles">#REF!</definedName>
    <definedName name="BULL" localSheetId="18">#REF!</definedName>
    <definedName name="BULL">#REF!</definedName>
    <definedName name="BULLDOZ" localSheetId="8">#REF!</definedName>
    <definedName name="BULLDOZ">#REF!</definedName>
    <definedName name="Buscar" localSheetId="8">#REF!</definedName>
    <definedName name="Buscar">#REF!</definedName>
    <definedName name="bvbc" localSheetId="8" hidden="1">{"TAB1",#N/A,TRUE,"GENERAL";"TAB2",#N/A,TRUE,"GENERAL";"TAB3",#N/A,TRUE,"GENERAL";"TAB4",#N/A,TRUE,"GENERAL";"TAB5",#N/A,TRUE,"GENERAL"}</definedName>
    <definedName name="bvbc" hidden="1">{"TAB1",#N/A,TRUE,"GENERAL";"TAB2",#N/A,TRUE,"GENERAL";"TAB3",#N/A,TRUE,"GENERAL";"TAB4",#N/A,TRUE,"GENERAL";"TAB5",#N/A,TRUE,"GENERAL"}</definedName>
    <definedName name="bvcb" localSheetId="8" hidden="1">{"via1",#N/A,TRUE,"general";"via2",#N/A,TRUE,"general";"via3",#N/A,TRUE,"general"}</definedName>
    <definedName name="bvcb" hidden="1">{"via1",#N/A,TRUE,"general";"via2",#N/A,TRUE,"general";"via3",#N/A,TRUE,"general"}</definedName>
    <definedName name="bvn" localSheetId="8" hidden="1">{"via1",#N/A,TRUE,"general";"via2",#N/A,TRUE,"general";"via3",#N/A,TRUE,"general"}</definedName>
    <definedName name="bvn" hidden="1">{"via1",#N/A,TRUE,"general";"via2",#N/A,TRUE,"general";"via3",#N/A,TRUE,"general"}</definedName>
    <definedName name="by" localSheetId="8" hidden="1">{"via1",#N/A,TRUE,"general";"via2",#N/A,TRUE,"general";"via3",#N/A,TRUE,"general"}</definedName>
    <definedName name="by" hidden="1">{"via1",#N/A,TRUE,"general";"via2",#N/A,TRUE,"general";"via3",#N/A,TRUE,"general"}</definedName>
    <definedName name="C._C.">#REF!</definedName>
    <definedName name="C.1" localSheetId="8">#REF!</definedName>
    <definedName name="C.1">#REF!</definedName>
    <definedName name="C.10" localSheetId="8">#REF!</definedName>
    <definedName name="C.10">#REF!</definedName>
    <definedName name="C.11" localSheetId="8">#REF!</definedName>
    <definedName name="C.11">#REF!</definedName>
    <definedName name="C.2" localSheetId="8">#REF!</definedName>
    <definedName name="C.2">#REF!</definedName>
    <definedName name="C.3" localSheetId="8">#REF!</definedName>
    <definedName name="C.3">#REF!</definedName>
    <definedName name="C.4" localSheetId="8">#REF!</definedName>
    <definedName name="C.4">#REF!</definedName>
    <definedName name="C.5" localSheetId="8">#REF!</definedName>
    <definedName name="C.5">#REF!</definedName>
    <definedName name="C.6" localSheetId="8">#REF!</definedName>
    <definedName name="C.6">#REF!</definedName>
    <definedName name="C.7" localSheetId="8">#REF!</definedName>
    <definedName name="C.7">#REF!</definedName>
    <definedName name="C.8" localSheetId="8">#REF!</definedName>
    <definedName name="C.8">#REF!</definedName>
    <definedName name="C.9" localSheetId="8">#REF!</definedName>
    <definedName name="C.9">#REF!</definedName>
    <definedName name="C.CLAV" localSheetId="8">#REF!</definedName>
    <definedName name="C.CLAV">#REF!</definedName>
    <definedName name="C.FON" localSheetId="8">#REF!</definedName>
    <definedName name="C.FON">#REF!</definedName>
    <definedName name="C.LOM" localSheetId="8">#REF!</definedName>
    <definedName name="C.LOM">#REF!</definedName>
    <definedName name="C.RAS" localSheetId="8">#REF!</definedName>
    <definedName name="C.RAS">#REF!</definedName>
    <definedName name="C.TERR" localSheetId="8">#REF!</definedName>
    <definedName name="C.TERR">#REF!</definedName>
    <definedName name="C_" localSheetId="18">#REF!</definedName>
    <definedName name="C_" localSheetId="8">#REF!</definedName>
    <definedName name="C_">#REF!</definedName>
    <definedName name="C_LOM" localSheetId="8">#REF!</definedName>
    <definedName name="C_LOM">#REF!</definedName>
    <definedName name="C_min">[44]D_AWG!$H$40</definedName>
    <definedName name="Ca" localSheetId="8">#REF!</definedName>
    <definedName name="Ca">#REF!</definedName>
    <definedName name="caa" localSheetId="18">#REF!</definedName>
    <definedName name="caa" localSheetId="8">#REF!</definedName>
    <definedName name="caa">#REF!</definedName>
    <definedName name="CAB">[94]Cab!$E$4:$X$28</definedName>
    <definedName name="CABAL" localSheetId="18">#REF!</definedName>
    <definedName name="CABAL" localSheetId="8">[37]BASE!$D$257</definedName>
    <definedName name="CABAL">#REF!</definedName>
    <definedName name="Caballete_thermo">'[60]LISTADO '!$F$103</definedName>
    <definedName name="Cable_cobre_N_2_thwn">'[60]LISTADO '!$F$57</definedName>
    <definedName name="Cable_cobre_N_6">'[60]LISTADO '!$F$59</definedName>
    <definedName name="Cable_N_2_desnudo">'[60]LISTADO '!$F$41</definedName>
    <definedName name="Cable_n_8">'[60]LISTADO '!$F$109</definedName>
    <definedName name="Cableado" localSheetId="8">#REF!</definedName>
    <definedName name="Cableado">#REF!</definedName>
    <definedName name="CADENA" localSheetId="8">#REF!</definedName>
    <definedName name="CADENA">#REF!</definedName>
    <definedName name="Caja" localSheetId="8">#REF!</definedName>
    <definedName name="Caja">#REF!</definedName>
    <definedName name="CAJAC" localSheetId="8">#REF!</definedName>
    <definedName name="CAJAC">#REF!</definedName>
    <definedName name="Cajas_2_4">'[60]LISTADO '!$F$79</definedName>
    <definedName name="Cajas_octogonales">'[60]LISTADO '!$F$78</definedName>
    <definedName name="CAJAV">[37]BASE!$D$296</definedName>
    <definedName name="CajDol1" localSheetId="8">#REF!</definedName>
    <definedName name="CajDol1">#REF!</definedName>
    <definedName name="CajDol10" localSheetId="8">#REF!</definedName>
    <definedName name="CajDol10">#REF!</definedName>
    <definedName name="CajDol11" localSheetId="8">#REF!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 localSheetId="8">#REF!</definedName>
    <definedName name="CAJMI">#REF!</definedName>
    <definedName name="CAM_CAIDA" localSheetId="8">#REF!</definedName>
    <definedName name="CAM_CAIDA">#REF!</definedName>
    <definedName name="Camion_600">'[60]LISTADO '!$L$13</definedName>
    <definedName name="CAMPO" localSheetId="8">#REF!</definedName>
    <definedName name="CAMPO">#REF!</definedName>
    <definedName name="CANAL" localSheetId="8">#REF!</definedName>
    <definedName name="CANAL">#REF!</definedName>
    <definedName name="CANAL6">[37]BASE!$D$264</definedName>
    <definedName name="CANGU" localSheetId="18">#REF!</definedName>
    <definedName name="CANGU" localSheetId="8">[37]BASE!$D$308</definedName>
    <definedName name="CANGU">#REF!</definedName>
    <definedName name="CANGURO" localSheetId="18">#REF!</definedName>
    <definedName name="CANGURO">#REF!</definedName>
    <definedName name="CANT" localSheetId="18">#REF!</definedName>
    <definedName name="CANT" localSheetId="8">#REF!</definedName>
    <definedName name="CANT">#REF!</definedName>
    <definedName name="Cant.20deJulio">'[95]20 de Julio'!$E$11:$E$148</definedName>
    <definedName name="Cant.Casaloma">[95]Casaloma!$G$13:$G$208</definedName>
    <definedName name="Cant.Huertas">[95]Huertas!$E$5:$E$200</definedName>
    <definedName name="Cant.LosPinos">'[95]Pinos 4-8 '!$G$13:$G$208</definedName>
    <definedName name="Cant.LosPinos4.7">'[95]Pinos 4-7'!$E$5:$E$200</definedName>
    <definedName name="Cant.MiradorPrim">'[95]Mirad. de la Prim.'!$G$13:$G$208</definedName>
    <definedName name="Cant.Paraiso">[95]Paraiso!$G$8:$G$203</definedName>
    <definedName name="Cant.PorvenirEstancia">'[95]Porv. de la Est.'!$E$5:$E$200</definedName>
    <definedName name="Cant.RinconPorvenir">'[95]Rincon Porv.'!$E$5:$E$200</definedName>
    <definedName name="Cant.SanIsidro">'[95]San Isidro'!$G$13:$G$208</definedName>
    <definedName name="Cant.SantaInes">'[95]Sta Ines'!$D$6:$D$201</definedName>
    <definedName name="Cant.SanVicente">'[95]San Vicente'!$G$13:$G$208</definedName>
    <definedName name="Cant.Uval">[95]Uval!$D$4:$D$199</definedName>
    <definedName name="Cantidad" localSheetId="18">#REF!</definedName>
    <definedName name="cantidad" localSheetId="8">'[96]TRAMO 03'!$F:$F,'[96]TRAMO 03'!$I:$I,'[96]TRAMO 03'!$K:$K,'[96]TRAMO 03'!#REF!,'[96]TRAMO 03'!#REF!,'[96]TRAMO 03'!#REF!,'[96]TRAMO 03'!#REF!,'[96]TRAMO 03'!#REF!,'[96]TRAMO 03'!#REF!,'[96]TRAMO 03'!#REF!,'[96]TRAMO 03'!#REF!,'[96]TRAMO 03'!#REF!,'[96]TRAMO 03'!#REF!,'[96]TRAMO 03'!#REF!,'[96]TRAMO 03'!#REF!,'[96]TRAMO 03'!#REF!</definedName>
    <definedName name="Cantidad">#REF!</definedName>
    <definedName name="Cantidades" localSheetId="8">#REF!</definedName>
    <definedName name="Cantidades">[97]Cantidadesválvulas!$A$1:$F$58</definedName>
    <definedName name="CAP" localSheetId="18">#REF!</definedName>
    <definedName name="CAP" localSheetId="8">#REF!</definedName>
    <definedName name="CAP">#REF!</definedName>
    <definedName name="CAPAC._HSE" localSheetId="8">#REF!</definedName>
    <definedName name="CAPAC._HSE">#REF!</definedName>
    <definedName name="Capacete_2">'[60]LISTADO '!$F$80</definedName>
    <definedName name="Capitalpb" localSheetId="8" hidden="1">#REF!</definedName>
    <definedName name="Capitalpb" hidden="1">#REF!</definedName>
    <definedName name="CapitalStructure" localSheetId="8" hidden="1">#REF!</definedName>
    <definedName name="CapitalStructure" hidden="1">#REF!</definedName>
    <definedName name="CARGA" localSheetId="8">#REF!</definedName>
    <definedName name="CARGA">#REF!</definedName>
    <definedName name="CARGAD" localSheetId="8">#REF!</definedName>
    <definedName name="CARGAD">#REF!</definedName>
    <definedName name="CARGADOR">[82]EQUIPO!$D$10</definedName>
    <definedName name="CARGOS" localSheetId="8">#REF!</definedName>
    <definedName name="CARGOS">#REF!</definedName>
    <definedName name="CARGUER">[98]BASE!$D$392</definedName>
    <definedName name="carlos" localSheetId="23">MODULO10.auto_abrir</definedName>
    <definedName name="carlos" localSheetId="8">MODULO10.auto_abrir</definedName>
    <definedName name="carlos" localSheetId="11">MODULO10.auto_abrir</definedName>
    <definedName name="carlos">MODULO10.auto_abrir</definedName>
    <definedName name="CARRETERA" localSheetId="18">#REF!</definedName>
    <definedName name="CARRETERA">#REF!</definedName>
    <definedName name="CARRO" localSheetId="18">#REF!</definedName>
    <definedName name="CARRO">#REF!</definedName>
    <definedName name="CARRTA" localSheetId="8">#REF!</definedName>
    <definedName name="CARRTA">#REF!</definedName>
    <definedName name="Cart2" hidden="1">{#N/A,#N/A,TRUE,"Vent$";#N/A,#N/A,TRUE,"Fut";#N/A,#N/A,TRUE,"Anali"}</definedName>
    <definedName name="Casa">[99]Hoja1!$A$4:$F$211</definedName>
    <definedName name="Cashpb" localSheetId="8" hidden="1">#REF!</definedName>
    <definedName name="Cashpb" hidden="1">#REF!</definedName>
    <definedName name="CASQ" localSheetId="8">[100]FACTORES!#REF!</definedName>
    <definedName name="CASQ">[100]FACTORES!#REF!</definedName>
    <definedName name="CB" localSheetId="8">#REF!</definedName>
    <definedName name="CB">#REF!</definedName>
    <definedName name="CBLES" localSheetId="8">#REF!</definedName>
    <definedName name="CBLES">#REF!</definedName>
    <definedName name="CBLES1" localSheetId="8">#REF!</definedName>
    <definedName name="CBLES1">#REF!</definedName>
    <definedName name="CBRDISEÑO" localSheetId="8">[101]SECTORIZACIÓN!$A$12:$G$20</definedName>
    <definedName name="CBRDISEÑO">[102]SECTORIZACIÓN!$A$12:$G$20</definedName>
    <definedName name="CBWorkbookPriority" hidden="1">-1602700874</definedName>
    <definedName name="Cc" localSheetId="8">#REF!</definedName>
    <definedName name="Cc">#REF!</definedName>
    <definedName name="ccc" localSheetId="18">[103]BASE!#REF!</definedName>
    <definedName name="ccc">[103]BASE!#REF!</definedName>
    <definedName name="CCCC" localSheetId="18">#REF!</definedName>
    <definedName name="cccc" localSheetId="8">#REF!</definedName>
    <definedName name="CCCC">#REF!</definedName>
    <definedName name="ccccc" localSheetId="8" hidden="1">{"TAB1",#N/A,TRUE,"GENERAL";"TAB2",#N/A,TRUE,"GENERAL";"TAB3",#N/A,TRUE,"GENERAL";"TAB4",#N/A,TRUE,"GENERAL";"TAB5",#N/A,TRUE,"GENERAL"}</definedName>
    <definedName name="ccccc" hidden="1">{"TAB1",#N/A,TRUE,"GENERAL";"TAB2",#N/A,TRUE,"GENERAL";"TAB3",#N/A,TRUE,"GENERAL";"TAB4",#N/A,TRUE,"GENERAL";"TAB5",#N/A,TRUE,"GENERAL"}</definedName>
    <definedName name="CCCCCC" localSheetId="8">'[104]A. P. U.'!#REF!</definedName>
    <definedName name="CCCCCC">'[105]A. P. U.'!#REF!</definedName>
    <definedName name="CCT" localSheetId="8">#REF!</definedName>
    <definedName name="CCT">#REF!</definedName>
    <definedName name="ccto210" localSheetId="18">#REF!</definedName>
    <definedName name="ccto210" localSheetId="8">#REF!</definedName>
    <definedName name="ccto210">#REF!</definedName>
    <definedName name="Cd" localSheetId="8">#REF!</definedName>
    <definedName name="cd">[106]Hoja1!$C$81</definedName>
    <definedName name="cd___0">#N/A</definedName>
    <definedName name="CD454JH">[37]BASE!$D$201</definedName>
    <definedName name="cdcdc" localSheetId="8" hidden="1">{"via1",#N/A,TRUE,"general";"via2",#N/A,TRUE,"general";"via3",#N/A,TRUE,"general"}</definedName>
    <definedName name="cdcdc" hidden="1">{"via1",#N/A,TRUE,"general";"via2",#N/A,TRUE,"general";"via3",#N/A,TRUE,"general"}</definedName>
    <definedName name="CDctrl" localSheetId="8">[74]CDItem!$G$8</definedName>
    <definedName name="CDctrl">[74]CDItem!$G$8</definedName>
    <definedName name="CDE" localSheetId="8">#REF!</definedName>
    <definedName name="CDE">#REF!</definedName>
    <definedName name="cdfgrtfd" localSheetId="8" hidden="1">#REF!</definedName>
    <definedName name="cdfgrtfd" hidden="1">#REF!</definedName>
    <definedName name="Ce" localSheetId="8">#REF!</definedName>
    <definedName name="Ce">#REF!</definedName>
    <definedName name="ceerf" localSheetId="8" hidden="1">{"TAB1",#N/A,TRUE,"GENERAL";"TAB2",#N/A,TRUE,"GENERAL";"TAB3",#N/A,TRUE,"GENERAL";"TAB4",#N/A,TRUE,"GENERAL";"TAB5",#N/A,TRUE,"GENERAL"}</definedName>
    <definedName name="ceerf" hidden="1">{"TAB1",#N/A,TRUE,"GENERAL";"TAB2",#N/A,TRUE,"GENERAL";"TAB3",#N/A,TRUE,"GENERAL";"TAB4",#N/A,TRUE,"GENERAL";"TAB5",#N/A,TRUE,"GENERAL"}</definedName>
    <definedName name="Celador" localSheetId="18">#REF!</definedName>
    <definedName name="Celador" localSheetId="8">#REF!</definedName>
    <definedName name="Celador">#REF!</definedName>
    <definedName name="CEMEG">[37]BASE!$D$55</definedName>
    <definedName name="CEMENTO" localSheetId="8">[107]Insum!$A$3:$H$63</definedName>
    <definedName name="CEMENTO">[108]Insum!$A$3:$H$63</definedName>
    <definedName name="centro" localSheetId="8"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f" localSheetId="8">#REF!</definedName>
    <definedName name="Cf">#REF!</definedName>
    <definedName name="Cg" localSheetId="8">#REF!</definedName>
    <definedName name="Cg">#REF!</definedName>
    <definedName name="CGDI01" localSheetId="8">[14]Tablas!#REF!</definedName>
    <definedName name="CGDI01">[15]Tablas!#REF!</definedName>
    <definedName name="CGDI02" localSheetId="8">[14]Tablas!#REF!</definedName>
    <definedName name="CGDI02">[15]Tablas!#REF!</definedName>
    <definedName name="CGDI03" localSheetId="8">[14]Tablas!#REF!</definedName>
    <definedName name="CGDI03">[15]Tablas!#REF!</definedName>
    <definedName name="CGDI04" localSheetId="8">[14]Tablas!#REF!</definedName>
    <definedName name="CGDI04">[15]Tablas!#REF!</definedName>
    <definedName name="CGDI05" localSheetId="8">[14]Tablas!#REF!</definedName>
    <definedName name="CGDI05">[15]Tablas!#REF!</definedName>
    <definedName name="CGDI06" localSheetId="8">[14]Tablas!#REF!</definedName>
    <definedName name="CGDI06">[15]Tablas!#REF!</definedName>
    <definedName name="CGDI07" localSheetId="8">[14]Tablas!#REF!</definedName>
    <definedName name="CGDI07">[15]Tablas!#REF!</definedName>
    <definedName name="CGDI08" localSheetId="8">[14]Tablas!#REF!</definedName>
    <definedName name="CGDI08">[15]Tablas!#REF!</definedName>
    <definedName name="CGEX01" localSheetId="8">[14]Tablas!#REF!</definedName>
    <definedName name="CGEX01">[15]Tablas!#REF!</definedName>
    <definedName name="CGEX02" localSheetId="8">[14]Tablas!#REF!</definedName>
    <definedName name="CGEX02">[15]Tablas!#REF!</definedName>
    <definedName name="CGEX031" localSheetId="8">[14]Tablas!#REF!</definedName>
    <definedName name="CGEX031">[15]Tablas!#REF!</definedName>
    <definedName name="CGEX04" localSheetId="8">[14]Tablas!#REF!</definedName>
    <definedName name="CGEX04">[15]Tablas!#REF!</definedName>
    <definedName name="CGFI011" localSheetId="8">[14]Tablas!#REF!</definedName>
    <definedName name="CGFI011">[15]Tablas!#REF!</definedName>
    <definedName name="CGFI012" localSheetId="8">[14]Tablas!#REF!</definedName>
    <definedName name="CGFI012">[15]Tablas!#REF!</definedName>
    <definedName name="CGFI021" localSheetId="8">[14]Tablas!#REF!</definedName>
    <definedName name="CGFI021">[15]Tablas!#REF!</definedName>
    <definedName name="CGFI022" localSheetId="8">[14]Tablas!#REF!</definedName>
    <definedName name="CGFI022">[15]Tablas!#REF!</definedName>
    <definedName name="CGFI023" localSheetId="8">[14]Tablas!#REF!</definedName>
    <definedName name="CGFI023">[15]Tablas!#REF!</definedName>
    <definedName name="CGFI024" localSheetId="8">[14]Tablas!#REF!</definedName>
    <definedName name="CGFI024">[15]Tablas!#REF!</definedName>
    <definedName name="CGFI031" localSheetId="8">[14]Tablas!#REF!</definedName>
    <definedName name="CGFI031">[15]Tablas!#REF!</definedName>
    <definedName name="CGFI032" localSheetId="8">[14]Tablas!#REF!</definedName>
    <definedName name="CGFI032">[15]Tablas!#REF!</definedName>
    <definedName name="CGFI0331" localSheetId="8">[14]Tablas!#REF!</definedName>
    <definedName name="CGFI0331">[15]Tablas!#REF!</definedName>
    <definedName name="CGFI0332" localSheetId="8">[14]Tablas!#REF!</definedName>
    <definedName name="CGFI0332">[15]Tablas!#REF!</definedName>
    <definedName name="CGFI0333" localSheetId="8">[14]Tablas!#REF!</definedName>
    <definedName name="CGFI0333">[15]Tablas!#REF!</definedName>
    <definedName name="CGFI0334" localSheetId="8">[14]Tablas!#REF!</definedName>
    <definedName name="CGFI0334">[15]Tablas!#REF!</definedName>
    <definedName name="CGFI0335" localSheetId="8">[14]Tablas!#REF!</definedName>
    <definedName name="CGFI0335">[15]Tablas!#REF!</definedName>
    <definedName name="CGFI0341" localSheetId="8">[14]Tablas!#REF!</definedName>
    <definedName name="CGFI0341">[15]Tablas!#REF!</definedName>
    <definedName name="CGFI0343" localSheetId="8">[14]Tablas!#REF!</definedName>
    <definedName name="CGFI0343">[15]Tablas!#REF!</definedName>
    <definedName name="CGFI0344" localSheetId="8">[14]Tablas!#REF!</definedName>
    <definedName name="CGFI0344">[15]Tablas!#REF!</definedName>
    <definedName name="CGPR01" localSheetId="8">[14]Tablas!#REF!</definedName>
    <definedName name="CGPR01">[15]Tablas!#REF!</definedName>
    <definedName name="CGPR021" localSheetId="8">[14]Tablas!#REF!</definedName>
    <definedName name="CGPR021">[15]Tablas!#REF!</definedName>
    <definedName name="CGPR022" localSheetId="8">[14]Tablas!#REF!</definedName>
    <definedName name="CGPR022">[15]Tablas!#REF!</definedName>
    <definedName name="CGPR023" localSheetId="8">[14]Tablas!#REF!</definedName>
    <definedName name="CGPR023">[15]Tablas!#REF!</definedName>
    <definedName name="CGPR024" localSheetId="8">[14]Tablas!#REF!</definedName>
    <definedName name="CGPR024">[15]Tablas!#REF!</definedName>
    <definedName name="CGPR031" localSheetId="8">[14]Tablas!#REF!</definedName>
    <definedName name="CGPR031">[15]Tablas!#REF!</definedName>
    <definedName name="CGPR032" localSheetId="8">[14]Tablas!#REF!</definedName>
    <definedName name="CGPR032">[15]Tablas!#REF!</definedName>
    <definedName name="CGPR0331" localSheetId="8">[14]Tablas!#REF!</definedName>
    <definedName name="CGPR0331">[15]Tablas!#REF!</definedName>
    <definedName name="CGPR0332" localSheetId="8">[14]Tablas!#REF!</definedName>
    <definedName name="CGPR0332">[15]Tablas!#REF!</definedName>
    <definedName name="CGPR0333" localSheetId="8">[14]Tablas!#REF!</definedName>
    <definedName name="CGPR0333">[15]Tablas!#REF!</definedName>
    <definedName name="CGPR041" localSheetId="8">[14]Tablas!#REF!</definedName>
    <definedName name="CGPR041">[15]Tablas!#REF!</definedName>
    <definedName name="CGPR042" localSheetId="8">[14]Tablas!#REF!</definedName>
    <definedName name="CGPR042">[15]Tablas!#REF!</definedName>
    <definedName name="CGPR043" localSheetId="8">[14]Tablas!#REF!</definedName>
    <definedName name="CGPR043">[15]Tablas!#REF!</definedName>
    <definedName name="CGPR051" localSheetId="8">[14]Tablas!#REF!</definedName>
    <definedName name="CGPR051">[15]Tablas!#REF!</definedName>
    <definedName name="CGPR052" localSheetId="8">[14]Tablas!#REF!</definedName>
    <definedName name="CGPR052">[15]Tablas!#REF!</definedName>
    <definedName name="CGPR0531" localSheetId="8">[14]Tablas!#REF!</definedName>
    <definedName name="CGPR0531">[15]Tablas!#REF!</definedName>
    <definedName name="CGPR0532" localSheetId="8">[14]Tablas!#REF!</definedName>
    <definedName name="CGPR0532">[15]Tablas!#REF!</definedName>
    <definedName name="CGPR0533" localSheetId="8">[14]Tablas!#REF!</definedName>
    <definedName name="CGPR0533">[15]Tablas!#REF!</definedName>
    <definedName name="CGPR0534" localSheetId="8">[14]Tablas!#REF!</definedName>
    <definedName name="CGPR0534">[15]Tablas!#REF!</definedName>
    <definedName name="CGPR0541" localSheetId="8">[14]Tablas!#REF!</definedName>
    <definedName name="CGPR0541">[15]Tablas!#REF!</definedName>
    <definedName name="CGPR0542" localSheetId="8">[14]Tablas!#REF!</definedName>
    <definedName name="CGPR0542">[15]Tablas!#REF!</definedName>
    <definedName name="CGPR0543" localSheetId="8">[14]Tablas!#REF!</definedName>
    <definedName name="CGPR0543">[15]Tablas!#REF!</definedName>
    <definedName name="CGPR061" localSheetId="8">[14]Tablas!#REF!</definedName>
    <definedName name="CGPR061">[15]Tablas!#REF!</definedName>
    <definedName name="CGPR062" localSheetId="8">[14]Tablas!#REF!</definedName>
    <definedName name="CGPR062">[15]Tablas!#REF!</definedName>
    <definedName name="CGPR0621" localSheetId="8">[14]Tablas!#REF!</definedName>
    <definedName name="CGPR0621">[15]Tablas!#REF!</definedName>
    <definedName name="CGPR0622" localSheetId="8">[14]Tablas!#REF!</definedName>
    <definedName name="CGPR0622">[15]Tablas!#REF!</definedName>
    <definedName name="CGPR0631" localSheetId="8">[14]Tablas!#REF!</definedName>
    <definedName name="CGPR0631">[15]Tablas!#REF!</definedName>
    <definedName name="CGPR0632" localSheetId="8">[14]Tablas!#REF!</definedName>
    <definedName name="CGPR0632">[15]Tablas!#REF!</definedName>
    <definedName name="CGPR0633" localSheetId="8">[14]Tablas!#REF!</definedName>
    <definedName name="CGPR0633">[15]Tablas!#REF!</definedName>
    <definedName name="CGPR0641" localSheetId="8">[14]Tablas!#REF!</definedName>
    <definedName name="CGPR0641">[15]Tablas!#REF!</definedName>
    <definedName name="CGPR0642" localSheetId="8">[14]Tablas!#REF!</definedName>
    <definedName name="CGPR0642">[15]Tablas!#REF!</definedName>
    <definedName name="CGPR0643" localSheetId="8">[14]Tablas!#REF!</definedName>
    <definedName name="CGPR0643">[15]Tablas!#REF!</definedName>
    <definedName name="CGRF01" localSheetId="8">[14]Tablas!#REF!</definedName>
    <definedName name="CGRF01">[15]Tablas!#REF!</definedName>
    <definedName name="CGRF02" localSheetId="8">[14]Tablas!#REF!</definedName>
    <definedName name="CGRF02">[15]Tablas!#REF!</definedName>
    <definedName name="CGRF031" localSheetId="8">[14]Tablas!#REF!</definedName>
    <definedName name="CGRF031">[15]Tablas!#REF!</definedName>
    <definedName name="CGRF032" localSheetId="8">[14]Tablas!#REF!</definedName>
    <definedName name="CGRF032">[15]Tablas!#REF!</definedName>
    <definedName name="CGRF0331" localSheetId="8">[14]Tablas!#REF!</definedName>
    <definedName name="CGRF0331">[15]Tablas!#REF!</definedName>
    <definedName name="CGRF0332" localSheetId="8">[14]Tablas!#REF!</definedName>
    <definedName name="CGRF0332">[15]Tablas!#REF!</definedName>
    <definedName name="CGRF0333" localSheetId="8">[14]Tablas!#REF!</definedName>
    <definedName name="CGRF0333">[15]Tablas!#REF!</definedName>
    <definedName name="CGRF0334" localSheetId="8">[14]Tablas!#REF!</definedName>
    <definedName name="CGRF0334">[15]Tablas!#REF!</definedName>
    <definedName name="CGRF0335" localSheetId="8">[14]Tablas!#REF!</definedName>
    <definedName name="CGRF0335">[15]Tablas!#REF!</definedName>
    <definedName name="CGRF0336" localSheetId="8">[14]Tablas!#REF!</definedName>
    <definedName name="CGRF0336">[15]Tablas!#REF!</definedName>
    <definedName name="CGRF0337" localSheetId="8">[14]Tablas!#REF!</definedName>
    <definedName name="CGRF0337">[15]Tablas!#REF!</definedName>
    <definedName name="CGRF0338" localSheetId="8">[14]Tablas!#REF!</definedName>
    <definedName name="CGRF0338">[15]Tablas!#REF!</definedName>
    <definedName name="CGRF0341" localSheetId="8">[14]Tablas!#REF!</definedName>
    <definedName name="CGRF0341">[15]Tablas!#REF!</definedName>
    <definedName name="CGRF0342" localSheetId="8">[14]Tablas!#REF!</definedName>
    <definedName name="CGRF0342">[15]Tablas!#REF!</definedName>
    <definedName name="CGRF0343" localSheetId="8">[14]Tablas!#REF!</definedName>
    <definedName name="CGRF0343">[15]Tablas!#REF!</definedName>
    <definedName name="CGRF041" localSheetId="8">[14]Tablas!#REF!</definedName>
    <definedName name="CGRF041">[15]Tablas!#REF!</definedName>
    <definedName name="CGRF042" localSheetId="8">[14]Tablas!#REF!</definedName>
    <definedName name="CGRF042">[15]Tablas!#REF!</definedName>
    <definedName name="CGRF0431" localSheetId="8">[14]Tablas!#REF!</definedName>
    <definedName name="CGRF0431">[15]Tablas!#REF!</definedName>
    <definedName name="CGRF0432" localSheetId="8">[14]Tablas!#REF!</definedName>
    <definedName name="CGRF0432">[15]Tablas!#REF!</definedName>
    <definedName name="CGRF0433" localSheetId="8">[14]Tablas!#REF!</definedName>
    <definedName name="CGRF0433">[15]Tablas!#REF!</definedName>
    <definedName name="CGRF0441" localSheetId="8">[14]Tablas!#REF!</definedName>
    <definedName name="CGRF0441">[15]Tablas!#REF!</definedName>
    <definedName name="CGRF0442" localSheetId="8">[14]Tablas!#REF!</definedName>
    <definedName name="CGRF0442">[15]Tablas!#REF!</definedName>
    <definedName name="CGRF0443" localSheetId="8">[14]Tablas!#REF!</definedName>
    <definedName name="CGRF0443">[15]Tablas!#REF!</definedName>
    <definedName name="CGSM01" localSheetId="8">[14]Tablas!#REF!</definedName>
    <definedName name="CGSM01">[15]Tablas!#REF!</definedName>
    <definedName name="CGSM02" localSheetId="8">[14]Tablas!#REF!</definedName>
    <definedName name="CGSM02">[15]Tablas!#REF!</definedName>
    <definedName name="CGSM03" localSheetId="8">[14]Tablas!#REF!</definedName>
    <definedName name="CGSM03">[15]Tablas!#REF!</definedName>
    <definedName name="CGSM04" localSheetId="8">[14]Tablas!#REF!</definedName>
    <definedName name="CGSM04">[15]Tablas!#REF!</definedName>
    <definedName name="CGSM05" localSheetId="8">[14]Tablas!#REF!</definedName>
    <definedName name="CGSM05">[15]Tablas!#REF!</definedName>
    <definedName name="CGSO011" localSheetId="8">[14]Tablas!#REF!</definedName>
    <definedName name="CGSO011">[15]Tablas!#REF!</definedName>
    <definedName name="CGSO012" localSheetId="8">[14]Tablas!#REF!</definedName>
    <definedName name="CGSO012">[15]Tablas!#REF!</definedName>
    <definedName name="CGSO013" localSheetId="8">[14]Tablas!#REF!</definedName>
    <definedName name="CGSO013">[15]Tablas!#REF!</definedName>
    <definedName name="CGSO014" localSheetId="8">[14]Tablas!#REF!</definedName>
    <definedName name="CGSO014">[15]Tablas!#REF!</definedName>
    <definedName name="CGSO02" localSheetId="8">[14]Tablas!#REF!</definedName>
    <definedName name="CGSO02">[15]Tablas!#REF!</definedName>
    <definedName name="CGSO031" localSheetId="8">[14]Tablas!#REF!</definedName>
    <definedName name="CGSO031">[15]Tablas!#REF!</definedName>
    <definedName name="CGSO032" localSheetId="8">[14]Tablas!#REF!</definedName>
    <definedName name="CGSO032">[15]Tablas!#REF!</definedName>
    <definedName name="CGSO033" localSheetId="8">[14]Tablas!#REF!</definedName>
    <definedName name="CGSO033">[15]Tablas!#REF!</definedName>
    <definedName name="CGSO034" localSheetId="8">[14]Tablas!#REF!</definedName>
    <definedName name="CGSO034">[15]Tablas!#REF!</definedName>
    <definedName name="CGSO041" localSheetId="8">[14]Tablas!#REF!</definedName>
    <definedName name="CGSO041">[15]Tablas!#REF!</definedName>
    <definedName name="CGSO042" localSheetId="8">[14]Tablas!#REF!</definedName>
    <definedName name="CGSO042">[15]Tablas!#REF!</definedName>
    <definedName name="CGSO043" localSheetId="8">[14]Tablas!#REF!</definedName>
    <definedName name="CGSO043">[15]Tablas!#REF!</definedName>
    <definedName name="CGSO044" localSheetId="8">[14]Tablas!#REF!</definedName>
    <definedName name="CGSO044">[15]Tablas!#REF!</definedName>
    <definedName name="CGSO051" localSheetId="8">[14]Tablas!#REF!</definedName>
    <definedName name="CGSO051">[15]Tablas!#REF!</definedName>
    <definedName name="CGSO052" localSheetId="8">[14]Tablas!#REF!</definedName>
    <definedName name="CGSO052">[15]Tablas!#REF!</definedName>
    <definedName name="CGSO053" localSheetId="8">[14]Tablas!#REF!</definedName>
    <definedName name="CGSO053">[15]Tablas!#REF!</definedName>
    <definedName name="CGSO054" localSheetId="8">[14]Tablas!#REF!</definedName>
    <definedName name="CGSO054">[15]Tablas!#REF!</definedName>
    <definedName name="CGSO055" localSheetId="8">[14]Tablas!#REF!</definedName>
    <definedName name="CGSO055">[15]Tablas!#REF!</definedName>
    <definedName name="CGSO061" localSheetId="8">[14]Tablas!#REF!</definedName>
    <definedName name="CGSO061">[15]Tablas!#REF!</definedName>
    <definedName name="CGSO062" localSheetId="8">[14]Tablas!#REF!</definedName>
    <definedName name="CGSO062">[15]Tablas!#REF!</definedName>
    <definedName name="CGSO063" localSheetId="8">[14]Tablas!#REF!</definedName>
    <definedName name="CGSO063">[15]Tablas!#REF!</definedName>
    <definedName name="CGSO064" localSheetId="8">[14]Tablas!#REF!</definedName>
    <definedName name="CGSO064">[15]Tablas!#REF!</definedName>
    <definedName name="CGTR011" localSheetId="8">[14]Tablas!#REF!</definedName>
    <definedName name="CGTR011">[15]Tablas!#REF!</definedName>
    <definedName name="CGTR012" localSheetId="8">[14]Tablas!#REF!</definedName>
    <definedName name="CGTR012">[15]Tablas!#REF!</definedName>
    <definedName name="CGTR021" localSheetId="8">[14]Tablas!#REF!</definedName>
    <definedName name="CGTR021">[15]Tablas!#REF!</definedName>
    <definedName name="CGTR022" localSheetId="8">[14]Tablas!#REF!</definedName>
    <definedName name="CGTR022">[15]Tablas!#REF!</definedName>
    <definedName name="CGTR023" localSheetId="8">[14]Tablas!#REF!</definedName>
    <definedName name="CGTR023">[15]Tablas!#REF!</definedName>
    <definedName name="CGTR031" localSheetId="8">[14]Tablas!#REF!</definedName>
    <definedName name="CGTR031">[15]Tablas!#REF!</definedName>
    <definedName name="CGTR032" localSheetId="8">[14]Tablas!#REF!</definedName>
    <definedName name="CGTR032">[15]Tablas!#REF!</definedName>
    <definedName name="CGTR033" localSheetId="8">[14]Tablas!#REF!</definedName>
    <definedName name="CGTR033">[15]Tablas!#REF!</definedName>
    <definedName name="CGTR034" localSheetId="8">[14]Tablas!#REF!</definedName>
    <definedName name="CGTR034">[15]Tablas!#REF!</definedName>
    <definedName name="CGTR035" localSheetId="8">[14]Tablas!#REF!</definedName>
    <definedName name="CGTR035">[15]Tablas!#REF!</definedName>
    <definedName name="CGTR036" localSheetId="8">[14]Tablas!#REF!</definedName>
    <definedName name="CGTR036">[15]Tablas!#REF!</definedName>
    <definedName name="CGTR037" localSheetId="8">[14]Tablas!#REF!</definedName>
    <definedName name="CGTR037">[15]Tablas!#REF!</definedName>
    <definedName name="CGTR038" localSheetId="8">[14]Tablas!#REF!</definedName>
    <definedName name="CGTR038">[15]Tablas!#REF!</definedName>
    <definedName name="CGTR039" localSheetId="8">[14]Tablas!#REF!</definedName>
    <definedName name="CGTR039">[15]Tablas!#REF!</definedName>
    <definedName name="CGTR041" localSheetId="8">[14]Tablas!#REF!</definedName>
    <definedName name="CGTR041">[15]Tablas!#REF!</definedName>
    <definedName name="CGTR042" localSheetId="8">[14]Tablas!#REF!</definedName>
    <definedName name="CGTR042">[15]Tablas!#REF!</definedName>
    <definedName name="CGTR043" localSheetId="8">[14]Tablas!#REF!</definedName>
    <definedName name="CGTR043">[15]Tablas!#REF!</definedName>
    <definedName name="CGTR044" localSheetId="8">[14]Tablas!#REF!</definedName>
    <definedName name="CGTR044">[15]Tablas!#REF!</definedName>
    <definedName name="CGTR051" localSheetId="8">[14]Tablas!#REF!</definedName>
    <definedName name="CGTR051">[15]Tablas!#REF!</definedName>
    <definedName name="Ch" localSheetId="8">#REF!</definedName>
    <definedName name="Ch">#REF!</definedName>
    <definedName name="Change_in_Cash" localSheetId="8" hidden="1">#REF!</definedName>
    <definedName name="Change_in_Cash" hidden="1">#REF!</definedName>
    <definedName name="CHAPA" localSheetId="18">#REF!</definedName>
    <definedName name="CHAPA" localSheetId="8">[37]BASE!$D$249</definedName>
    <definedName name="CHAPA">#REF!</definedName>
    <definedName name="Check_to_Cash" localSheetId="8" hidden="1">#REF!</definedName>
    <definedName name="Check_to_Cash" hidden="1">#REF!</definedName>
    <definedName name="CHK_PU" localSheetId="8">'[3]7422CW00'!#REF!</definedName>
    <definedName name="CHK_PU">'[3]7422CW00'!#REF!</definedName>
    <definedName name="CHP" localSheetId="8">#REF!</definedName>
    <definedName name="CHP">#REF!</definedName>
    <definedName name="Ci" localSheetId="8">#REF!</definedName>
    <definedName name="Ci">#REF!</definedName>
    <definedName name="CILIND">[109]TUBERIA!$AE$10:$AE$14</definedName>
    <definedName name="Cinta_Schotch_super_33">'[60]LISTADO '!$F$64</definedName>
    <definedName name="Cinta_scotch_23">'[60]LISTADO '!$F$65</definedName>
    <definedName name="CIRCUITOS">[110]Circuitos!$C$2:$C$891</definedName>
    <definedName name="CISNEROS" localSheetId="8">#REF!</definedName>
    <definedName name="CISNEROS">#REF!</definedName>
    <definedName name="Ciudad">'[111]FIRMAS y DATOS'!$F:$F</definedName>
    <definedName name="Cj" localSheetId="8">#REF!</definedName>
    <definedName name="Cj">#REF!</definedName>
    <definedName name="cjsa" localSheetId="8" hidden="1">#REF!</definedName>
    <definedName name="cjsa" hidden="1">#REF!</definedName>
    <definedName name="Ck" localSheetId="8">#REF!</definedName>
    <definedName name="Ck">#REF!</definedName>
    <definedName name="CL" localSheetId="8">#REF!</definedName>
    <definedName name="CL">#REF!</definedName>
    <definedName name="CLAVO" localSheetId="18">#REF!</definedName>
    <definedName name="CLAVO" localSheetId="8">[37]BASE!$D$69</definedName>
    <definedName name="CLAVO">#REF!</definedName>
    <definedName name="Cll" localSheetId="8">#REF!</definedName>
    <definedName name="Cll">#REF!</definedName>
    <definedName name="Cm" localSheetId="8">#REF!</definedName>
    <definedName name="Cm">#REF!</definedName>
    <definedName name="cmf" localSheetId="8">[112]Hoja1!$C$27</definedName>
    <definedName name="cmf">[113]Hoja1!$C$27</definedName>
    <definedName name="CMIBLE" localSheetId="8">#REF!</definedName>
    <definedName name="CMIBLE">#REF!</definedName>
    <definedName name="CMIBLE1" localSheetId="8">#REF!</definedName>
    <definedName name="CMIBLE1">#REF!</definedName>
    <definedName name="CMMO" localSheetId="18">#REF!</definedName>
    <definedName name="CMMO">#REF!</definedName>
    <definedName name="CMMOA">[114]BASE!$D$455</definedName>
    <definedName name="CN" localSheetId="18">#REF!</definedName>
    <definedName name="Cn" localSheetId="8">#REF!</definedName>
    <definedName name="CN">#REF!</definedName>
    <definedName name="Cñ" localSheetId="8">#REF!</definedName>
    <definedName name="Cñ">#REF!</definedName>
    <definedName name="Co" localSheetId="8">#REF!</definedName>
    <definedName name="Co">#REF!</definedName>
    <definedName name="CO22JH" localSheetId="8">#REF!</definedName>
    <definedName name="CO22JH">#REF!</definedName>
    <definedName name="CO23JH" localSheetId="8">#REF!</definedName>
    <definedName name="CO23JH">#REF!</definedName>
    <definedName name="CO456JH">[37]BASE!$D$203</definedName>
    <definedName name="CO458JH">[81]BASE!$D$329</definedName>
    <definedName name="CO45S2" localSheetId="8">#REF!</definedName>
    <definedName name="CO45S2">#REF!</definedName>
    <definedName name="CO45S3" localSheetId="8">#REF!</definedName>
    <definedName name="CO45S3">#REF!</definedName>
    <definedName name="CO45S4" localSheetId="8">#REF!</definedName>
    <definedName name="CO45S4">#REF!</definedName>
    <definedName name="CO45S6" localSheetId="8">#REF!</definedName>
    <definedName name="CO45S6">#REF!</definedName>
    <definedName name="CO902JH" localSheetId="8">#REF!</definedName>
    <definedName name="CO902JH">#REF!</definedName>
    <definedName name="CO903JH" localSheetId="8">#REF!</definedName>
    <definedName name="CO903JH">#REF!</definedName>
    <definedName name="CO904JH">[37]BASE!$D$196</definedName>
    <definedName name="CO906JH" localSheetId="18">#REF!</definedName>
    <definedName name="CO906JH" localSheetId="8">[37]BASE!$D$197</definedName>
    <definedName name="CO906JH">#REF!</definedName>
    <definedName name="CO908JH">[81]BASE!$D$328</definedName>
    <definedName name="CO90P4" localSheetId="18">#REF!</definedName>
    <definedName name="CO90P4">#REF!</definedName>
    <definedName name="CO90S2" localSheetId="8">#REF!</definedName>
    <definedName name="CO90S2">#REF!</definedName>
    <definedName name="CO90S3" localSheetId="8">#REF!</definedName>
    <definedName name="CO90S3">#REF!</definedName>
    <definedName name="CO90S4">[37]BASE!$D$130</definedName>
    <definedName name="CO90S6" localSheetId="8">#REF!</definedName>
    <definedName name="CO90S6">#REF!</definedName>
    <definedName name="CO910JH" localSheetId="8">#REF!</definedName>
    <definedName name="CO910JH">#REF!</definedName>
    <definedName name="CobroSuspencion">"Elipse 8"</definedName>
    <definedName name="Cod" localSheetId="18">#REF!</definedName>
    <definedName name="Cod" localSheetId="8">#REF!</definedName>
    <definedName name="Cod">#REF!</definedName>
    <definedName name="Cod._SDS" localSheetId="18">#REF!</definedName>
    <definedName name="Cod._SDS">#REF!</definedName>
    <definedName name="CodActEco">[13]EMPRESA!$F$10</definedName>
    <definedName name="codigo" localSheetId="8">#REF!,#REF!</definedName>
    <definedName name="codigo">#REF!,#REF!</definedName>
    <definedName name="CodigoInversion" localSheetId="8">#REF!</definedName>
    <definedName name="CodigoInversion">#REF!</definedName>
    <definedName name="CodigoProyecto">#REF!</definedName>
    <definedName name="Codigos">#REF!</definedName>
    <definedName name="CÓDIGOS_EQUIPOS" localSheetId="8">'[79]INSUMOS EQUIPOS'!$A$8:$A$107</definedName>
    <definedName name="CÓDIGOS_EQUIPOS">'[115]INSUMOS EQUIPOS'!$A$8:$A$105</definedName>
    <definedName name="CÓDIGOS_MANO_DE_OBRA" localSheetId="8">'[79]INSUMOS MANO DE OBRA'!$A$8:$A$63</definedName>
    <definedName name="CÓDIGOS_MANO_DE_OBRA">'[115]INSUMOS MANO DE OBRA'!$A$8:$A$63</definedName>
    <definedName name="CÓDIGOS_SERVICIOS" localSheetId="8">'[79]INSUMOS SERVICIOS'!$A$12:$A$53</definedName>
    <definedName name="CÓDIGOS_SERVICIOS">'[115]INSUMOS SERVICIOS'!$A$8:$A$51</definedName>
    <definedName name="CÓDIGOS_TRANSPORTES">'[79]INSUMOS TRANSPORTES'!$A$8:$A$47</definedName>
    <definedName name="CODOS" localSheetId="18">#REF!</definedName>
    <definedName name="CODOS" localSheetId="8">#REF!</definedName>
    <definedName name="CODOS">#REF!</definedName>
    <definedName name="CODOS1" localSheetId="18">#REF!</definedName>
    <definedName name="CODOS1">#REF!</definedName>
    <definedName name="cogvsiruj">[73]COMPARATIVO!#REF!</definedName>
    <definedName name="COLON" localSheetId="8">#REF!</definedName>
    <definedName name="COLON">#REF!</definedName>
    <definedName name="ColTap" localSheetId="8">'[36]Coloc. e Interc. Tapones'!$E$1:$E$65536</definedName>
    <definedName name="ColTap">'[26]Coloc. e Interc. Tapones'!$E:$E</definedName>
    <definedName name="Com">'[84]LIQUIDA-NOMINA'!$AL$4</definedName>
    <definedName name="COM.LIM" localSheetId="8">#REF!</definedName>
    <definedName name="COM.LIM">#REF!</definedName>
    <definedName name="Comb" localSheetId="18">#REF!</definedName>
    <definedName name="Comb">#REF!</definedName>
    <definedName name="COMIDA" localSheetId="8">#REF!</definedName>
    <definedName name="COMIDA">#REF!</definedName>
    <definedName name="COMN1" localSheetId="8">[116]BASE!#REF!</definedName>
    <definedName name="COMN1">[116]BASE!#REF!</definedName>
    <definedName name="COMP" localSheetId="8">#REF!</definedName>
    <definedName name="COMP">#REF!</definedName>
    <definedName name="COMPR" localSheetId="18">#REF!</definedName>
    <definedName name="COMPR" localSheetId="8">#REF!</definedName>
    <definedName name="COMPR">#REF!</definedName>
    <definedName name="COMPRE" localSheetId="18">#REF!</definedName>
    <definedName name="COMPRE">#REF!</definedName>
    <definedName name="COMPRESOR">[82]EQUIPO!$D$5</definedName>
    <definedName name="Compresores" localSheetId="8">#REF!</definedName>
    <definedName name="Compresores">#REF!</definedName>
    <definedName name="CON.FUN" localSheetId="8">#REF!</definedName>
    <definedName name="CON.FUN">#REF!</definedName>
    <definedName name="CON.LIM" localSheetId="8">#REF!</definedName>
    <definedName name="CON.LIM">#REF!</definedName>
    <definedName name="CON.POZ" localSheetId="8">#REF!</definedName>
    <definedName name="CON.POZ">#REF!</definedName>
    <definedName name="CON.TUB" localSheetId="8">[89]TUBERIA!#REF!</definedName>
    <definedName name="CON.TUB">[89]TUBERIA!#REF!</definedName>
    <definedName name="CONC" localSheetId="8">#REF!</definedName>
    <definedName name="CONC">#REF!</definedName>
    <definedName name="Conc1" localSheetId="18">#REF!</definedName>
    <definedName name="Conc1">#REF!</definedName>
    <definedName name="Conc2" localSheetId="18">#REF!</definedName>
    <definedName name="Conc2">#REF!</definedName>
    <definedName name="Conc3" localSheetId="18">#REF!</definedName>
    <definedName name="Conc3" localSheetId="8">[23]Sábana!#REF!</definedName>
    <definedName name="Conc3">#REF!</definedName>
    <definedName name="Conc4" localSheetId="18">#REF!</definedName>
    <definedName name="Conc4">#REF!</definedName>
    <definedName name="Concor1" localSheetId="8">[23]Sábana!#REF!</definedName>
    <definedName name="Concor1">[23]Sábana!#REF!</definedName>
    <definedName name="CONCRETO" localSheetId="8">#REF!</definedName>
    <definedName name="CONCRETO">#REF!</definedName>
    <definedName name="Concreto_3000_PSI">'[60]Apu Basicos'!$F$40</definedName>
    <definedName name="CONCRETO_F.C_4" localSheetId="8">#REF!</definedName>
    <definedName name="CONCRETO_F.C_4">#REF!</definedName>
    <definedName name="concreto_FC_2.2" localSheetId="8">#REF!</definedName>
    <definedName name="concreto_FC_2.2">#REF!</definedName>
    <definedName name="Concreto1_m">[42]Dimensiones!$F$36</definedName>
    <definedName name="Concreto2_m">[42]Dimensiones!$F$38</definedName>
    <definedName name="Concreto3_m">[42]Dimensiones!$F$40</definedName>
    <definedName name="Concreto4_m">[42]Dimensiones!$F$42</definedName>
    <definedName name="Concreto5_m">[42]Dimensiones!$F$44</definedName>
    <definedName name="Conexion" localSheetId="18">#REF!</definedName>
    <definedName name="Conexion">#REF!</definedName>
    <definedName name="ConJ1" localSheetId="18">#REF!</definedName>
    <definedName name="ConJ1">#REF!</definedName>
    <definedName name="ConJ2" localSheetId="18">#REF!</definedName>
    <definedName name="ConJ2">#REF!</definedName>
    <definedName name="ConJ3" localSheetId="18">#REF!</definedName>
    <definedName name="ConJ3">#REF!</definedName>
    <definedName name="ConJ4" localSheetId="18">#REF!</definedName>
    <definedName name="ConJ4">#REF!</definedName>
    <definedName name="CONM1">[37]BASE!$D$309</definedName>
    <definedName name="CONM2" localSheetId="18">#REF!</definedName>
    <definedName name="CONM2" localSheetId="8">[37]BASE!$D$310</definedName>
    <definedName name="CONM2">#REF!</definedName>
    <definedName name="CONMI">[116]BASE!#REF!</definedName>
    <definedName name="CONMX" localSheetId="8">#REF!</definedName>
    <definedName name="CONMX">#REF!</definedName>
    <definedName name="conred" localSheetId="18">#REF!</definedName>
    <definedName name="conred">#REF!</definedName>
    <definedName name="ConseqCat">0</definedName>
    <definedName name="ConseqForMitRisk">3</definedName>
    <definedName name="Consolidado" localSheetId="18">#REF!</definedName>
    <definedName name="Consolidado">#REF!</definedName>
    <definedName name="Consultor">'[117]Datos básicos'!$B$2</definedName>
    <definedName name="CONT">'[118]DATOS CONTRATO'!$G$13</definedName>
    <definedName name="contra" localSheetId="18">#REF!</definedName>
    <definedName name="contra">#REF!</definedName>
    <definedName name="Contratante" localSheetId="8">'[13]DATOS CONTRATO'!$E$6</definedName>
    <definedName name="Contratante">'[117]Datos básicos'!$B$1</definedName>
    <definedName name="Contratista" localSheetId="18">#REF!</definedName>
    <definedName name="Contratista">#REF!</definedName>
    <definedName name="CONTRATO" localSheetId="8">[84]CONTRATO!$E$8</definedName>
    <definedName name="Contrato">'[117]Datos básicos'!$B$3</definedName>
    <definedName name="coordinar" localSheetId="18">#REF!</definedName>
    <definedName name="coordinar">#REF!</definedName>
    <definedName name="copia" localSheetId="18">#REF!</definedName>
    <definedName name="COPIA" localSheetId="8">'A.U % '!ERR</definedName>
    <definedName name="copia">#REF!</definedName>
    <definedName name="COPIA1" localSheetId="8">#REF!</definedName>
    <definedName name="COPIA1">#REF!</definedName>
    <definedName name="COPIA2" localSheetId="8">#REF!</definedName>
    <definedName name="COPIA2">#REF!</definedName>
    <definedName name="copiao4" localSheetId="8">'A.U % '!ERR</definedName>
    <definedName name="copiao4">[0]!err</definedName>
    <definedName name="copiar">[119]Sheet1!$AC$68</definedName>
    <definedName name="corri" localSheetId="8">'A.U % '!ERR</definedName>
    <definedName name="corri">[0]!err</definedName>
    <definedName name="Corriente">[94]AMPACITY!$B$6:$I$28</definedName>
    <definedName name="CORTA" localSheetId="18">#REF!</definedName>
    <definedName name="CORTA" localSheetId="8">[37]BASE!$D$319</definedName>
    <definedName name="CORTA">#REF!</definedName>
    <definedName name="COSTO_FRENTE">[120]BITACORA!$E$1:$E$65536</definedName>
    <definedName name="costo2" localSheetId="8" hidden="1">#REF!</definedName>
    <definedName name="costo2" hidden="1">#REF!</definedName>
    <definedName name="COSTODIRECTO" localSheetId="8">#REF!</definedName>
    <definedName name="COSTODIRECTO">#REF!</definedName>
    <definedName name="COSTOS" localSheetId="8">[121]TARIFAS!$A$1:$F$52</definedName>
    <definedName name="COSTOS">[122]TARIFAS!$A$1:$F$52</definedName>
    <definedName name="cota" localSheetId="8">'[123]Base de Diseño'!$A$1:$D$290</definedName>
    <definedName name="cota">'[36]Base de Diseño'!$A$1:$D$290</definedName>
    <definedName name="COTAS" localSheetId="8">[124]Hoja3!$A$5:$B$154</definedName>
    <definedName name="COTAS">[125]Hoja3!$A$5:$B$154</definedName>
    <definedName name="COYLL">[37]BASE!#REF!</definedName>
    <definedName name="CP452L" localSheetId="18">#REF!</definedName>
    <definedName name="CP452L">#REF!</definedName>
    <definedName name="CP453L" localSheetId="18">#REF!</definedName>
    <definedName name="CP453L" localSheetId="8">#REF!</definedName>
    <definedName name="CP453L">#REF!</definedName>
    <definedName name="CP902L" localSheetId="18">#REF!</definedName>
    <definedName name="CP902L">#REF!</definedName>
    <definedName name="CP903L" localSheetId="18">#REF!</definedName>
    <definedName name="CP903L" localSheetId="8">#REF!</definedName>
    <definedName name="CP903L">#REF!</definedName>
    <definedName name="CP904L" localSheetId="18">#REF!</definedName>
    <definedName name="CP904L" localSheetId="8">[126]BASE!$D$421</definedName>
    <definedName name="CP904L">#REF!</definedName>
    <definedName name="Cq" localSheetId="8">#REF!</definedName>
    <definedName name="Cq">#REF!</definedName>
    <definedName name="Cr" localSheetId="8">#REF!</definedName>
    <definedName name="Cr">#REF!</definedName>
    <definedName name="CR22JH" localSheetId="18">#REF!</definedName>
    <definedName name="CR22JH" localSheetId="8">#REF!</definedName>
    <definedName name="CR22JH">#REF!</definedName>
    <definedName name="CR42JH" localSheetId="8">#REF!</definedName>
    <definedName name="CR42JH">#REF!</definedName>
    <definedName name="CR44JH" localSheetId="8">#REF!</definedName>
    <definedName name="CR44JH">#REF!</definedName>
    <definedName name="CR66JH">[37]BASE!$D$178</definedName>
    <definedName name="CRIT" localSheetId="8">#REF!</definedName>
    <definedName name="CRIT">#REF!</definedName>
    <definedName name="CRIT_APIAY" localSheetId="8">#REF!</definedName>
    <definedName name="CRIT_APIAY">#REF!</definedName>
    <definedName name="CRIT_CHICHI" localSheetId="8">#REF!</definedName>
    <definedName name="CRIT_CHICHI">#REF!</definedName>
    <definedName name="CRIT_CHICHI1">#REF!</definedName>
    <definedName name="CRIT_DOL">#REF!</definedName>
    <definedName name="CRIT_DOL1">#REF!</definedName>
    <definedName name="CRIT1">#REF!</definedName>
    <definedName name="Criteria_MI">[127]civ_roma!$C$803:$G$804</definedName>
    <definedName name="_xlnm.Criteria" localSheetId="8">'[128]Cuadro6. Cump'!#REF!</definedName>
    <definedName name="_xlnm.Criteria">'[128]Cuadro6. Cump'!#REF!</definedName>
    <definedName name="Criterios_IM">'[3]7422CW00'!#REF!</definedName>
    <definedName name="Criticidad">[129]Tabla!$A$1:$A$5</definedName>
    <definedName name="crt" localSheetId="8"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RUCE_200_CANAL_S1" localSheetId="8">#REF!</definedName>
    <definedName name="CRUCE_200_CANAL_S1">#REF!</definedName>
    <definedName name="CRUCE_200_CANAL_S2" localSheetId="8">#REF!</definedName>
    <definedName name="CRUCE_200_CANAL_S2">#REF!</definedName>
    <definedName name="CRUCE_200_CANAL_S3" localSheetId="8">#REF!</definedName>
    <definedName name="CRUCE_200_CANAL_S3">#REF!</definedName>
    <definedName name="CRUCE_200_CANAL_S4" localSheetId="8">#REF!</definedName>
    <definedName name="CRUCE_200_CANAL_S4">#REF!</definedName>
    <definedName name="CRUCE_200_CANAL_S5" localSheetId="8">#REF!</definedName>
    <definedName name="CRUCE_200_CANAL_S5">#REF!</definedName>
    <definedName name="CRUCE_200_CANAL_S6" localSheetId="8">#REF!</definedName>
    <definedName name="CRUCE_200_CANAL_S6">#REF!</definedName>
    <definedName name="CRUCE_8__A_S1" localSheetId="8">#REF!</definedName>
    <definedName name="CRUCE_8__A_S1">#REF!</definedName>
    <definedName name="CRUCE_8__A_S2" localSheetId="8">#REF!</definedName>
    <definedName name="CRUCE_8__A_S2">#REF!</definedName>
    <definedName name="CRUCE_8__A_S3" localSheetId="8">#REF!</definedName>
    <definedName name="CRUCE_8__A_S3">#REF!</definedName>
    <definedName name="CRUCE_8__A_S4" localSheetId="8">#REF!</definedName>
    <definedName name="CRUCE_8__A_S4">#REF!</definedName>
    <definedName name="CRUCE_8__A_S5" localSheetId="8">#REF!</definedName>
    <definedName name="CRUCE_8__A_S5">#REF!</definedName>
    <definedName name="CRUCE_8__A_S6" localSheetId="8">#REF!</definedName>
    <definedName name="CRUCE_8__A_S6">#REF!</definedName>
    <definedName name="CRUCE12__A_S1" localSheetId="8">#REF!</definedName>
    <definedName name="CRUCE12__A_S1">#REF!</definedName>
    <definedName name="CRUCE12__A_S2" localSheetId="8">#REF!</definedName>
    <definedName name="CRUCE12__A_S2">#REF!</definedName>
    <definedName name="CRUCE12__A_S3" localSheetId="8">#REF!</definedName>
    <definedName name="CRUCE12__A_S3">#REF!</definedName>
    <definedName name="CRUCE12__A_S4" localSheetId="8">#REF!</definedName>
    <definedName name="CRUCE12__A_S4">#REF!</definedName>
    <definedName name="CRUCE12__A_S5" localSheetId="8">#REF!</definedName>
    <definedName name="CRUCE12__A_S5">#REF!</definedName>
    <definedName name="CRUCE12__A_S6" localSheetId="8">#REF!</definedName>
    <definedName name="CRUCE12__A_S6">#REF!</definedName>
    <definedName name="CRUCE12_B_S1" localSheetId="8">#REF!</definedName>
    <definedName name="CRUCE12_B_S1">#REF!</definedName>
    <definedName name="CRUCE12_B_S2" localSheetId="8">#REF!</definedName>
    <definedName name="CRUCE12_B_S2">#REF!</definedName>
    <definedName name="CRUCE12_B_S3" localSheetId="8">#REF!</definedName>
    <definedName name="CRUCE12_B_S3">#REF!</definedName>
    <definedName name="CRUCE12_B_S4" localSheetId="8">#REF!</definedName>
    <definedName name="CRUCE12_B_S4">#REF!</definedName>
    <definedName name="CRUCE12_B_S5" localSheetId="8">#REF!</definedName>
    <definedName name="CRUCE12_B_S5">#REF!</definedName>
    <definedName name="CRUCE12_B_S6" localSheetId="8">#REF!</definedName>
    <definedName name="CRUCE12_B_S6">#REF!</definedName>
    <definedName name="CRUCE160_CANAL_S1" localSheetId="8">#REF!</definedName>
    <definedName name="CRUCE160_CANAL_S1">#REF!</definedName>
    <definedName name="CRUCE160_CANAL_S2" localSheetId="8">#REF!</definedName>
    <definedName name="CRUCE160_CANAL_S2">#REF!</definedName>
    <definedName name="CRUCE160_CANAL_S3" localSheetId="8">#REF!</definedName>
    <definedName name="CRUCE160_CANAL_S3">#REF!</definedName>
    <definedName name="CRUCE160_CANAL_S4" localSheetId="8">#REF!</definedName>
    <definedName name="CRUCE160_CANAL_S4">#REF!</definedName>
    <definedName name="CRUCE160_CANAL_S5" localSheetId="8">#REF!</definedName>
    <definedName name="CRUCE160_CANAL_S5">#REF!</definedName>
    <definedName name="CRUCE160_CANAL_S6" localSheetId="8">#REF!</definedName>
    <definedName name="CRUCE160_CANAL_S6">#REF!</definedName>
    <definedName name="CRUCE90_CANAL_S1" localSheetId="8">#REF!</definedName>
    <definedName name="CRUCE90_CANAL_S1">#REF!</definedName>
    <definedName name="CRUCE90_CANAL_S2" localSheetId="8">#REF!</definedName>
    <definedName name="CRUCE90_CANAL_S2">#REF!</definedName>
    <definedName name="CRUCE90_CANAL_S3" localSheetId="8">#REF!</definedName>
    <definedName name="CRUCE90_CANAL_S3">#REF!</definedName>
    <definedName name="CRUCE90_CANAL_S4" localSheetId="8">#REF!</definedName>
    <definedName name="CRUCE90_CANAL_S4">#REF!</definedName>
    <definedName name="CRUCE90_CANAL_S5" localSheetId="8">#REF!</definedName>
    <definedName name="CRUCE90_CANAL_S5">#REF!</definedName>
    <definedName name="CRUCE90_CANAL_S6" localSheetId="8">#REF!</definedName>
    <definedName name="CRUCE90_CANAL_S6">#REF!</definedName>
    <definedName name="CRUCE90_S1" localSheetId="8">#REF!</definedName>
    <definedName name="CRUCE90_S1">#REF!</definedName>
    <definedName name="CRUCE90_S2" localSheetId="8">#REF!</definedName>
    <definedName name="CRUCE90_S2">#REF!</definedName>
    <definedName name="CRUCE90_S3" localSheetId="8">#REF!</definedName>
    <definedName name="CRUCE90_S3">#REF!</definedName>
    <definedName name="CRUCE90_S4" localSheetId="8">#REF!</definedName>
    <definedName name="CRUCE90_S4">#REF!</definedName>
    <definedName name="CRUCE90_S5" localSheetId="8">#REF!</definedName>
    <definedName name="CRUCE90_S5">#REF!</definedName>
    <definedName name="CRUCE90_S6" localSheetId="8">#REF!</definedName>
    <definedName name="CRUCE90_S6">#REF!</definedName>
    <definedName name="Cs" localSheetId="8">#REF!</definedName>
    <definedName name="Cs">#REF!</definedName>
    <definedName name="CS_AVG_SIZE" localSheetId="8">#REF!</definedName>
    <definedName name="CS_AVG_SIZE">#REF!</definedName>
    <definedName name="CS_WELDING" localSheetId="8">#REF!</definedName>
    <definedName name="CS_WELDING">#REF!</definedName>
    <definedName name="CSIKA" localSheetId="18">#REF!</definedName>
    <definedName name="CSIKA" localSheetId="8">[37]BASE!$D$231</definedName>
    <definedName name="CSIKA">#REF!</definedName>
    <definedName name="Ct" localSheetId="8">#REF!</definedName>
    <definedName name="ct">[44]D_AWG!$P$25</definedName>
    <definedName name="CT070KG" localSheetId="18">[52]RECURSOS!#REF!</definedName>
    <definedName name="CT070KG">[52]RECURSOS!#REF!</definedName>
    <definedName name="CT080KG" localSheetId="18">[52]RECURSOS!#REF!</definedName>
    <definedName name="CT080KG">[52]RECURSOS!#REF!</definedName>
    <definedName name="CT110K">[130]PRELIM!$B$311</definedName>
    <definedName name="CT110KG" localSheetId="18">[52]RECURSOS!#REF!</definedName>
    <definedName name="CT110KG" localSheetId="8">[37]BASE!$D$36</definedName>
    <definedName name="CT110KG">[52]RECURSOS!#REF!</definedName>
    <definedName name="CT140K">[130]PRELIM!$B$329</definedName>
    <definedName name="CT140KG" localSheetId="18">#REF!</definedName>
    <definedName name="CT140KG" localSheetId="8">[37]BASE!$D$35</definedName>
    <definedName name="CT140KG">#REF!</definedName>
    <definedName name="CT170KG" localSheetId="18">#REF!</definedName>
    <definedName name="CT170KG">#REF!</definedName>
    <definedName name="CT180K">[130]PRELIM!$B$346</definedName>
    <definedName name="CT180KG" localSheetId="18">[52]RECURSOS!#REF!</definedName>
    <definedName name="CT180KG" localSheetId="8">#REF!</definedName>
    <definedName name="CT180KG">[52]RECURSOS!#REF!</definedName>
    <definedName name="CT210K">[130]PRELIM!$B$363</definedName>
    <definedName name="CT210KG" localSheetId="18">#REF!</definedName>
    <definedName name="CT210KG" localSheetId="8">[37]BASE!$D$33</definedName>
    <definedName name="CT210KG">#REF!</definedName>
    <definedName name="CT245K">[130]PRELIM!$B$380</definedName>
    <definedName name="CT245KG" localSheetId="18">#REF!</definedName>
    <definedName name="CT245KG" localSheetId="8">[37]BASE!$D$32</definedName>
    <definedName name="CT245KG">#REF!</definedName>
    <definedName name="CT280KG" localSheetId="18">#REF!</definedName>
    <definedName name="CT280KG">#REF!</definedName>
    <definedName name="CTA">#REF!</definedName>
    <definedName name="CTC140KG">[37]BASE!$D$37</definedName>
    <definedName name="CTE">#REF!</definedName>
    <definedName name="CTR">'[3]7422CW00'!#REF!</definedName>
    <definedName name="CTRPAG">'[3]7422CW00'!#REF!</definedName>
    <definedName name="Cu" localSheetId="8">#REF!</definedName>
    <definedName name="Cu">#REF!</definedName>
    <definedName name="cuadrilla2">[131]Equ!$A$16:$A$59</definedName>
    <definedName name="cuadrilla3">[131]Trans!$A$16:$A$63</definedName>
    <definedName name="cuadrilla4">[131]Mat!$A$12:$A$568</definedName>
    <definedName name="cuadrilla5">[131]Equ!$A$12:$G$59</definedName>
    <definedName name="Cuadro" localSheetId="18">#REF!</definedName>
    <definedName name="Cuadro" localSheetId="8">#REF!</definedName>
    <definedName name="Cuadro">#REF!</definedName>
    <definedName name="CUAL" localSheetId="23">[6]!ERR</definedName>
    <definedName name="CUAL" localSheetId="8">'A.U % '!ERR</definedName>
    <definedName name="CUAL" localSheetId="11">[6]!ERR</definedName>
    <definedName name="CUAL">[6]!ERR</definedName>
    <definedName name="CUBS" localSheetId="8">#REF!</definedName>
    <definedName name="CUBS">#REF!</definedName>
    <definedName name="cUCA" localSheetId="18">#REF!</definedName>
    <definedName name="cUCA" localSheetId="8">#REF!</definedName>
    <definedName name="cUCA">#REF!</definedName>
    <definedName name="CUE" localSheetId="8">#REF!</definedName>
    <definedName name="CUE">#REF!</definedName>
    <definedName name="CUER" localSheetId="8">#REF!</definedName>
    <definedName name="CUER">#REF!</definedName>
    <definedName name="CUERDA" localSheetId="8">#REF!</definedName>
    <definedName name="CUERDA">#REF!</definedName>
    <definedName name="CUNET" localSheetId="8" hidden="1">{"via1",#N/A,TRUE,"general";"via2",#N/A,TRUE,"general";"via3",#N/A,TRUE,"general"}</definedName>
    <definedName name="CUNET" hidden="1">{"via1",#N/A,TRUE,"general";"via2",#N/A,TRUE,"general";"via3",#N/A,TRUE,"general"}</definedName>
    <definedName name="Cunetavia" localSheetId="18">#REF!</definedName>
    <definedName name="Cunetavia">#REF!</definedName>
    <definedName name="Curvas_1_2">'[60]LISTADO '!$F$88</definedName>
    <definedName name="Curvas_2">'[60]LISTADO '!$F$91</definedName>
    <definedName name="Customize" localSheetId="23">[132]!Customize</definedName>
    <definedName name="Customize" localSheetId="11">[132]!Customize</definedName>
    <definedName name="Customize">[132]!Customize</definedName>
    <definedName name="Cv" localSheetId="8">#REF!</definedName>
    <definedName name="cv" hidden="1">{"TAB1",#N/A,TRUE,"GENERAL";"TAB2",#N/A,TRUE,"GENERAL";"TAB3",#N/A,TRUE,"GENERAL";"TAB4",#N/A,TRUE,"GENERAL";"TAB5",#N/A,TRUE,"GENERAL"}</definedName>
    <definedName name="CVa" localSheetId="8">'[36]Cambio de Valv.'!$E$1:$E$65536</definedName>
    <definedName name="CVa">'[26]Cambio de Valv.'!$E:$E</definedName>
    <definedName name="cvbcvbf" localSheetId="8" hidden="1">{#N/A,#N/A,TRUE,"INGENIERIA";#N/A,#N/A,TRUE,"COMPRAS";#N/A,#N/A,TRUE,"DIRECCION";#N/A,#N/A,TRUE,"RESUMEN"}</definedName>
    <definedName name="cvbcvbf" hidden="1">{#N/A,#N/A,TRUE,"INGENIERIA";#N/A,#N/A,TRUE,"COMPRAS";#N/A,#N/A,TRUE,"DIRECCION";#N/A,#N/A,TRUE,"RESUMEN"}</definedName>
    <definedName name="cvfvd" localSheetId="8" hidden="1">{"via1",#N/A,TRUE,"general";"via2",#N/A,TRUE,"general";"via3",#N/A,TRUE,"general"}</definedName>
    <definedName name="cvfvd" hidden="1">{"via1",#N/A,TRUE,"general";"via2",#N/A,TRUE,"general";"via3",#N/A,TRUE,"general"}</definedName>
    <definedName name="cvn" localSheetId="8" hidden="1">{"TAB1",#N/A,TRUE,"GENERAL";"TAB2",#N/A,TRUE,"GENERAL";"TAB3",#N/A,TRUE,"GENERAL";"TAB4",#N/A,TRUE,"GENERAL";"TAB5",#N/A,TRUE,"GENERAL"}</definedName>
    <definedName name="cvn" hidden="1">{"TAB1",#N/A,TRUE,"GENERAL";"TAB2",#N/A,TRUE,"GENERAL";"TAB3",#N/A,TRUE,"GENERAL";"TAB4",#N/A,TRUE,"GENERAL";"TAB5",#N/A,TRUE,"GENERAL"}</definedName>
    <definedName name="CVXC" localSheetId="8" hidden="1">{"via1",#N/A,TRUE,"general";"via2",#N/A,TRUE,"general";"via3",#N/A,TRUE,"general"}</definedName>
    <definedName name="CVXC" hidden="1">{"via1",#N/A,TRUE,"general";"via2",#N/A,TRUE,"general";"via3",#N/A,TRUE,"general"}</definedName>
    <definedName name="Cw" localSheetId="8">#REF!</definedName>
    <definedName name="Cw">#REF!</definedName>
    <definedName name="Cx" localSheetId="8">#REF!</definedName>
    <definedName name="Cx">#REF!</definedName>
    <definedName name="Cy" localSheetId="8">#REF!</definedName>
    <definedName name="Cy">#REF!</definedName>
    <definedName name="CYLL2" localSheetId="18">#REF!</definedName>
    <definedName name="CYLL2" localSheetId="8">[37]BASE!$D$220</definedName>
    <definedName name="CYLL2">#REF!</definedName>
    <definedName name="CYLL3" localSheetId="8">#REF!</definedName>
    <definedName name="CYLL3">#REF!</definedName>
    <definedName name="CYLL4" localSheetId="8">#REF!</definedName>
    <definedName name="CYLL4">#REF!</definedName>
    <definedName name="CYLL6" localSheetId="8">#REF!</definedName>
    <definedName name="CYLL6">#REF!</definedName>
    <definedName name="d" localSheetId="8" hidden="1">{"TAB1",#N/A,TRUE,"GENERAL";"TAB2",#N/A,TRUE,"GENERAL";"TAB3",#N/A,TRUE,"GENERAL";"TAB4",#N/A,TRUE,"GENERAL";"TAB5",#N/A,TRUE,"GENERAL"}</definedName>
    <definedName name="d" hidden="1">{"TAB1",#N/A,TRUE,"GENERAL";"TAB2",#N/A,TRUE,"GENERAL";"TAB3",#N/A,TRUE,"GENERAL";"TAB4",#N/A,TRUE,"GENERAL";"TAB5",#N/A,TRUE,"GENERAL"}</definedName>
    <definedName name="D_1">#REF!</definedName>
    <definedName name="D_EXT" localSheetId="8">#REF!</definedName>
    <definedName name="D_EXT">#REF!</definedName>
    <definedName name="D_INT" localSheetId="8">#REF!</definedName>
    <definedName name="D_INT">#REF!</definedName>
    <definedName name="d_PH">[44]D_AWG!$V$37</definedName>
    <definedName name="D1S" localSheetId="8">#REF!</definedName>
    <definedName name="D1S">#REF!</definedName>
    <definedName name="D2S" localSheetId="8">#REF!</definedName>
    <definedName name="D2S">#REF!</definedName>
    <definedName name="D6.PVC">'[54]factores A.N.'!$N$8:$N$33</definedName>
    <definedName name="D61S" localSheetId="8">#REF!</definedName>
    <definedName name="D61S">#REF!</definedName>
    <definedName name="D62S" localSheetId="8">#REF!</definedName>
    <definedName name="D62S">#REF!</definedName>
    <definedName name="D6R" localSheetId="8">#REF!</definedName>
    <definedName name="D6R">#REF!</definedName>
    <definedName name="D81S" localSheetId="8">#REF!</definedName>
    <definedName name="D81S">#REF!</definedName>
    <definedName name="D82S" localSheetId="8">#REF!</definedName>
    <definedName name="D82S">#REF!</definedName>
    <definedName name="D8R" localSheetId="8">#REF!</definedName>
    <definedName name="D8R">#REF!</definedName>
    <definedName name="DADADAD" localSheetId="18">#REF!</definedName>
    <definedName name="DADADAD">#REF!</definedName>
    <definedName name="DAFT">#REF!</definedName>
    <definedName name="DANODO">#REF!</definedName>
    <definedName name="DANODOF">#REF!</definedName>
    <definedName name="DANODOFT">#REF!</definedName>
    <definedName name="dario" localSheetId="8">'[53]GPI 526'!#REF!</definedName>
    <definedName name="dario">'[53]GPI 526'!#REF!</definedName>
    <definedName name="DASD" localSheetId="8" hidden="1">{"TAB1",#N/A,TRUE,"GENERAL";"TAB2",#N/A,TRUE,"GENERAL";"TAB3",#N/A,TRUE,"GENERAL";"TAB4",#N/A,TRUE,"GENERAL";"TAB5",#N/A,TRUE,"GENERAL"}</definedName>
    <definedName name="DASD" hidden="1">{"TAB1",#N/A,TRUE,"GENERAL";"TAB2",#N/A,TRUE,"GENERAL";"TAB3",#N/A,TRUE,"GENERAL";"TAB4",#N/A,TRUE,"GENERAL";"TAB5",#N/A,TRUE,"GENERAL"}</definedName>
    <definedName name="Data" localSheetId="8">#REF!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[127]civ_roma!$C$9:$G$799</definedName>
    <definedName name="DATO1">'[133]46'!$D$3:$CK$429</definedName>
    <definedName name="DATOS" localSheetId="18">#REF!</definedName>
    <definedName name="datos" localSheetId="8">#REF!</definedName>
    <definedName name="DATOS">#REF!</definedName>
    <definedName name="Datos_G1" localSheetId="18">#REF!</definedName>
    <definedName name="Datos_G1" localSheetId="8">#REF!</definedName>
    <definedName name="Datos_G1">#REF!</definedName>
    <definedName name="Datos_G2" localSheetId="18">#REF!</definedName>
    <definedName name="Datos_G2">#REF!</definedName>
    <definedName name="Datos_SW_G1" localSheetId="18">#REF!</definedName>
    <definedName name="Datos_SW_G1">#REF!</definedName>
    <definedName name="Datos_SW_G2" localSheetId="18">#REF!</definedName>
    <definedName name="Datos_SW_G2">#REF!</definedName>
    <definedName name="datos1" localSheetId="8">'[134]Base de Diseño'!$A$1:$D$204</definedName>
    <definedName name="datos1">'[135]Base de Diseño'!$A$1:$D$204</definedName>
    <definedName name="DBASE1" localSheetId="8">#REF!</definedName>
    <definedName name="DBASE1">#REF!</definedName>
    <definedName name="DBASE2">#REF!</definedName>
    <definedName name="DBASE3">#REF!</definedName>
    <definedName name="dbb" localSheetId="8">'[49]Gabinetes ctrol, prot. y med. '!#REF!</definedName>
    <definedName name="dbb">'[49]Gabinetes ctrol, prot. y med. '!#REF!</definedName>
    <definedName name="dbfdfbi" localSheetId="8" hidden="1">{"TAB1",#N/A,TRUE,"GENERAL";"TAB2",#N/A,TRUE,"GENERAL";"TAB3",#N/A,TRUE,"GENERAL";"TAB4",#N/A,TRUE,"GENERAL";"TAB5",#N/A,TRUE,"GENERAL"}</definedName>
    <definedName name="dbfdfbi" hidden="1">{"TAB1",#N/A,TRUE,"GENERAL";"TAB2",#N/A,TRUE,"GENERAL";"TAB3",#N/A,TRUE,"GENERAL";"TAB4",#N/A,TRUE,"GENERAL";"TAB5",#N/A,TRUE,"GENERAL"}</definedName>
    <definedName name="Dbgcm" localSheetId="8">#REF!</definedName>
    <definedName name="Dbgcm">#REF!</definedName>
    <definedName name="dc" localSheetId="8">#REF!</definedName>
    <definedName name="dc">#REF!</definedName>
    <definedName name="Dcacm">#REF!</definedName>
    <definedName name="DCI">[16]Tablas!#REF!</definedName>
    <definedName name="DCI1_1">[16]Tablas!#REF!</definedName>
    <definedName name="DCI1_1_1">[16]Tablas!#REF!</definedName>
    <definedName name="DCI1_1_2">[16]Tablas!#REF!</definedName>
    <definedName name="DCI1_1_3">[16]Tablas!#REF!</definedName>
    <definedName name="DCI1_1_4">[16]Tablas!#REF!</definedName>
    <definedName name="DCI1_2">[16]Tablas!#REF!</definedName>
    <definedName name="DCI1_3">[16]Tablas!#REF!</definedName>
    <definedName name="DCI1_4">[16]Tablas!#REF!</definedName>
    <definedName name="DCorriente" localSheetId="8">#REF!</definedName>
    <definedName name="DCorriente">#REF!</definedName>
    <definedName name="Dcorriente1">'[136]Pta a tierra'!#REF!</definedName>
    <definedName name="DCSDCTV" localSheetId="8" hidden="1">{"via1",#N/A,TRUE,"general";"via2",#N/A,TRUE,"general";"via3",#N/A,TRUE,"general"}</definedName>
    <definedName name="DCSDCTV" hidden="1">{"via1",#N/A,TRUE,"general";"via2",#N/A,TRUE,"general";"via3",#N/A,TRUE,"general"}</definedName>
    <definedName name="DD" localSheetId="18">#REF!</definedName>
    <definedName name="dd" localSheetId="8">#REF!</definedName>
    <definedName name="DD">#REF!</definedName>
    <definedName name="DDCAS" localSheetId="18">#REF!</definedName>
    <definedName name="DDCAS">#REF!</definedName>
    <definedName name="ddd" localSheetId="18">#REF!</definedName>
    <definedName name="ddd" localSheetId="8" hidden="1">{"via1",#N/A,TRUE,"general";"via2",#N/A,TRUE,"general";"via3",#N/A,TRUE,"general"}</definedName>
    <definedName name="ddd">#REF!</definedName>
    <definedName name="ddd_1">NA()</definedName>
    <definedName name="ddd_11">NA()</definedName>
    <definedName name="ddd_12">NA()</definedName>
    <definedName name="ddd_6">NA()</definedName>
    <definedName name="ddd_7">NA()</definedName>
    <definedName name="ddd_8">NA()</definedName>
    <definedName name="ddd_9">NA()</definedName>
    <definedName name="DDDD" localSheetId="8"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 localSheetId="18">#REF!</definedName>
    <definedName name="DDDDD">#REF!</definedName>
    <definedName name="DDDDDDD" localSheetId="8"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8" hidden="1">{"via1",#N/A,TRUE,"general";"via2",#N/A,TRUE,"general";"via3",#N/A,TRUE,"general"}</definedName>
    <definedName name="ddddt" hidden="1">{"via1",#N/A,TRUE,"general";"via2",#N/A,TRUE,"general";"via3",#N/A,TRUE,"general"}</definedName>
    <definedName name="ddewdw" localSheetId="8" hidden="1">{"TAB1",#N/A,TRUE,"GENERAL";"TAB2",#N/A,TRUE,"GENERAL";"TAB3",#N/A,TRUE,"GENERAL";"TAB4",#N/A,TRUE,"GENERAL";"TAB5",#N/A,TRUE,"GENERAL"}</definedName>
    <definedName name="ddewdw" hidden="1">{"TAB1",#N/A,TRUE,"GENERAL";"TAB2",#N/A,TRUE,"GENERAL";"TAB3",#N/A,TRUE,"GENERAL";"TAB4",#N/A,TRUE,"GENERAL";"TAB5",#N/A,TRUE,"GENERAL"}</definedName>
    <definedName name="ddfdh" localSheetId="8" hidden="1">{"TAB1",#N/A,TRUE,"GENERAL";"TAB2",#N/A,TRUE,"GENERAL";"TAB3",#N/A,TRUE,"GENERAL";"TAB4",#N/A,TRUE,"GENERAL";"TAB5",#N/A,TRUE,"GENERAL"}</definedName>
    <definedName name="ddfdh" hidden="1">{"TAB1",#N/A,TRUE,"GENERAL";"TAB2",#N/A,TRUE,"GENERAL";"TAB3",#N/A,TRUE,"GENERAL";"TAB4",#N/A,TRUE,"GENERAL";"TAB5",#N/A,TRUE,"GENERAL"}</definedName>
    <definedName name="DDGSDP" localSheetId="8" hidden="1">{"TAB1",#N/A,TRUE,"GENERAL";"TAB2",#N/A,TRUE,"GENERAL";"TAB3",#N/A,TRUE,"GENERAL";"TAB4",#N/A,TRUE,"GENERAL";"TAB5",#N/A,TRUE,"GENERAL"}</definedName>
    <definedName name="DDGSDP" hidden="1">{"TAB1",#N/A,TRUE,"GENERAL";"TAB2",#N/A,TRUE,"GENERAL";"TAB3",#N/A,TRUE,"GENERAL";"TAB4",#N/A,TRUE,"GENERAL";"TAB5",#N/A,TRUE,"GENERAL"}</definedName>
    <definedName name="DDS">[16]Tablas!#REF!</definedName>
    <definedName name="DDS1_1">[16]Tablas!#REF!</definedName>
    <definedName name="DDS1_1_1">[16]Tablas!#REF!</definedName>
    <definedName name="De">[100]FACTORES!#REF!</definedName>
    <definedName name="De_6" localSheetId="8">#REF!</definedName>
    <definedName name="De_6">#REF!</definedName>
    <definedName name="De_8" localSheetId="8">#REF!</definedName>
    <definedName name="De_8">#REF!</definedName>
    <definedName name="Dealpb" localSheetId="8" hidden="1">#REF!</definedName>
    <definedName name="Dealpb" hidden="1">#REF!</definedName>
    <definedName name="decisión">'[111]FIRMAS y DATOS'!$M$1:$M$2</definedName>
    <definedName name="deded" localSheetId="8" hidden="1">{"TAB1",#N/A,TRUE,"GENERAL";"TAB2",#N/A,TRUE,"GENERAL";"TAB3",#N/A,TRUE,"GENERAL";"TAB4",#N/A,TRUE,"GENERAL";"TAB5",#N/A,TRUE,"GENERAL"}</definedName>
    <definedName name="deded" hidden="1">{"TAB1",#N/A,TRUE,"GENERAL";"TAB2",#N/A,TRUE,"GENERAL";"TAB3",#N/A,TRUE,"GENERAL";"TAB4",#N/A,TRUE,"GENERAL";"TAB5",#N/A,TRUE,"GENERAL"}</definedName>
    <definedName name="defd" localSheetId="8" hidden="1">{"via1",#N/A,TRUE,"general";"via2",#N/A,TRUE,"general";"via3",#N/A,TRUE,"general"}</definedName>
    <definedName name="defd" hidden="1">{"via1",#N/A,TRUE,"general";"via2",#N/A,TRUE,"general";"via3",#N/A,TRUE,"general"}</definedName>
    <definedName name="Deflexión">'[137]Coficiente de Pérdidas'!$A$2:$B$10</definedName>
    <definedName name="dem.pav">'[54]factores A.N.'!$E$15:$E$306</definedName>
    <definedName name="demanto" localSheetId="18">#REF!</definedName>
    <definedName name="demanto" localSheetId="8">#REF!</definedName>
    <definedName name="demanto">#REF!</definedName>
    <definedName name="demolicion" localSheetId="8">#REF!</definedName>
    <definedName name="demolicion">#REF!</definedName>
    <definedName name="DEMOLICIÓN" localSheetId="8">'[138]BASE-LISTAS'!$B$24:$B$29</definedName>
    <definedName name="DEMOLICIÓN">'[139]BASE-LISTAS'!$B$24:$B$29</definedName>
    <definedName name="den_1a">[44]D_AWG!$N$26</definedName>
    <definedName name="den_2da">[44]D_AWG!$N$27</definedName>
    <definedName name="den_aisl">[44]D_AWG!$O$35</definedName>
    <definedName name="den_ch">[44]D_AWG!$AA$47</definedName>
    <definedName name="den_cond">[44]D_AWG!$D$29</definedName>
    <definedName name="DENSIDAD" localSheetId="18">#REF!</definedName>
    <definedName name="DENSIDAD" localSheetId="8">#REF!</definedName>
    <definedName name="DENSIDAD">#REF!</definedName>
    <definedName name="DEP_VPR_GRM" localSheetId="8">#REF!</definedName>
    <definedName name="DEP_VPR_GRM">#REF!</definedName>
    <definedName name="DEP_VPR_GRN" localSheetId="8">#REF!</definedName>
    <definedName name="DEP_VPR_GRN">#REF!</definedName>
    <definedName name="DEP_VPR_GRS" localSheetId="8">#REF!</definedName>
    <definedName name="DEP_VPR_GRS">#REF!</definedName>
    <definedName name="DEP_VPR_GTP">#REF!</definedName>
    <definedName name="DEP_VPR_NA">#REF!</definedName>
    <definedName name="DEPEND">[129]Tabla!$B$1:$B$397</definedName>
    <definedName name="DEPENDENCIA">[129]Tabla!$B$1:$B$397</definedName>
    <definedName name="DEPENDENCIAS">[129]Tabla!$B$1:$B$397</definedName>
    <definedName name="DepreciationPB" localSheetId="8" hidden="1">#REF!</definedName>
    <definedName name="DepreciationPB" hidden="1">#REF!</definedName>
    <definedName name="DER">[140]DIST!$C$7:$D$2942</definedName>
    <definedName name="DERFE" localSheetId="8">#REF!</definedName>
    <definedName name="DERFE">#REF!</definedName>
    <definedName name="desarrolladas">'[61]Reservas de Petróleo'!$A$2,'[61]Reservas de Petróleo'!$A$1,'[61]Reservas de Petróleo'!$D$4,'[61]Reservas de Petróleo'!$F$1:$F$65536</definedName>
    <definedName name="DESCUNMI" localSheetId="8">#REF!</definedName>
    <definedName name="DESCUNMI">#REF!</definedName>
    <definedName name="DESFRE" localSheetId="8"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i" localSheetId="18">#REF!</definedName>
    <definedName name="desi">#REF!</definedName>
    <definedName name="DEST_ART" localSheetId="8">[91]steel!#REF!</definedName>
    <definedName name="DEST_ART">[91]steel!#REF!</definedName>
    <definedName name="DESTCOD" localSheetId="8">'[3]7422CW00'!#REF!</definedName>
    <definedName name="DESTCOD">'[3]7422CW00'!#REF!</definedName>
    <definedName name="DESTFG" localSheetId="8">'[3]7422CW00'!#REF!</definedName>
    <definedName name="DESTFG">'[3]7422CW00'!#REF!</definedName>
    <definedName name="DESTQTY">'[3]7422CW00'!#REF!</definedName>
    <definedName name="DETAIL">#REF!</definedName>
    <definedName name="Detalle_Reserva">#REF!</definedName>
    <definedName name="DEX" localSheetId="18">#REF!</definedName>
    <definedName name="DEX" localSheetId="8">#REF!</definedName>
    <definedName name="DEX">#REF!</definedName>
    <definedName name="DF">[141]Cronograma!#REF!</definedName>
    <definedName name="dfa" localSheetId="8" hidden="1">{"TAB1",#N/A,TRUE,"GENERAL";"TAB2",#N/A,TRUE,"GENERAL";"TAB3",#N/A,TRUE,"GENERAL";"TAB4",#N/A,TRUE,"GENERAL";"TAB5",#N/A,TRUE,"GENERAL"}</definedName>
    <definedName name="dfa" hidden="1">{"TAB1",#N/A,TRUE,"GENERAL";"TAB2",#N/A,TRUE,"GENERAL";"TAB3",#N/A,TRUE,"GENERAL";"TAB4",#N/A,TRUE,"GENERAL";"TAB5",#N/A,TRUE,"GENERAL"}</definedName>
    <definedName name="dfasd" localSheetId="8" hidden="1">{"TAB1",#N/A,TRUE,"GENERAL";"TAB2",#N/A,TRUE,"GENERAL";"TAB3",#N/A,TRUE,"GENERAL";"TAB4",#N/A,TRUE,"GENERAL";"TAB5",#N/A,TRUE,"GENERAL"}</definedName>
    <definedName name="dfasd" hidden="1">{"TAB1",#N/A,TRUE,"GENERAL";"TAB2",#N/A,TRUE,"GENERAL";"TAB3",#N/A,TRUE,"GENERAL";"TAB4",#N/A,TRUE,"GENERAL";"TAB5",#N/A,TRUE,"GENERAL"}</definedName>
    <definedName name="DFBNJ" localSheetId="8" hidden="1">{"via1",#N/A,TRUE,"general";"via2",#N/A,TRUE,"general";"via3",#N/A,TRUE,"general"}</definedName>
    <definedName name="DFBNJ" hidden="1">{"via1",#N/A,TRUE,"general";"via2",#N/A,TRUE,"general";"via3",#N/A,TRUE,"general"}</definedName>
    <definedName name="dfds" localSheetId="8" hidden="1">{"TAB1",#N/A,TRUE,"GENERAL";"TAB2",#N/A,TRUE,"GENERAL";"TAB3",#N/A,TRUE,"GENERAL";"TAB4",#N/A,TRUE,"GENERAL";"TAB5",#N/A,TRUE,"GENERAL"}</definedName>
    <definedName name="dfds" hidden="1">{"TAB1",#N/A,TRUE,"GENERAL";"TAB2",#N/A,TRUE,"GENERAL";"TAB3",#N/A,TRUE,"GENERAL";"TAB4",#N/A,TRUE,"GENERAL";"TAB5",#N/A,TRUE,"GENERAL"}</definedName>
    <definedName name="dfdsfi" localSheetId="8" hidden="1">{"via1",#N/A,TRUE,"general";"via2",#N/A,TRUE,"general";"via3",#N/A,TRUE,"general"}</definedName>
    <definedName name="dfdsfi" hidden="1">{"via1",#N/A,TRUE,"general";"via2",#N/A,TRUE,"general";"via3",#N/A,TRUE,"general"}</definedName>
    <definedName name="dffffe" localSheetId="8" hidden="1">{"TAB1",#N/A,TRUE,"GENERAL";"TAB2",#N/A,TRUE,"GENERAL";"TAB3",#N/A,TRUE,"GENERAL";"TAB4",#N/A,TRUE,"GENERAL";"TAB5",#N/A,TRUE,"GENERAL"}</definedName>
    <definedName name="dffffe" hidden="1">{"TAB1",#N/A,TRUE,"GENERAL";"TAB2",#N/A,TRUE,"GENERAL";"TAB3",#N/A,TRUE,"GENERAL";"TAB4",#N/A,TRUE,"GENERAL";"TAB5",#N/A,TRUE,"GENERAL"}</definedName>
    <definedName name="DFG" localSheetId="8" hidden="1">{"via1",#N/A,TRUE,"general";"via2",#N/A,TRUE,"general";"via3",#N/A,TRUE,"general"}</definedName>
    <definedName name="DFG" hidden="1">{"via1",#N/A,TRUE,"general";"via2",#N/A,TRUE,"general";"via3",#N/A,TRUE,"general"}</definedName>
    <definedName name="DFGBHJ" localSheetId="8" hidden="1">{"via1",#N/A,TRUE,"general";"via2",#N/A,TRUE,"general";"via3",#N/A,TRUE,"general"}</definedName>
    <definedName name="DFGBHJ" hidden="1">{"via1",#N/A,TRUE,"general";"via2",#N/A,TRUE,"general";"via3",#N/A,TRUE,"general"}</definedName>
    <definedName name="DFGDFG" localSheetId="8" hidden="1">{"via1",#N/A,TRUE,"general";"via2",#N/A,TRUE,"general";"via3",#N/A,TRUE,"general"}</definedName>
    <definedName name="DFGDFG" hidden="1">{"via1",#N/A,TRUE,"general";"via2",#N/A,TRUE,"general";"via3",#N/A,TRUE,"general"}</definedName>
    <definedName name="DFGDYYB" localSheetId="8" hidden="1">{"TAB1",#N/A,TRUE,"GENERAL";"TAB2",#N/A,TRUE,"GENERAL";"TAB3",#N/A,TRUE,"GENERAL";"TAB4",#N/A,TRUE,"GENERAL";"TAB5",#N/A,TRUE,"GENERAL"}</definedName>
    <definedName name="DFGDYYB" hidden="1">{"TAB1",#N/A,TRUE,"GENERAL";"TAB2",#N/A,TRUE,"GENERAL";"TAB3",#N/A,TRUE,"GENERAL";"TAB4",#N/A,TRUE,"GENERAL";"TAB5",#N/A,TRUE,"GENERAL"}</definedName>
    <definedName name="dfgf" localSheetId="8" hidden="1">{"via1",#N/A,TRUE,"general";"via2",#N/A,TRUE,"general";"via3",#N/A,TRUE,"general"}</definedName>
    <definedName name="dfgf" hidden="1">{"via1",#N/A,TRUE,"general";"via2",#N/A,TRUE,"general";"via3",#N/A,TRUE,"general"}</definedName>
    <definedName name="DFGFBOP" localSheetId="8" hidden="1">{"TAB1",#N/A,TRUE,"GENERAL";"TAB2",#N/A,TRUE,"GENERAL";"TAB3",#N/A,TRUE,"GENERAL";"TAB4",#N/A,TRUE,"GENERAL";"TAB5",#N/A,TRUE,"GENERAL"}</definedName>
    <definedName name="DFGFBOP" hidden="1">{"TAB1",#N/A,TRUE,"GENERAL";"TAB2",#N/A,TRUE,"GENERAL";"TAB3",#N/A,TRUE,"GENERAL";"TAB4",#N/A,TRUE,"GENERAL";"TAB5",#N/A,TRUE,"GENERAL"}</definedName>
    <definedName name="DFGFDG" localSheetId="8" hidden="1">{"TAB1",#N/A,TRUE,"GENERAL";"TAB2",#N/A,TRUE,"GENERAL";"TAB3",#N/A,TRUE,"GENERAL";"TAB4",#N/A,TRUE,"GENERAL";"TAB5",#N/A,TRUE,"GENERAL"}</definedName>
    <definedName name="DFGFDG" hidden="1">{"TAB1",#N/A,TRUE,"GENERAL";"TAB2",#N/A,TRUE,"GENERAL";"TAB3",#N/A,TRUE,"GENERAL";"TAB4",#N/A,TRUE,"GENERAL";"TAB5",#N/A,TRUE,"GENERAL"}</definedName>
    <definedName name="dfgnl" localSheetId="8">#REF!</definedName>
    <definedName name="dfgnl">#REF!</definedName>
    <definedName name="DFGV" localSheetId="8" hidden="1">{"TAB1",#N/A,TRUE,"GENERAL";"TAB2",#N/A,TRUE,"GENERAL";"TAB3",#N/A,TRUE,"GENERAL";"TAB4",#N/A,TRUE,"GENERAL";"TAB5",#N/A,TRUE,"GENERAL"}</definedName>
    <definedName name="DFGV" hidden="1">{"TAB1",#N/A,TRUE,"GENERAL";"TAB2",#N/A,TRUE,"GENERAL";"TAB3",#N/A,TRUE,"GENERAL";"TAB4",#N/A,TRUE,"GENERAL";"TAB5",#N/A,TRUE,"GENERAL"}</definedName>
    <definedName name="dfgypuj" localSheetId="8" hidden="1">{"TAB1",#N/A,TRUE,"GENERAL";"TAB2",#N/A,TRUE,"GENERAL";"TAB3",#N/A,TRUE,"GENERAL";"TAB4",#N/A,TRUE,"GENERAL";"TAB5",#N/A,TRUE,"GENERAL"}</definedName>
    <definedName name="dfgypuj" hidden="1">{"TAB1",#N/A,TRUE,"GENERAL";"TAB2",#N/A,TRUE,"GENERAL";"TAB3",#N/A,TRUE,"GENERAL";"TAB4",#N/A,TRUE,"GENERAL";"TAB5",#N/A,TRUE,"GENERAL"}</definedName>
    <definedName name="dfh" localSheetId="8" hidden="1">{"TAB1",#N/A,TRUE,"GENERAL";"TAB2",#N/A,TRUE,"GENERAL";"TAB3",#N/A,TRUE,"GENERAL";"TAB4",#N/A,TRUE,"GENERAL";"TAB5",#N/A,TRUE,"GENERAL"}</definedName>
    <definedName name="dfh" hidden="1">{"TAB1",#N/A,TRUE,"GENERAL";"TAB2",#N/A,TRUE,"GENERAL";"TAB3",#N/A,TRUE,"GENERAL";"TAB4",#N/A,TRUE,"GENERAL";"TAB5",#N/A,TRUE,"GENERAL"}</definedName>
    <definedName name="dfhdr" localSheetId="8" hidden="1">{"via1",#N/A,TRUE,"general";"via2",#N/A,TRUE,"general";"via3",#N/A,TRUE,"general"}</definedName>
    <definedName name="dfhdr" hidden="1">{"via1",#N/A,TRUE,"general";"via2",#N/A,TRUE,"general";"via3",#N/A,TRUE,"general"}</definedName>
    <definedName name="dfhgh" localSheetId="8" hidden="1">{"via1",#N/A,TRUE,"general";"via2",#N/A,TRUE,"general";"via3",#N/A,TRUE,"general"}</definedName>
    <definedName name="dfhgh" hidden="1">{"via1",#N/A,TRUE,"general";"via2",#N/A,TRUE,"general";"via3",#N/A,TRUE,"general"}</definedName>
    <definedName name="dfj" localSheetId="8" hidden="1">{"via1",#N/A,TRUE,"general";"via2",#N/A,TRUE,"general";"via3",#N/A,TRUE,"general"}</definedName>
    <definedName name="dfj" hidden="1">{"via1",#N/A,TRUE,"general";"via2",#N/A,TRUE,"general";"via3",#N/A,TRUE,"general"}</definedName>
    <definedName name="dflt1">[132]Personalizar!$E$22</definedName>
    <definedName name="dflt2">[132]Personalizar!$E$23</definedName>
    <definedName name="dflt3">[132]Personalizar!$D$24</definedName>
    <definedName name="dflt4">[132]Personalizar!$E$26</definedName>
    <definedName name="dflt5">[132]Personalizar!$E$27</definedName>
    <definedName name="dflt6">[132]Personalizar!$D$28</definedName>
    <definedName name="dflt7">[132]Personalizar!$G$27</definedName>
    <definedName name="DFRFRF" localSheetId="8" hidden="1">{"via1",#N/A,TRUE,"general";"via2",#N/A,TRUE,"general";"via3",#N/A,TRUE,"general"}</definedName>
    <definedName name="DFRFRF" hidden="1">{"via1",#N/A,TRUE,"general";"via2",#N/A,TRUE,"general";"via3",#N/A,TRUE,"general"}</definedName>
    <definedName name="DFSDGDFG" localSheetId="18">#REF!</definedName>
    <definedName name="DFSDGDFG">#REF!</definedName>
    <definedName name="DFVUI" localSheetId="8" hidden="1">{"via1",#N/A,TRUE,"general";"via2",#N/A,TRUE,"general";"via3",#N/A,TRUE,"general"}</definedName>
    <definedName name="DFVUI" hidden="1">{"via1",#N/A,TRUE,"general";"via2",#N/A,TRUE,"general";"via3",#N/A,TRUE,"general"}</definedName>
    <definedName name="dg" localSheetId="8" hidden="1">{"via1",#N/A,TRUE,"general";"via2",#N/A,TRUE,"general";"via3",#N/A,TRUE,"general"}</definedName>
    <definedName name="dg" hidden="1">{"via1",#N/A,TRUE,"general";"via2",#N/A,TRUE,"general";"via3",#N/A,TRUE,"general"}</definedName>
    <definedName name="dgdgr" localSheetId="8" hidden="1">{"via1",#N/A,TRUE,"general";"via2",#N/A,TRUE,"general";"via3",#N/A,TRUE,"general"}</definedName>
    <definedName name="dgdgr" hidden="1">{"via1",#N/A,TRUE,"general";"via2",#N/A,TRUE,"general";"via3",#N/A,TRUE,"general"}</definedName>
    <definedName name="dgfd" localSheetId="8" hidden="1">{"TAB1",#N/A,TRUE,"GENERAL";"TAB2",#N/A,TRUE,"GENERAL";"TAB3",#N/A,TRUE,"GENERAL";"TAB4",#N/A,TRUE,"GENERAL";"TAB5",#N/A,TRUE,"GENERAL"}</definedName>
    <definedName name="dgfd" hidden="1">{"TAB1",#N/A,TRUE,"GENERAL";"TAB2",#N/A,TRUE,"GENERAL";"TAB3",#N/A,TRUE,"GENERAL";"TAB4",#N/A,TRUE,"GENERAL";"TAB5",#N/A,TRUE,"GENERAL"}</definedName>
    <definedName name="DGFDFVSDF" localSheetId="8" hidden="1">{"via1",#N/A,TRUE,"general";"via2",#N/A,TRUE,"general";"via3",#N/A,TRUE,"general"}</definedName>
    <definedName name="DGFDFVSDF" hidden="1">{"via1",#N/A,TRUE,"general";"via2",#N/A,TRUE,"general";"via3",#N/A,TRUE,"general"}</definedName>
    <definedName name="dgfdg" localSheetId="8" hidden="1">{"via1",#N/A,TRUE,"general";"via2",#N/A,TRUE,"general";"via3",#N/A,TRUE,"general"}</definedName>
    <definedName name="dgfdg" hidden="1">{"via1",#N/A,TRUE,"general";"via2",#N/A,TRUE,"general";"via3",#N/A,TRUE,"general"}</definedName>
    <definedName name="DGFG" localSheetId="8" hidden="1">{"via1",#N/A,TRUE,"general";"via2",#N/A,TRUE,"general";"via3",#N/A,TRUE,"general"}</definedName>
    <definedName name="DGFG" hidden="1">{"via1",#N/A,TRUE,"general";"via2",#N/A,TRUE,"general";"via3",#N/A,TRUE,"general"}</definedName>
    <definedName name="dgfsado" localSheetId="8" hidden="1">{"TAB1",#N/A,TRUE,"GENERAL";"TAB2",#N/A,TRUE,"GENERAL";"TAB3",#N/A,TRUE,"GENERAL";"TAB4",#N/A,TRUE,"GENERAL";"TAB5",#N/A,TRUE,"GENERAL"}</definedName>
    <definedName name="dgfsado" hidden="1">{"TAB1",#N/A,TRUE,"GENERAL";"TAB2",#N/A,TRUE,"GENERAL";"TAB3",#N/A,TRUE,"GENERAL";"TAB4",#N/A,TRUE,"GENERAL";"TAB5",#N/A,TRUE,"GENERAL"}</definedName>
    <definedName name="dghfs" localSheetId="18">#REF!</definedName>
    <definedName name="dghfs" localSheetId="8">#REF!</definedName>
    <definedName name="dghfs">#REF!</definedName>
    <definedName name="DGO">[16]Tablas!#REF!</definedName>
    <definedName name="DGO1_1">[16]Tablas!#REF!</definedName>
    <definedName name="DGO1_1_1">[16]Tablas!#REF!</definedName>
    <definedName name="DGP">[16]Tablas!#REF!</definedName>
    <definedName name="DGP1_1">[16]Tablas!#REF!</definedName>
    <definedName name="DGP1_1_1">[16]Tablas!#REF!</definedName>
    <definedName name="dgrdeb" localSheetId="8" hidden="1">{"TAB1",#N/A,TRUE,"GENERAL";"TAB2",#N/A,TRUE,"GENERAL";"TAB3",#N/A,TRUE,"GENERAL";"TAB4",#N/A,TRUE,"GENERAL";"TAB5",#N/A,TRUE,"GENERAL"}</definedName>
    <definedName name="dgrdeb" hidden="1">{"TAB1",#N/A,TRUE,"GENERAL";"TAB2",#N/A,TRUE,"GENERAL";"TAB3",#N/A,TRUE,"GENERAL";"TAB4",#N/A,TRUE,"GENERAL";"TAB5",#N/A,TRUE,"GENERAL"}</definedName>
    <definedName name="dgreg" localSheetId="8" hidden="1">{"via1",#N/A,TRUE,"general";"via2",#N/A,TRUE,"general";"via3",#N/A,TRUE,"general"}</definedName>
    <definedName name="dgreg" hidden="1">{"via1",#N/A,TRUE,"general";"via2",#N/A,TRUE,"general";"via3",#N/A,TRUE,"general"}</definedName>
    <definedName name="DH" localSheetId="8" hidden="1">{"via1",#N/A,TRUE,"general";"via2",#N/A,TRUE,"general";"via3",#N/A,TRUE,"general"}</definedName>
    <definedName name="DH" hidden="1">{"via1",#N/A,TRUE,"general";"via2",#N/A,TRUE,"general";"via3",#N/A,TRUE,"general"}</definedName>
    <definedName name="dhdth" localSheetId="8" hidden="1">{"TAB1",#N/A,TRUE,"GENERAL";"TAB2",#N/A,TRUE,"GENERAL";"TAB3",#N/A,TRUE,"GENERAL";"TAB4",#N/A,TRUE,"GENERAL";"TAB5",#N/A,TRUE,"GENERAL"}</definedName>
    <definedName name="dhdth" hidden="1">{"TAB1",#N/A,TRUE,"GENERAL";"TAB2",#N/A,TRUE,"GENERAL";"TAB3",#N/A,TRUE,"GENERAL";"TAB4",#N/A,TRUE,"GENERAL";"TAB5",#N/A,TRUE,"GENERAL"}</definedName>
    <definedName name="dhgh" localSheetId="8" hidden="1">{"via1",#N/A,TRUE,"general";"via2",#N/A,TRUE,"general";"via3",#N/A,TRUE,"general"}</definedName>
    <definedName name="dhgh" hidden="1">{"via1",#N/A,TRUE,"general";"via2",#N/A,TRUE,"general";"via3",#N/A,TRUE,"general"}</definedName>
    <definedName name="dhp">'[49]Gabinetes ctrol, prot. y med. '!#REF!</definedName>
    <definedName name="DIA">[57]PRESUPUESTO!$B$13</definedName>
    <definedName name="día" localSheetId="18">#REF!</definedName>
    <definedName name="día">#REF!</definedName>
    <definedName name="DIA_LABOR_XMES" localSheetId="8">#REF!</definedName>
    <definedName name="DIA_LABOR_XMES">#REF!</definedName>
    <definedName name="DIAME" localSheetId="18">#REF!</definedName>
    <definedName name="DIAME" localSheetId="8">#REF!</definedName>
    <definedName name="DIAME">#REF!</definedName>
    <definedName name="Diámetro" localSheetId="8">#REF!</definedName>
    <definedName name="Diámetro">#REF!</definedName>
    <definedName name="diámetroft" localSheetId="8">#REF!</definedName>
    <definedName name="diámetroft">#REF!</definedName>
    <definedName name="diametros" localSheetId="18">#REF!</definedName>
    <definedName name="diametros" localSheetId="8">#REF!</definedName>
    <definedName name="diametros">#REF!</definedName>
    <definedName name="DiametrosCodos">'[142]L codos'!$B$2:$V$2</definedName>
    <definedName name="diego" localSheetId="18">#REF!</definedName>
    <definedName name="diego">#REF!</definedName>
    <definedName name="diego1" localSheetId="18">#REF!</definedName>
    <definedName name="diego1">#REF!</definedName>
    <definedName name="diferencia" localSheetId="8">'[143]MEDIA GEOMETRICA'!$J$8,'[143]MEDIA GEOMETRICA'!$N$8,'[143]MEDIA GEOMETRICA'!$R$8,'[143]MEDIA GEOMETRICA'!$V$8,'[143]MEDIA GEOMETRICA'!$Z$8,'[143]MEDIA GEOMETRICA'!$AD$8,'[143]MEDIA GEOMETRICA'!$AH$8,'[143]MEDIA GEOMETRICA'!$AL$8,'[143]MEDIA GEOMETRICA'!#REF!,'[143]MEDIA GEOMETRICA'!#REF!</definedName>
    <definedName name="diferencia">'[143]MEDIA GEOMETRICA'!$J$8,'[143]MEDIA GEOMETRICA'!$N$8,'[143]MEDIA GEOMETRICA'!$R$8,'[143]MEDIA GEOMETRICA'!$V$8,'[143]MEDIA GEOMETRICA'!$Z$8,'[143]MEDIA GEOMETRICA'!$AD$8,'[143]MEDIA GEOMETRICA'!$AH$8,'[143]MEDIA GEOMETRICA'!$AL$8,'[143]MEDIA GEOMETRICA'!#REF!,'[143]MEDIA GEOMETRICA'!#REF!</definedName>
    <definedName name="DIJ" localSheetId="8">[16]Tablas!#REF!</definedName>
    <definedName name="DIJ">[16]Tablas!#REF!</definedName>
    <definedName name="DIJ1_1">[16]Tablas!#REF!</definedName>
    <definedName name="DIJ1_1_1">[16]Tablas!#REF!</definedName>
    <definedName name="DIJ1_1_2">[16]Tablas!#REF!</definedName>
    <definedName name="DIJ1_1_3">[16]Tablas!#REF!</definedName>
    <definedName name="DIJ1_1_4">[16]Tablas!#REF!</definedName>
    <definedName name="DIJ1_1_5">[16]Tablas!#REF!</definedName>
    <definedName name="DIJ1_2">[16]Tablas!#REF!</definedName>
    <definedName name="DIJ1_3">[16]Tablas!#REF!</definedName>
    <definedName name="DIJ1_4">[16]Tablas!#REF!</definedName>
    <definedName name="DIJ1_5">[16]Tablas!#REF!</definedName>
    <definedName name="Direccion">[84]EMPRESA!$F$14</definedName>
    <definedName name="DIRECCIÓN">'[111]FIRMAS y DATOS'!$E:$E</definedName>
    <definedName name="display_area_2" localSheetId="8">#REF!</definedName>
    <definedName name="display_area_2">#REF!</definedName>
    <definedName name="DISTRIBUCION" localSheetId="8"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8" hidden="1">{"TAB1",#N/A,TRUE,"GENERAL";"TAB2",#N/A,TRUE,"GENERAL";"TAB3",#N/A,TRUE,"GENERAL";"TAB4",#N/A,TRUE,"GENERAL";"TAB5",#N/A,TRUE,"GENERAL"}</definedName>
    <definedName name="djdytj" hidden="1">{"TAB1",#N/A,TRUE,"GENERAL";"TAB2",#N/A,TRUE,"GENERAL";"TAB3",#N/A,TRUE,"GENERAL";"TAB4",#N/A,TRUE,"GENERAL";"TAB5",#N/A,TRUE,"GENERAL"}</definedName>
    <definedName name="djfaj" localSheetId="18">#REF!</definedName>
    <definedName name="djfaj">#REF!</definedName>
    <definedName name="dksapldk" localSheetId="18">#REF!</definedName>
    <definedName name="dksapldk">#REF!</definedName>
    <definedName name="DMxUS">#REF!</definedName>
    <definedName name="do">#REF!</definedName>
    <definedName name="dolar">#REF!</definedName>
    <definedName name="DOLLAR">[144]CÁLCULOS!$H$34</definedName>
    <definedName name="DOM160X20_S1" localSheetId="8">#REF!</definedName>
    <definedName name="DOM160X20_S1">#REF!</definedName>
    <definedName name="DOM160X20_S2" localSheetId="8">#REF!</definedName>
    <definedName name="DOM160X20_S2">#REF!</definedName>
    <definedName name="DOM160X20_S3" localSheetId="8">#REF!</definedName>
    <definedName name="DOM160X20_S3">#REF!</definedName>
    <definedName name="DOM160X20_S4" localSheetId="8">#REF!</definedName>
    <definedName name="DOM160X20_S4">#REF!</definedName>
    <definedName name="DOM160X20_S5" localSheetId="8">#REF!</definedName>
    <definedName name="DOM160X20_S5">#REF!</definedName>
    <definedName name="DOM160X20_S6" localSheetId="8">#REF!</definedName>
    <definedName name="DOM160X20_S6">#REF!</definedName>
    <definedName name="DOM160X32_S1" localSheetId="8">#REF!</definedName>
    <definedName name="DOM160X32_S1">#REF!</definedName>
    <definedName name="DOM160X32_S2" localSheetId="8">#REF!</definedName>
    <definedName name="DOM160X32_S2">#REF!</definedName>
    <definedName name="DOM160X32_S3" localSheetId="8">#REF!</definedName>
    <definedName name="DOM160X32_S3">#REF!</definedName>
    <definedName name="DOM160X32_S4" localSheetId="8">#REF!</definedName>
    <definedName name="DOM160X32_S4">#REF!</definedName>
    <definedName name="DOM160X32_S5" localSheetId="8">#REF!</definedName>
    <definedName name="DOM160X32_S5">#REF!</definedName>
    <definedName name="DOM160X32_S6" localSheetId="8">#REF!</definedName>
    <definedName name="DOM160X32_S6">#REF!</definedName>
    <definedName name="DOM200X20_S1" localSheetId="8">#REF!</definedName>
    <definedName name="DOM200X20_S1">#REF!</definedName>
    <definedName name="DOM200X20_S2" localSheetId="8">#REF!</definedName>
    <definedName name="DOM200X20_S2">#REF!</definedName>
    <definedName name="DOM200X20_S3" localSheetId="8">#REF!</definedName>
    <definedName name="DOM200X20_S3">#REF!</definedName>
    <definedName name="DOM200X20_S4" localSheetId="8">#REF!</definedName>
    <definedName name="DOM200X20_S4">#REF!</definedName>
    <definedName name="DOM200X20_S5" localSheetId="8">#REF!</definedName>
    <definedName name="DOM200X20_S5">#REF!</definedName>
    <definedName name="DOM200X20_S6" localSheetId="8">#REF!</definedName>
    <definedName name="DOM200X20_S6">#REF!</definedName>
    <definedName name="DOM200X32_S1" localSheetId="8">#REF!</definedName>
    <definedName name="DOM200X32_S1">#REF!</definedName>
    <definedName name="DOM200X32_S2" localSheetId="8">#REF!</definedName>
    <definedName name="DOM200X32_S2">#REF!</definedName>
    <definedName name="DOM200X32_S3" localSheetId="8">#REF!</definedName>
    <definedName name="DOM200X32_S3">#REF!</definedName>
    <definedName name="DOM200X32_S4" localSheetId="8">#REF!</definedName>
    <definedName name="DOM200X32_S4">#REF!</definedName>
    <definedName name="DOM200X32_S5" localSheetId="8">#REF!</definedName>
    <definedName name="DOM200X32_S5">#REF!</definedName>
    <definedName name="DOM200X32_S6" localSheetId="8">#REF!</definedName>
    <definedName name="DOM200X32_S6">#REF!</definedName>
    <definedName name="DOM90X20_S1" localSheetId="8">#REF!</definedName>
    <definedName name="DOM90X20_S1">#REF!</definedName>
    <definedName name="DOM90X20_S2" localSheetId="8">#REF!</definedName>
    <definedName name="DOM90X20_S2">#REF!</definedName>
    <definedName name="DOM90X20_S3" localSheetId="8">#REF!</definedName>
    <definedName name="DOM90X20_S3">#REF!</definedName>
    <definedName name="DOM90X20_S4" localSheetId="8">#REF!</definedName>
    <definedName name="DOM90X20_S4">#REF!</definedName>
    <definedName name="DOM90X20_S5" localSheetId="8">#REF!</definedName>
    <definedName name="DOM90X20_S5">#REF!</definedName>
    <definedName name="DOM90X20_S6" localSheetId="8">#REF!</definedName>
    <definedName name="DOM90X20_S6">#REF!</definedName>
    <definedName name="DOM90X32_S1" localSheetId="8">#REF!</definedName>
    <definedName name="DOM90X32_S1">#REF!</definedName>
    <definedName name="DOM90X32_S2" localSheetId="8">#REF!</definedName>
    <definedName name="DOM90X32_S2">#REF!</definedName>
    <definedName name="DOM90X32_S3" localSheetId="8">#REF!</definedName>
    <definedName name="DOM90X32_S3">#REF!</definedName>
    <definedName name="DOM90X32_S4" localSheetId="8">#REF!</definedName>
    <definedName name="DOM90X32_S4">#REF!</definedName>
    <definedName name="DOM90X32_S5" localSheetId="8">#REF!</definedName>
    <definedName name="DOM90X32_S5">#REF!</definedName>
    <definedName name="DOM90X32_S6" localSheetId="8">#REF!</definedName>
    <definedName name="DOM90X32_S6">#REF!</definedName>
    <definedName name="DOMESP90X63_S1" localSheetId="8">#REF!</definedName>
    <definedName name="DOMESP90X63_S1">#REF!</definedName>
    <definedName name="DOMESP90X63_S2" localSheetId="8">#REF!</definedName>
    <definedName name="DOMESP90X63_S2">#REF!</definedName>
    <definedName name="DOMESP90X63_S3" localSheetId="8">#REF!</definedName>
    <definedName name="DOMESP90X63_S3">#REF!</definedName>
    <definedName name="DOMESP90X63_S4" localSheetId="8">#REF!</definedName>
    <definedName name="DOMESP90X63_S4">#REF!</definedName>
    <definedName name="DOMESP90X63_S5" localSheetId="8">#REF!</definedName>
    <definedName name="DOMESP90X63_S5">#REF!</definedName>
    <definedName name="DOMESP90X63_S6" localSheetId="8">#REF!</definedName>
    <definedName name="DOMESP90X63_S6">#REF!</definedName>
    <definedName name="Domiciliaria" localSheetId="18">#REF!</definedName>
    <definedName name="Domiciliaria">#REF!</definedName>
    <definedName name="DOTACIÓN" localSheetId="8">#REF!</definedName>
    <definedName name="DOTACIÓN">#REF!</definedName>
    <definedName name="DPI" localSheetId="8">[16]Tablas!#REF!</definedName>
    <definedName name="DPI">[16]Tablas!#REF!</definedName>
    <definedName name="DPI1_1" localSheetId="8">[16]Tablas!#REF!</definedName>
    <definedName name="DPI1_1">[16]Tablas!#REF!</definedName>
    <definedName name="DPI1_1_1">[16]Tablas!#REF!</definedName>
    <definedName name="DPY">[16]Tablas!#REF!</definedName>
    <definedName name="DPY1_1">[16]Tablas!#REF!</definedName>
    <definedName name="DPY1_1_1">[16]Tablas!#REF!</definedName>
    <definedName name="dr">'[49]Gabinetes ctrol, prot. y med. '!#REF!</definedName>
    <definedName name="DRI">[16]Tablas!#REF!</definedName>
    <definedName name="DRI1_1">[16]Tablas!#REF!</definedName>
    <definedName name="DRI1_1_1">[16]Tablas!#REF!</definedName>
    <definedName name="DRI1_1_2">[16]Tablas!#REF!</definedName>
    <definedName name="DRI1_1_3">[16]Tablas!#REF!</definedName>
    <definedName name="DRI1_1_4">[16]Tablas!#REF!</definedName>
    <definedName name="DRI1_2">[16]Tablas!#REF!</definedName>
    <definedName name="DRI1_3">[16]Tablas!#REF!</definedName>
    <definedName name="DRI1_4">[16]Tablas!#REF!</definedName>
    <definedName name="DRL">[16]Tablas!#REF!</definedName>
    <definedName name="DRL1_1">[16]Tablas!#REF!</definedName>
    <definedName name="DRL1_1_1">[16]Tablas!#REF!</definedName>
    <definedName name="DRL1_1_2">[16]Tablas!#REF!</definedName>
    <definedName name="DRL1_1_3">[16]Tablas!#REF!</definedName>
    <definedName name="DRL1_1_4">[16]Tablas!#REF!</definedName>
    <definedName name="DRL1_2">[16]Tablas!#REF!</definedName>
    <definedName name="DRL1_3">[16]Tablas!#REF!</definedName>
    <definedName name="DRL1_4">[16]Tablas!#REF!</definedName>
    <definedName name="drr">'[49]Gabinetes ctrol, prot. y med. '!#REF!</definedName>
    <definedName name="dry" localSheetId="8" hidden="1">{"via1",#N/A,TRUE,"general";"via2",#N/A,TRUE,"general";"via3",#N/A,TRUE,"general"}</definedName>
    <definedName name="dry" hidden="1">{"via1",#N/A,TRUE,"general";"via2",#N/A,TRUE,"general";"via3",#N/A,TRUE,"general"}</definedName>
    <definedName name="DS" localSheetId="18">#REF!</definedName>
    <definedName name="DS" localSheetId="8">[141]Cronograma!#REF!</definedName>
    <definedName name="DS">#REF!</definedName>
    <definedName name="DSAD" localSheetId="8" hidden="1">{"via1",#N/A,TRUE,"general";"via2",#N/A,TRUE,"general";"via3",#N/A,TRUE,"general"}</definedName>
    <definedName name="DSAD" hidden="1">{"via1",#N/A,TRUE,"general";"via2",#N/A,TRUE,"general";"via3",#N/A,TRUE,"general"}</definedName>
    <definedName name="dsadfp" localSheetId="8" hidden="1">{"TAB1",#N/A,TRUE,"GENERAL";"TAB2",#N/A,TRUE,"GENERAL";"TAB3",#N/A,TRUE,"GENERAL";"TAB4",#N/A,TRUE,"GENERAL";"TAB5",#N/A,TRUE,"GENERAL"}</definedName>
    <definedName name="dsadfp" hidden="1">{"TAB1",#N/A,TRUE,"GENERAL";"TAB2",#N/A,TRUE,"GENERAL";"TAB3",#N/A,TRUE,"GENERAL";"TAB4",#N/A,TRUE,"GENERAL";"TAB5",#N/A,TRUE,"GENERAL"}</definedName>
    <definedName name="Dsbcm" localSheetId="8">#REF!</definedName>
    <definedName name="Dsbcm">#REF!</definedName>
    <definedName name="DsctoFondo">[145]EMPRESA!$I$25</definedName>
    <definedName name="DsctoPension">[145]EMPRESA!$I$23</definedName>
    <definedName name="DsctoSalud">[145]EMPRESA!$I$24</definedName>
    <definedName name="DSD" localSheetId="8" hidden="1">{"via1",#N/A,TRUE,"general";"via2",#N/A,TRUE,"general";"via3",#N/A,TRUE,"general"}</definedName>
    <definedName name="DSD" hidden="1">{"via1",#N/A,TRUE,"general";"via2",#N/A,TRUE,"general";"via3",#N/A,TRUE,"general"}</definedName>
    <definedName name="dsdads4" localSheetId="8" hidden="1">{"TAB1",#N/A,TRUE,"GENERAL";"TAB2",#N/A,TRUE,"GENERAL";"TAB3",#N/A,TRUE,"GENERAL";"TAB4",#N/A,TRUE,"GENERAL";"TAB5",#N/A,TRUE,"GENERAL"}</definedName>
    <definedName name="dsdads4" hidden="1">{"TAB1",#N/A,TRUE,"GENERAL";"TAB2",#N/A,TRUE,"GENERAL";"TAB3",#N/A,TRUE,"GENERAL";"TAB4",#N/A,TRUE,"GENERAL";"TAB5",#N/A,TRUE,"GENERAL"}</definedName>
    <definedName name="DSF" localSheetId="8" hidden="1">{"via1",#N/A,TRUE,"general";"via2",#N/A,TRUE,"general";"via3",#N/A,TRUE,"general"}</definedName>
    <definedName name="DSF" hidden="1">{"via1",#N/A,TRUE,"general";"via2",#N/A,TRUE,"general";"via3",#N/A,TRUE,"general"}</definedName>
    <definedName name="DSFCVTY" localSheetId="8" hidden="1">{"TAB1",#N/A,TRUE,"GENERAL";"TAB2",#N/A,TRUE,"GENERAL";"TAB3",#N/A,TRUE,"GENERAL";"TAB4",#N/A,TRUE,"GENERAL";"TAB5",#N/A,TRUE,"GENERAL"}</definedName>
    <definedName name="DSFCVTY" hidden="1">{"TAB1",#N/A,TRUE,"GENERAL";"TAB2",#N/A,TRUE,"GENERAL";"TAB3",#N/A,TRUE,"GENERAL";"TAB4",#N/A,TRUE,"GENERAL";"TAB5",#N/A,TRUE,"GENERAL"}</definedName>
    <definedName name="dsfg" localSheetId="8" hidden="1">{"via1",#N/A,TRUE,"general";"via2",#N/A,TRUE,"general";"via3",#N/A,TRUE,"general"}</definedName>
    <definedName name="dsfg" hidden="1">{"via1",#N/A,TRUE,"general";"via2",#N/A,TRUE,"general";"via3",#N/A,TRUE,"general"}</definedName>
    <definedName name="dsfhgfdh" localSheetId="8" hidden="1">{"TAB1",#N/A,TRUE,"GENERAL";"TAB2",#N/A,TRUE,"GENERAL";"TAB3",#N/A,TRUE,"GENERAL";"TAB4",#N/A,TRUE,"GENERAL";"TAB5",#N/A,TRUE,"GENERAL"}</definedName>
    <definedName name="dsfhgfdh" hidden="1">{"TAB1",#N/A,TRUE,"GENERAL";"TAB2",#N/A,TRUE,"GENERAL";"TAB3",#N/A,TRUE,"GENERAL";"TAB4",#N/A,TRUE,"GENERAL";"TAB5",#N/A,TRUE,"GENERAL"}</definedName>
    <definedName name="dsfsdf" localSheetId="8" hidden="1">{"via1",#N/A,TRUE,"general";"via2",#N/A,TRUE,"general";"via3",#N/A,TRUE,"general"}</definedName>
    <definedName name="dsfsdf" hidden="1">{"via1",#N/A,TRUE,"general";"via2",#N/A,TRUE,"general";"via3",#N/A,TRUE,"general"}</definedName>
    <definedName name="DSFSDFCXV" localSheetId="8" hidden="1">{"TAB1",#N/A,TRUE,"GENERAL";"TAB2",#N/A,TRUE,"GENERAL";"TAB3",#N/A,TRUE,"GENERAL";"TAB4",#N/A,TRUE,"GENERAL";"TAB5",#N/A,TRUE,"GENERAL"}</definedName>
    <definedName name="DSFSDFCXV" hidden="1">{"TAB1",#N/A,TRUE,"GENERAL";"TAB2",#N/A,TRUE,"GENERAL";"TAB3",#N/A,TRUE,"GENERAL";"TAB4",#N/A,TRUE,"GENERAL";"TAB5",#N/A,TRUE,"GENERAL"}</definedName>
    <definedName name="dsfsvm" localSheetId="8" hidden="1">{"TAB1",#N/A,TRUE,"GENERAL";"TAB2",#N/A,TRUE,"GENERAL";"TAB3",#N/A,TRUE,"GENERAL";"TAB4",#N/A,TRUE,"GENERAL";"TAB5",#N/A,TRUE,"GENERAL"}</definedName>
    <definedName name="dsfsvm" hidden="1">{"TAB1",#N/A,TRUE,"GENERAL";"TAB2",#N/A,TRUE,"GENERAL";"TAB3",#N/A,TRUE,"GENERAL";"TAB4",#N/A,TRUE,"GENERAL";"TAB5",#N/A,TRUE,"GENERAL"}</definedName>
    <definedName name="dsftbv" localSheetId="8" hidden="1">{"via1",#N/A,TRUE,"general";"via2",#N/A,TRUE,"general";"via3",#N/A,TRUE,"general"}</definedName>
    <definedName name="dsftbv" hidden="1">{"via1",#N/A,TRUE,"general";"via2",#N/A,TRUE,"general";"via3",#N/A,TRUE,"general"}</definedName>
    <definedName name="DSP">[16]Tablas!#REF!</definedName>
    <definedName name="DSP1_1">[16]Tablas!#REF!</definedName>
    <definedName name="DSP1_1_1">[16]Tablas!#REF!</definedName>
    <definedName name="DSTRGTHGJKJHK" localSheetId="18">#REF!</definedName>
    <definedName name="DSTRGTHGJKJHK">#REF!</definedName>
    <definedName name="dt" localSheetId="8">#REF!</definedName>
    <definedName name="dt">#REF!</definedName>
    <definedName name="dtrhj" localSheetId="8" hidden="1">{"via1",#N/A,TRUE,"general";"via2",#N/A,TRUE,"general";"via3",#N/A,TRUE,"general"}</definedName>
    <definedName name="dtrhj" hidden="1">{"via1",#N/A,TRUE,"general";"via2",#N/A,TRUE,"general";"via3",#N/A,TRUE,"general"}</definedName>
    <definedName name="DUCTO">[146]CONDUIT!#REF!</definedName>
    <definedName name="Durac" localSheetId="18">#REF!</definedName>
    <definedName name="Durac">#REF!</definedName>
    <definedName name="dxfgg" localSheetId="8" hidden="1">{"via1",#N/A,TRUE,"general";"via2",#N/A,TRUE,"general";"via3",#N/A,TRUE,"general"}</definedName>
    <definedName name="dxfgg" hidden="1">{"via1",#N/A,TRUE,"general";"via2",#N/A,TRUE,"general";"via3",#N/A,TRUE,"general"}</definedName>
    <definedName name="DZ.Main" localSheetId="8" hidden="1">#REF!</definedName>
    <definedName name="DZ.Main" hidden="1">#REF!</definedName>
    <definedName name="E" localSheetId="18">#REF!</definedName>
    <definedName name="E">#REF!</definedName>
    <definedName name="E.E." localSheetId="18">#REF!</definedName>
    <definedName name="E.E.">#REF!</definedName>
    <definedName name="e3e33" localSheetId="8" hidden="1">{"via1",#N/A,TRUE,"general";"via2",#N/A,TRUE,"general";"via3",#N/A,TRUE,"general"}</definedName>
    <definedName name="e3e33" hidden="1">{"via1",#N/A,TRUE,"general";"via2",#N/A,TRUE,"general";"via3",#N/A,TRUE,"general"}</definedName>
    <definedName name="ea" localSheetId="23">[6]!ERR</definedName>
    <definedName name="ea" localSheetId="11">[6]!ERR</definedName>
    <definedName name="ea">[6]!ERR</definedName>
    <definedName name="Ebitda" localSheetId="8"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c">[42]Dimensiones!$B$11</definedName>
    <definedName name="ECP">[16]Tablas!#REF!</definedName>
    <definedName name="ECP1_1">[16]Tablas!#REF!</definedName>
    <definedName name="ECP1_1_1">[16]Tablas!#REF!</definedName>
    <definedName name="EDC" localSheetId="8">#REF!</definedName>
    <definedName name="EDC">#REF!</definedName>
    <definedName name="EDEDWSWQA" localSheetId="8" hidden="1">{"TAB1",#N/A,TRUE,"GENERAL";"TAB2",#N/A,TRUE,"GENERAL";"TAB3",#N/A,TRUE,"GENERAL";"TAB4",#N/A,TRUE,"GENERAL";"TAB5",#N/A,TRUE,"GENERAL"}</definedName>
    <definedName name="EDEDWSWQA" hidden="1">{"TAB1",#N/A,TRUE,"GENERAL";"TAB2",#N/A,TRUE,"GENERAL";"TAB3",#N/A,TRUE,"GENERAL";"TAB4",#N/A,TRUE,"GENERAL";"TAB5",#N/A,TRUE,"GENERAL"}</definedName>
    <definedName name="edgfhmn" localSheetId="8" hidden="1">{"via1",#N/A,TRUE,"general";"via2",#N/A,TRUE,"general";"via3",#N/A,TRUE,"general"}</definedName>
    <definedName name="edgfhmn" hidden="1">{"via1",#N/A,TRUE,"general";"via2",#N/A,TRUE,"general";"via3",#N/A,TRUE,"general"}</definedName>
    <definedName name="ee" localSheetId="18">#REF!</definedName>
    <definedName name="EE" localSheetId="8">'A.U % '!ERR</definedName>
    <definedName name="ee">#REF!</definedName>
    <definedName name="EEE" localSheetId="8" hidden="1">#REF!</definedName>
    <definedName name="EEE" hidden="1">#REF!</definedName>
    <definedName name="eeedfr" localSheetId="8" hidden="1">{"TAB1",#N/A,TRUE,"GENERAL";"TAB2",#N/A,TRUE,"GENERAL";"TAB3",#N/A,TRUE,"GENERAL";"TAB4",#N/A,TRUE,"GENERAL";"TAB5",#N/A,TRUE,"GENERAL"}</definedName>
    <definedName name="eeedfr" hidden="1">{"TAB1",#N/A,TRUE,"GENERAL";"TAB2",#N/A,TRUE,"GENERAL";"TAB3",#N/A,TRUE,"GENERAL";"TAB4",#N/A,TRUE,"GENERAL";"TAB5",#N/A,TRUE,"GENERAL"}</definedName>
    <definedName name="EEEEEEEEEEEEEEEEEEEEEE" localSheetId="8" hidden="1">#REF!</definedName>
    <definedName name="EEEEEEEEEEEEEEEEEEEEEE" hidden="1">#REF!</definedName>
    <definedName name="eeeeer" localSheetId="8" hidden="1">{"TAB1",#N/A,TRUE,"GENERAL";"TAB2",#N/A,TRUE,"GENERAL";"TAB3",#N/A,TRUE,"GENERAL";"TAB4",#N/A,TRUE,"GENERAL";"TAB5",#N/A,TRUE,"GENERAL"}</definedName>
    <definedName name="eeeeer" hidden="1">{"TAB1",#N/A,TRUE,"GENERAL";"TAB2",#N/A,TRUE,"GENERAL";"TAB3",#N/A,TRUE,"GENERAL";"TAB4",#N/A,TRUE,"GENERAL";"TAB5",#N/A,TRUE,"GENERAL"}</definedName>
    <definedName name="eeerfd" localSheetId="8" hidden="1">{"via1",#N/A,TRUE,"general";"via2",#N/A,TRUE,"general";"via3",#N/A,TRUE,"general"}</definedName>
    <definedName name="eeerfd" hidden="1">{"via1",#N/A,TRUE,"general";"via2",#N/A,TRUE,"general";"via3",#N/A,TRUE,"general"}</definedName>
    <definedName name="eeppm" localSheetId="18">#REF!</definedName>
    <definedName name="eeppm">#REF!</definedName>
    <definedName name="EF">#REF!</definedName>
    <definedName name="EFA">#REF!</definedName>
    <definedName name="efef" localSheetId="8" hidden="1">{"TAB1",#N/A,TRUE,"GENERAL";"TAB2",#N/A,TRUE,"GENERAL";"TAB3",#N/A,TRUE,"GENERAL";"TAB4",#N/A,TRUE,"GENERAL";"TAB5",#N/A,TRUE,"GENERAL"}</definedName>
    <definedName name="efef" hidden="1">{"TAB1",#N/A,TRUE,"GENERAL";"TAB2",#N/A,TRUE,"GENERAL";"TAB3",#N/A,TRUE,"GENERAL";"TAB4",#N/A,TRUE,"GENERAL";"TAB5",#N/A,TRUE,"GENERAL"}</definedName>
    <definedName name="efer" localSheetId="8" hidden="1">{"via1",#N/A,TRUE,"general";"via2",#N/A,TRUE,"general";"via3",#N/A,TRUE,"general"}</definedName>
    <definedName name="efer" hidden="1">{"via1",#N/A,TRUE,"general";"via2",#N/A,TRUE,"general";"via3",#N/A,TRUE,"general"}</definedName>
    <definedName name="egeg" localSheetId="8" hidden="1">{"TAB1",#N/A,TRUE,"GENERAL";"TAB2",#N/A,TRUE,"GENERAL";"TAB3",#N/A,TRUE,"GENERAL";"TAB4",#N/A,TRUE,"GENERAL";"TAB5",#N/A,TRUE,"GENERAL"}</definedName>
    <definedName name="egeg" hidden="1">{"TAB1",#N/A,TRUE,"GENERAL";"TAB2",#N/A,TRUE,"GENERAL";"TAB3",#N/A,TRUE,"GENERAL";"TAB4",#N/A,TRUE,"GENERAL";"TAB5",#N/A,TRUE,"GENERAL"}</definedName>
    <definedName name="egtrgthrt" localSheetId="8" hidden="1">{"TAB1",#N/A,TRUE,"GENERAL";"TAB2",#N/A,TRUE,"GENERAL";"TAB3",#N/A,TRUE,"GENERAL";"TAB4",#N/A,TRUE,"GENERAL";"TAB5",#N/A,TRUE,"GENERAL"}</definedName>
    <definedName name="egtrgthrt" hidden="1">{"TAB1",#N/A,TRUE,"GENERAL";"TAB2",#N/A,TRUE,"GENERAL";"TAB3",#N/A,TRUE,"GENERAL";"TAB4",#N/A,TRUE,"GENERAL";"TAB5",#N/A,TRUE,"GENERAL"}</definedName>
    <definedName name="EJEC">[57]PRESUPUESTO!$E$7</definedName>
    <definedName name="Ejecutivo">'[147]Info Ejec'!$A$1:$AV$153</definedName>
    <definedName name="Elec1" localSheetId="18">#REF!</definedName>
    <definedName name="Elec1" localSheetId="8">[23]Sábana!#REF!</definedName>
    <definedName name="Elec1">#REF!</definedName>
    <definedName name="Elec2" localSheetId="18">#REF!</definedName>
    <definedName name="Elec2" localSheetId="8">[23]Sábana!#REF!</definedName>
    <definedName name="Elec2">#REF!</definedName>
    <definedName name="Elec3" localSheetId="18">#REF!</definedName>
    <definedName name="Elec3" localSheetId="8">[23]Sábana!#REF!</definedName>
    <definedName name="Elec3">#REF!</definedName>
    <definedName name="Elec4" localSheetId="18">#REF!</definedName>
    <definedName name="Elec4">#REF!</definedName>
    <definedName name="Elect1" localSheetId="8">[23]Sábana!#REF!</definedName>
    <definedName name="Elect1">[23]Sábana!#REF!</definedName>
    <definedName name="Electr" localSheetId="18">#REF!</definedName>
    <definedName name="Electr">#REF!</definedName>
    <definedName name="Electricista">'[60]M.O.'!$F$13</definedName>
    <definedName name="Electrocivil" localSheetId="18">#REF!</definedName>
    <definedName name="Electrocivil">#REF!</definedName>
    <definedName name="ELIMINACIONPROYC" localSheetId="8">#REF!</definedName>
    <definedName name="ELIMINACIONPROYC">#REF!</definedName>
    <definedName name="emanto" localSheetId="18">#REF!</definedName>
    <definedName name="emanto" localSheetId="8">#REF!</definedName>
    <definedName name="emanto">#REF!</definedName>
    <definedName name="eme" localSheetId="8">'A.U % '!ERR</definedName>
    <definedName name="eme">[0]!err</definedName>
    <definedName name="EMPLEADO" localSheetId="8">#REF!</definedName>
    <definedName name="EMPLEADO">#REF!</definedName>
    <definedName name="Empresa">[84]EMPRESA!$F$6</definedName>
    <definedName name="EMULSION" localSheetId="8">#REF!</definedName>
    <definedName name="EMULSION">#REF!</definedName>
    <definedName name="Enchape_pisopared_baño">'[60]LISTADO '!$F$29</definedName>
    <definedName name="End_Bal" localSheetId="8">#REF!</definedName>
    <definedName name="End_Bal">#REF!</definedName>
    <definedName name="ene" localSheetId="8">#REF!</definedName>
    <definedName name="Ene">[148]ENE!$A$12:$H$34</definedName>
    <definedName name="Ene_C">[148]ENE!$A$35:$H$52</definedName>
    <definedName name="EneFeb">'[149]Ene-Feb'!$A$12:$H$34</definedName>
    <definedName name="Ensayos" localSheetId="8">#REF!</definedName>
    <definedName name="Ensayos">#REF!</definedName>
    <definedName name="ENT.A1" localSheetId="8">'[150]CANT.5921'!#REF!</definedName>
    <definedName name="ENT.A1">'[150]CANT.5921'!#REF!</definedName>
    <definedName name="ENT.ESP" localSheetId="8">'[150]CANT.5921'!#REF!</definedName>
    <definedName name="ENT.ESP">'[150]CANT.5921'!#REF!</definedName>
    <definedName name="ENTIB" localSheetId="8">#REF!</definedName>
    <definedName name="ENTIB">#REF!</definedName>
    <definedName name="ENTIBADO" localSheetId="8">[151]TUBERIA!#REF!</definedName>
    <definedName name="ENTIBADO">[151]TUBERIA!#REF!</definedName>
    <definedName name="ENTIDADES">[79]ENTIDADES!$A$6:$A$130</definedName>
    <definedName name="ENTRADASP">#REF!</definedName>
    <definedName name="EPECIALIDAD_SIDOE">[16]Tablas!#REF!</definedName>
    <definedName name="Equi" localSheetId="18">#REF!</definedName>
    <definedName name="EQUI" localSheetId="8">[152]EQUIPO!$B$2:$B$36</definedName>
    <definedName name="Equi">#REF!</definedName>
    <definedName name="EQUIPO" localSheetId="18">#REF!</definedName>
    <definedName name="equipo" localSheetId="8">[153]Equipo!$A$7:$A$65536</definedName>
    <definedName name="EQUIPO">#REF!</definedName>
    <definedName name="EQUIPO_1">[152]EQUIPO!$B$2:$D$36</definedName>
    <definedName name="Equipo_de_topografia">'[60]LISTADO '!$L$9</definedName>
    <definedName name="EQUIPO1" localSheetId="8">#REF!</definedName>
    <definedName name="EQUIPO1">#REF!</definedName>
    <definedName name="Equipos" localSheetId="8">#REF!</definedName>
    <definedName name="Equipos">#REF!</definedName>
    <definedName name="EQUIPOS1" localSheetId="8">#REF!</definedName>
    <definedName name="EQUIPOS1">#REF!</definedName>
    <definedName name="eqw" localSheetId="8" hidden="1">{"via1",#N/A,TRUE,"general";"via2",#N/A,TRUE,"general";"via3",#N/A,TRUE,"general"}</definedName>
    <definedName name="eqw" hidden="1">{"via1",#N/A,TRUE,"general";"via2",#N/A,TRUE,"general";"via3",#N/A,TRUE,"general"}</definedName>
    <definedName name="ER" localSheetId="18">#REF!</definedName>
    <definedName name="ER">#REF!</definedName>
    <definedName name="ERE_ART">[91]steel!$B$8:$B$47</definedName>
    <definedName name="erfg" localSheetId="8" hidden="1">{#N/A,#N/A,FALSE,"Hoja1";#N/A,#N/A,FALSE,"Hoja2"}</definedName>
    <definedName name="erfg" hidden="1">{#N/A,#N/A,FALSE,"Hoja1";#N/A,#N/A,FALSE,"Hoja2"}</definedName>
    <definedName name="erg" localSheetId="8" hidden="1">{"TAB1",#N/A,TRUE,"GENERAL";"TAB2",#N/A,TRUE,"GENERAL";"TAB3",#N/A,TRUE,"GENERAL";"TAB4",#N/A,TRUE,"GENERAL";"TAB5",#N/A,TRUE,"GENERAL"}</definedName>
    <definedName name="erg" hidden="1">{"TAB1",#N/A,TRUE,"GENERAL";"TAB2",#N/A,TRUE,"GENERAL";"TAB3",#N/A,TRUE,"GENERAL";"TAB4",#N/A,TRUE,"GENERAL";"TAB5",#N/A,TRUE,"GENERAL"}</definedName>
    <definedName name="erger" localSheetId="8" hidden="1">{"via1",#N/A,TRUE,"general";"via2",#N/A,TRUE,"general";"via3",#N/A,TRUE,"general"}</definedName>
    <definedName name="erger" hidden="1">{"via1",#N/A,TRUE,"general";"via2",#N/A,TRUE,"general";"via3",#N/A,TRUE,"general"}</definedName>
    <definedName name="ergerg" localSheetId="8" hidden="1">{"via1",#N/A,TRUE,"general";"via2",#N/A,TRUE,"general";"via3",#N/A,TRUE,"general"}</definedName>
    <definedName name="ergerg" hidden="1">{"via1",#N/A,TRUE,"general";"via2",#N/A,TRUE,"general";"via3",#N/A,TRUE,"general"}</definedName>
    <definedName name="ergfegr" localSheetId="8" hidden="1">{"via1",#N/A,TRUE,"general";"via2",#N/A,TRUE,"general";"via3",#N/A,TRUE,"general"}</definedName>
    <definedName name="ergfegr" hidden="1">{"via1",#N/A,TRUE,"general";"via2",#N/A,TRUE,"general";"via3",#N/A,TRUE,"general"}</definedName>
    <definedName name="ergge" localSheetId="8" hidden="1">{"TAB1",#N/A,TRUE,"GENERAL";"TAB2",#N/A,TRUE,"GENERAL";"TAB3",#N/A,TRUE,"GENERAL";"TAB4",#N/A,TRUE,"GENERAL";"TAB5",#N/A,TRUE,"GENERAL"}</definedName>
    <definedName name="ergge" hidden="1">{"TAB1",#N/A,TRUE,"GENERAL";"TAB2",#N/A,TRUE,"GENERAL";"TAB3",#N/A,TRUE,"GENERAL";"TAB4",#N/A,TRUE,"GENERAL";"TAB5",#N/A,TRUE,"GENERAL"}</definedName>
    <definedName name="erggewg" localSheetId="8" hidden="1">{"via1",#N/A,TRUE,"general";"via2",#N/A,TRUE,"general";"via3",#N/A,TRUE,"general"}</definedName>
    <definedName name="erggewg" hidden="1">{"via1",#N/A,TRUE,"general";"via2",#N/A,TRUE,"general";"via3",#N/A,TRUE,"general"}</definedName>
    <definedName name="ergreg" localSheetId="8" hidden="1">{"TAB1",#N/A,TRUE,"GENERAL";"TAB2",#N/A,TRUE,"GENERAL";"TAB3",#N/A,TRUE,"GENERAL";"TAB4",#N/A,TRUE,"GENERAL";"TAB5",#N/A,TRUE,"GENERAL"}</definedName>
    <definedName name="ergreg" hidden="1">{"TAB1",#N/A,TRUE,"GENERAL";"TAB2",#N/A,TRUE,"GENERAL";"TAB3",#N/A,TRUE,"GENERAL";"TAB4",#N/A,TRUE,"GENERAL";"TAB5",#N/A,TRUE,"GENERAL"}</definedName>
    <definedName name="ergregerg" localSheetId="8" hidden="1">{"via1",#N/A,TRUE,"general";"via2",#N/A,TRUE,"general";"via3",#N/A,TRUE,"general"}</definedName>
    <definedName name="ergregerg" hidden="1">{"via1",#N/A,TRUE,"general";"via2",#N/A,TRUE,"general";"via3",#N/A,TRUE,"general"}</definedName>
    <definedName name="ergrg" localSheetId="8" hidden="1">{"TAB1",#N/A,TRUE,"GENERAL";"TAB2",#N/A,TRUE,"GENERAL";"TAB3",#N/A,TRUE,"GENERAL";"TAB4",#N/A,TRUE,"GENERAL";"TAB5",#N/A,TRUE,"GENERAL"}</definedName>
    <definedName name="ergrg" hidden="1">{"TAB1",#N/A,TRUE,"GENERAL";"TAB2",#N/A,TRUE,"GENERAL";"TAB3",#N/A,TRUE,"GENERAL";"TAB4",#N/A,TRUE,"GENERAL";"TAB5",#N/A,TRUE,"GENERAL"}</definedName>
    <definedName name="ergweg" localSheetId="8" hidden="1">{"TAB1",#N/A,TRUE,"GENERAL";"TAB2",#N/A,TRUE,"GENERAL";"TAB3",#N/A,TRUE,"GENERAL";"TAB4",#N/A,TRUE,"GENERAL";"TAB5",#N/A,TRUE,"GENERAL"}</definedName>
    <definedName name="ergweg" hidden="1">{"TAB1",#N/A,TRUE,"GENERAL";"TAB2",#N/A,TRUE,"GENERAL";"TAB3",#N/A,TRUE,"GENERAL";"TAB4",#N/A,TRUE,"GENERAL";"TAB5",#N/A,TRUE,"GENERAL"}</definedName>
    <definedName name="ergwreg" localSheetId="8" hidden="1">{"via1",#N/A,TRUE,"general";"via2",#N/A,TRUE,"general";"via3",#N/A,TRUE,"general"}</definedName>
    <definedName name="ergwreg" hidden="1">{"via1",#N/A,TRUE,"general";"via2",#N/A,TRUE,"general";"via3",#N/A,TRUE,"general"}</definedName>
    <definedName name="erheyh" localSheetId="8" hidden="1">{"TAB1",#N/A,TRUE,"GENERAL";"TAB2",#N/A,TRUE,"GENERAL";"TAB3",#N/A,TRUE,"GENERAL";"TAB4",#N/A,TRUE,"GENERAL";"TAB5",#N/A,TRUE,"GENERAL"}</definedName>
    <definedName name="erheyh" hidden="1">{"TAB1",#N/A,TRUE,"GENERAL";"TAB2",#N/A,TRUE,"GENERAL";"TAB3",#N/A,TRUE,"GENERAL";"TAB4",#N/A,TRUE,"GENERAL";"TAB5",#N/A,TRUE,"GENERAL"}</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ney">#N/A</definedName>
    <definedName name="ERR" localSheetId="8">{"TAB1",#N/A,TRUE,"GENERAL";"TAB2",#N/A,TRUE,"GENERAL";"TAB3",#N/A,TRUE,"GENERAL";"TAB4",#N/A,TRUE,"GENERAL";"TAB5",#N/A,TRUE,"GENERAL"}</definedName>
    <definedName name="err" hidden="1">{"TAB1",#N/A,TRUE,"GENERAL";"TAB2",#N/A,TRUE,"GENERAL";"TAB3",#N/A,TRUE,"GENERAL";"TAB4",#N/A,TRUE,"GENERAL";"TAB5",#N/A,TRUE,"GENERAL"}</definedName>
    <definedName name="ERRORE">#REF!</definedName>
    <definedName name="ert" localSheetId="8" hidden="1">{"via1",#N/A,TRUE,"general";"via2",#N/A,TRUE,"general";"via3",#N/A,TRUE,"general"}</definedName>
    <definedName name="ert" hidden="1">{"via1",#N/A,TRUE,"general";"via2",#N/A,TRUE,"general";"via3",#N/A,TRUE,"general"}</definedName>
    <definedName name="erte" localSheetId="8" hidden="1">{"via1",#N/A,TRUE,"general";"via2",#N/A,TRUE,"general";"via3",#N/A,TRUE,"general"}</definedName>
    <definedName name="erte" hidden="1">{"via1",#N/A,TRUE,"general";"via2",#N/A,TRUE,"general";"via3",#N/A,TRUE,"general"}</definedName>
    <definedName name="erter" localSheetId="8" hidden="1">{"TAB1",#N/A,TRUE,"GENERAL";"TAB2",#N/A,TRUE,"GENERAL";"TAB3",#N/A,TRUE,"GENERAL";"TAB4",#N/A,TRUE,"GENERAL";"TAB5",#N/A,TRUE,"GENERAL"}</definedName>
    <definedName name="erter" hidden="1">{"TAB1",#N/A,TRUE,"GENERAL";"TAB2",#N/A,TRUE,"GENERAL";"TAB3",#N/A,TRUE,"GENERAL";"TAB4",#N/A,TRUE,"GENERAL";"TAB5",#N/A,TRUE,"GENERAL"}</definedName>
    <definedName name="ertert" localSheetId="8" hidden="1">{"via1",#N/A,TRUE,"general";"via2",#N/A,TRUE,"general";"via3",#N/A,TRUE,"general"}</definedName>
    <definedName name="ertert" hidden="1">{"via1",#N/A,TRUE,"general";"via2",#N/A,TRUE,"general";"via3",#N/A,TRUE,"general"}</definedName>
    <definedName name="ertgyhik" localSheetId="8" hidden="1">{"TAB1",#N/A,TRUE,"GENERAL";"TAB2",#N/A,TRUE,"GENERAL";"TAB3",#N/A,TRUE,"GENERAL";"TAB4",#N/A,TRUE,"GENERAL";"TAB5",#N/A,TRUE,"GENERAL"}</definedName>
    <definedName name="ertgyhik" hidden="1">{"TAB1",#N/A,TRUE,"GENERAL";"TAB2",#N/A,TRUE,"GENERAL";"TAB3",#N/A,TRUE,"GENERAL";"TAB4",#N/A,TRUE,"GENERAL";"TAB5",#N/A,TRUE,"GENERAL"}</definedName>
    <definedName name="ertreb" localSheetId="8" hidden="1">{"via1",#N/A,TRUE,"general";"via2",#N/A,TRUE,"general";"via3",#N/A,TRUE,"general"}</definedName>
    <definedName name="ertreb" hidden="1">{"via1",#N/A,TRUE,"general";"via2",#N/A,TRUE,"general";"via3",#N/A,TRUE,"general"}</definedName>
    <definedName name="ertret" localSheetId="8" hidden="1">{"TAB1",#N/A,TRUE,"GENERAL";"TAB2",#N/A,TRUE,"GENERAL";"TAB3",#N/A,TRUE,"GENERAL";"TAB4",#N/A,TRUE,"GENERAL";"TAB5",#N/A,TRUE,"GENERAL"}</definedName>
    <definedName name="ertret" hidden="1">{"TAB1",#N/A,TRUE,"GENERAL";"TAB2",#N/A,TRUE,"GENERAL";"TAB3",#N/A,TRUE,"GENERAL";"TAB4",#N/A,TRUE,"GENERAL";"TAB5",#N/A,TRUE,"GENERAL"}</definedName>
    <definedName name="erttret" localSheetId="8" hidden="1">{"via1",#N/A,TRUE,"general";"via2",#N/A,TRUE,"general";"via3",#N/A,TRUE,"general"}</definedName>
    <definedName name="erttret" hidden="1">{"via1",#N/A,TRUE,"general";"via2",#N/A,TRUE,"general";"via3",#N/A,TRUE,"general"}</definedName>
    <definedName name="ertuiy" localSheetId="8" hidden="1">{"via1",#N/A,TRUE,"general";"via2",#N/A,TRUE,"general";"via3",#N/A,TRUE,"general"}</definedName>
    <definedName name="ertuiy" hidden="1">{"via1",#N/A,TRUE,"general";"via2",#N/A,TRUE,"general";"via3",#N/A,TRUE,"general"}</definedName>
    <definedName name="ertwert" localSheetId="8" hidden="1">{"TAB1",#N/A,TRUE,"GENERAL";"TAB2",#N/A,TRUE,"GENERAL";"TAB3",#N/A,TRUE,"GENERAL";"TAB4",#N/A,TRUE,"GENERAL";"TAB5",#N/A,TRUE,"GENERAL"}</definedName>
    <definedName name="ertwert" hidden="1">{"TAB1",#N/A,TRUE,"GENERAL";"TAB2",#N/A,TRUE,"GENERAL";"TAB3",#N/A,TRUE,"GENERAL";"TAB4",#N/A,TRUE,"GENERAL";"TAB5",#N/A,TRUE,"GENERAL"}</definedName>
    <definedName name="eru" localSheetId="8" hidden="1">{"TAB1",#N/A,TRUE,"GENERAL";"TAB2",#N/A,TRUE,"GENERAL";"TAB3",#N/A,TRUE,"GENERAL";"TAB4",#N/A,TRUE,"GENERAL";"TAB5",#N/A,TRUE,"GENERAL"}</definedName>
    <definedName name="eru" hidden="1">{"TAB1",#N/A,TRUE,"GENERAL";"TAB2",#N/A,TRUE,"GENERAL";"TAB3",#N/A,TRUE,"GENERAL";"TAB4",#N/A,TRUE,"GENERAL";"TAB5",#N/A,TRUE,"GENERAL"}</definedName>
    <definedName name="ERV" localSheetId="8" hidden="1">{"via1",#N/A,TRUE,"general";"via2",#N/A,TRUE,"general";"via3",#N/A,TRUE,"general"}</definedName>
    <definedName name="ERV" hidden="1">{"via1",#N/A,TRUE,"general";"via2",#N/A,TRUE,"general";"via3",#N/A,TRUE,"general"}</definedName>
    <definedName name="erware" localSheetId="8" hidden="1">{"via1",#N/A,TRUE,"general";"via2",#N/A,TRUE,"general";"via3",#N/A,TRUE,"general"}</definedName>
    <definedName name="erware" hidden="1">{"via1",#N/A,TRUE,"general";"via2",#N/A,TRUE,"general";"via3",#N/A,TRUE,"general"}</definedName>
    <definedName name="erweer" localSheetId="18">#REF!</definedName>
    <definedName name="erweer">#REF!</definedName>
    <definedName name="ERWER" localSheetId="8" hidden="1">{"via1",#N/A,TRUE,"general";"via2",#N/A,TRUE,"general";"via3",#N/A,TRUE,"general"}</definedName>
    <definedName name="ERWER" hidden="1">{"via1",#N/A,TRUE,"general";"via2",#N/A,TRUE,"general";"via3",#N/A,TRUE,"general"}</definedName>
    <definedName name="erwertd" localSheetId="8" hidden="1">{"TAB1",#N/A,TRUE,"GENERAL";"TAB2",#N/A,TRUE,"GENERAL";"TAB3",#N/A,TRUE,"GENERAL";"TAB4",#N/A,TRUE,"GENERAL";"TAB5",#N/A,TRUE,"GENERAL"}</definedName>
    <definedName name="erwertd" hidden="1">{"TAB1",#N/A,TRUE,"GENERAL";"TAB2",#N/A,TRUE,"GENERAL";"TAB3",#N/A,TRUE,"GENERAL";"TAB4",#N/A,TRUE,"GENERAL";"TAB5",#N/A,TRUE,"GENERAL"}</definedName>
    <definedName name="erwr" localSheetId="8" hidden="1">{"TAB1",#N/A,TRUE,"GENERAL";"TAB2",#N/A,TRUE,"GENERAL";"TAB3",#N/A,TRUE,"GENERAL";"TAB4",#N/A,TRUE,"GENERAL";"TAB5",#N/A,TRUE,"GENERAL"}</definedName>
    <definedName name="erwr" hidden="1">{"TAB1",#N/A,TRUE,"GENERAL";"TAB2",#N/A,TRUE,"GENERAL";"TAB3",#N/A,TRUE,"GENERAL";"TAB4",#N/A,TRUE,"GENERAL";"TAB5",#N/A,TRUE,"GENERAL"}</definedName>
    <definedName name="ERWRL" localSheetId="8" hidden="1">{"via1",#N/A,TRUE,"general";"via2",#N/A,TRUE,"general";"via3",#N/A,TRUE,"general"}</definedName>
    <definedName name="ERWRL" hidden="1">{"via1",#N/A,TRUE,"general";"via2",#N/A,TRUE,"general";"via3",#N/A,TRUE,"general"}</definedName>
    <definedName name="ery" localSheetId="8" hidden="1">{"via1",#N/A,TRUE,"general";"via2",#N/A,TRUE,"general";"via3",#N/A,TRUE,"general"}</definedName>
    <definedName name="ery" hidden="1">{"via1",#N/A,TRUE,"general";"via2",#N/A,TRUE,"general";"via3",#N/A,TRUE,"general"}</definedName>
    <definedName name="eryhd" localSheetId="8" hidden="1">{"via1",#N/A,TRUE,"general";"via2",#N/A,TRUE,"general";"via3",#N/A,TRUE,"general"}</definedName>
    <definedName name="eryhd" hidden="1">{"via1",#N/A,TRUE,"general";"via2",#N/A,TRUE,"general";"via3",#N/A,TRUE,"general"}</definedName>
    <definedName name="eryhdf" localSheetId="8" hidden="1">{"TAB1",#N/A,TRUE,"GENERAL";"TAB2",#N/A,TRUE,"GENERAL";"TAB3",#N/A,TRUE,"GENERAL";"TAB4",#N/A,TRUE,"GENERAL";"TAB5",#N/A,TRUE,"GENERAL"}</definedName>
    <definedName name="eryhdf" hidden="1">{"TAB1",#N/A,TRUE,"GENERAL";"TAB2",#N/A,TRUE,"GENERAL";"TAB3",#N/A,TRUE,"GENERAL";"TAB4",#N/A,TRUE,"GENERAL";"TAB5",#N/A,TRUE,"GENERAL"}</definedName>
    <definedName name="eryhk" localSheetId="8" hidden="1">{"TAB1",#N/A,TRUE,"GENERAL";"TAB2",#N/A,TRUE,"GENERAL";"TAB3",#N/A,TRUE,"GENERAL";"TAB4",#N/A,TRUE,"GENERAL";"TAB5",#N/A,TRUE,"GENERAL"}</definedName>
    <definedName name="eryhk" hidden="1">{"TAB1",#N/A,TRUE,"GENERAL";"TAB2",#N/A,TRUE,"GENERAL";"TAB3",#N/A,TRUE,"GENERAL";"TAB4",#N/A,TRUE,"GENERAL";"TAB5",#N/A,TRUE,"GENERAL"}</definedName>
    <definedName name="eryhrf" localSheetId="8" hidden="1">{"TAB1",#N/A,TRUE,"GENERAL";"TAB2",#N/A,TRUE,"GENERAL";"TAB3",#N/A,TRUE,"GENERAL";"TAB4",#N/A,TRUE,"GENERAL";"TAB5",#N/A,TRUE,"GENERAL"}</definedName>
    <definedName name="eryhrf" hidden="1">{"TAB1",#N/A,TRUE,"GENERAL";"TAB2",#N/A,TRUE,"GENERAL";"TAB3",#N/A,TRUE,"GENERAL";"TAB4",#N/A,TRUE,"GENERAL";"TAB5",#N/A,TRUE,"GENERAL"}</definedName>
    <definedName name="eryre" localSheetId="8" hidden="1">{"TAB1",#N/A,TRUE,"GENERAL";"TAB2",#N/A,TRUE,"GENERAL";"TAB3",#N/A,TRUE,"GENERAL";"TAB4",#N/A,TRUE,"GENERAL";"TAB5",#N/A,TRUE,"GENERAL"}</definedName>
    <definedName name="eryre" hidden="1">{"TAB1",#N/A,TRUE,"GENERAL";"TAB2",#N/A,TRUE,"GENERAL";"TAB3",#N/A,TRUE,"GENERAL";"TAB4",#N/A,TRUE,"GENERAL";"TAB5",#N/A,TRUE,"GENERAL"}</definedName>
    <definedName name="erytd" localSheetId="8" hidden="1">{"via1",#N/A,TRUE,"general";"via2",#N/A,TRUE,"general";"via3",#N/A,TRUE,"general"}</definedName>
    <definedName name="erytd" hidden="1">{"via1",#N/A,TRUE,"general";"via2",#N/A,TRUE,"general";"via3",#N/A,TRUE,"general"}</definedName>
    <definedName name="eryty" localSheetId="8" hidden="1">{"via1",#N/A,TRUE,"general";"via2",#N/A,TRUE,"general";"via3",#N/A,TRUE,"general"}</definedName>
    <definedName name="eryty" hidden="1">{"via1",#N/A,TRUE,"general";"via2",#N/A,TRUE,"general";"via3",#N/A,TRUE,"general"}</definedName>
    <definedName name="eryy" localSheetId="8" hidden="1">{"via1",#N/A,TRUE,"general";"via2",#N/A,TRUE,"general";"via3",#N/A,TRUE,"general"}</definedName>
    <definedName name="eryy" hidden="1">{"via1",#N/A,TRUE,"general";"via2",#N/A,TRUE,"general";"via3",#N/A,TRUE,"general"}</definedName>
    <definedName name="ES" localSheetId="23">[6]!ERR</definedName>
    <definedName name="ES" localSheetId="8">'A.U % '!ERR</definedName>
    <definedName name="ES" localSheetId="11">[6]!ERR</definedName>
    <definedName name="ES">[6]!ERR</definedName>
    <definedName name="ES1_1" localSheetId="8">#REF!</definedName>
    <definedName name="ES1_1">#REF!</definedName>
    <definedName name="ES1_10" localSheetId="8">#REF!</definedName>
    <definedName name="ES1_10">#REF!</definedName>
    <definedName name="ES1_11" localSheetId="8">#REF!</definedName>
    <definedName name="ES1_11">#REF!</definedName>
    <definedName name="ES1_12" localSheetId="8">#REF!</definedName>
    <definedName name="ES1_12">#REF!</definedName>
    <definedName name="ES1_13" localSheetId="8">#REF!</definedName>
    <definedName name="ES1_13">#REF!</definedName>
    <definedName name="ES1_14" localSheetId="8">#REF!</definedName>
    <definedName name="ES1_14">#REF!</definedName>
    <definedName name="ES1_15" localSheetId="8">#REF!</definedName>
    <definedName name="ES1_15">#REF!</definedName>
    <definedName name="ES1_16" localSheetId="8">#REF!</definedName>
    <definedName name="ES1_16">#REF!</definedName>
    <definedName name="ES1_17" localSheetId="8">#REF!</definedName>
    <definedName name="ES1_17">#REF!</definedName>
    <definedName name="ES1_18" localSheetId="8">#REF!</definedName>
    <definedName name="ES1_18">#REF!</definedName>
    <definedName name="ES1_19" localSheetId="8">#REF!</definedName>
    <definedName name="ES1_19">#REF!</definedName>
    <definedName name="ES1_2" localSheetId="8">#REF!</definedName>
    <definedName name="ES1_2">#REF!</definedName>
    <definedName name="ES1_20" localSheetId="8">#REF!</definedName>
    <definedName name="ES1_20">#REF!</definedName>
    <definedName name="ES1_21" localSheetId="8">#REF!</definedName>
    <definedName name="ES1_21">#REF!</definedName>
    <definedName name="ES1_22" localSheetId="8">#REF!</definedName>
    <definedName name="ES1_22">#REF!</definedName>
    <definedName name="ES1_23" localSheetId="8">#REF!</definedName>
    <definedName name="ES1_23">#REF!</definedName>
    <definedName name="ES1_24" localSheetId="8">#REF!</definedName>
    <definedName name="ES1_24">#REF!</definedName>
    <definedName name="ES1_25" localSheetId="8">#REF!</definedName>
    <definedName name="ES1_25">#REF!</definedName>
    <definedName name="ES1_26" localSheetId="8">#REF!</definedName>
    <definedName name="ES1_26">#REF!</definedName>
    <definedName name="ES1_27" localSheetId="8">#REF!</definedName>
    <definedName name="ES1_27">#REF!</definedName>
    <definedName name="ES1_28" localSheetId="8">#REF!</definedName>
    <definedName name="ES1_28">#REF!</definedName>
    <definedName name="ES1_29" localSheetId="8">#REF!</definedName>
    <definedName name="ES1_29">#REF!</definedName>
    <definedName name="ES1_3" localSheetId="8">#REF!</definedName>
    <definedName name="ES1_3">#REF!</definedName>
    <definedName name="ES1_30" localSheetId="8">#REF!</definedName>
    <definedName name="ES1_30">#REF!</definedName>
    <definedName name="ES1_31" localSheetId="8">#REF!</definedName>
    <definedName name="ES1_31">#REF!</definedName>
    <definedName name="ES1_32" localSheetId="8">#REF!</definedName>
    <definedName name="ES1_32">#REF!</definedName>
    <definedName name="ES1_33" localSheetId="8">#REF!</definedName>
    <definedName name="ES1_33">#REF!</definedName>
    <definedName name="ES1_34" localSheetId="8">#REF!</definedName>
    <definedName name="ES1_34">#REF!</definedName>
    <definedName name="ES1_35" localSheetId="8">#REF!</definedName>
    <definedName name="ES1_35">#REF!</definedName>
    <definedName name="ES1_36" localSheetId="8">#REF!</definedName>
    <definedName name="ES1_36">#REF!</definedName>
    <definedName name="ES1_37" localSheetId="8">#REF!</definedName>
    <definedName name="ES1_37">#REF!</definedName>
    <definedName name="ES1_38" localSheetId="8">#REF!</definedName>
    <definedName name="ES1_38">#REF!</definedName>
    <definedName name="ES1_39" localSheetId="8">#REF!</definedName>
    <definedName name="ES1_39">#REF!</definedName>
    <definedName name="ES1_4" localSheetId="8">#REF!</definedName>
    <definedName name="ES1_4">#REF!</definedName>
    <definedName name="ES1_40" localSheetId="8">#REF!</definedName>
    <definedName name="ES1_40">#REF!</definedName>
    <definedName name="ES1_41" localSheetId="8">#REF!</definedName>
    <definedName name="ES1_41">#REF!</definedName>
    <definedName name="ES1_42" localSheetId="8">#REF!</definedName>
    <definedName name="ES1_42">#REF!</definedName>
    <definedName name="ES1_43" localSheetId="8">#REF!</definedName>
    <definedName name="ES1_43">#REF!</definedName>
    <definedName name="ES1_5" localSheetId="8">#REF!</definedName>
    <definedName name="ES1_5">#REF!</definedName>
    <definedName name="ES1_6" localSheetId="8">#REF!</definedName>
    <definedName name="ES1_6">#REF!</definedName>
    <definedName name="ES1_7" localSheetId="8">#REF!</definedName>
    <definedName name="ES1_7">#REF!</definedName>
    <definedName name="ES1_8" localSheetId="8">#REF!</definedName>
    <definedName name="ES1_8">#REF!</definedName>
    <definedName name="ES1_9" localSheetId="8">#REF!</definedName>
    <definedName name="ES1_9">#REF!</definedName>
    <definedName name="ES2_1" localSheetId="8">#REF!</definedName>
    <definedName name="ES2_1">#REF!</definedName>
    <definedName name="ES2_10" localSheetId="8">#REF!</definedName>
    <definedName name="ES2_10">#REF!</definedName>
    <definedName name="ES2_11" localSheetId="8">#REF!</definedName>
    <definedName name="ES2_11">#REF!</definedName>
    <definedName name="ES2_12" localSheetId="8">#REF!</definedName>
    <definedName name="ES2_12">#REF!</definedName>
    <definedName name="ES2_13" localSheetId="8">#REF!</definedName>
    <definedName name="ES2_13">#REF!</definedName>
    <definedName name="ES2_14" localSheetId="8">#REF!</definedName>
    <definedName name="ES2_14">#REF!</definedName>
    <definedName name="ES2_15" localSheetId="8">#REF!</definedName>
    <definedName name="ES2_15">#REF!</definedName>
    <definedName name="ES2_16" localSheetId="8">#REF!</definedName>
    <definedName name="ES2_16">#REF!</definedName>
    <definedName name="ES2_17" localSheetId="8">#REF!</definedName>
    <definedName name="ES2_17">#REF!</definedName>
    <definedName name="ES2_18" localSheetId="8">#REF!</definedName>
    <definedName name="ES2_18">#REF!</definedName>
    <definedName name="ES2_19" localSheetId="8">#REF!</definedName>
    <definedName name="ES2_19">#REF!</definedName>
    <definedName name="ES2_2" localSheetId="8">#REF!</definedName>
    <definedName name="ES2_2">#REF!</definedName>
    <definedName name="ES2_20" localSheetId="8">#REF!</definedName>
    <definedName name="ES2_20">#REF!</definedName>
    <definedName name="ES2_21" localSheetId="8">#REF!</definedName>
    <definedName name="ES2_21">#REF!</definedName>
    <definedName name="ES2_22" localSheetId="8">#REF!</definedName>
    <definedName name="ES2_22">#REF!</definedName>
    <definedName name="ES2_23" localSheetId="8">#REF!</definedName>
    <definedName name="ES2_23">#REF!</definedName>
    <definedName name="ES2_24" localSheetId="8">#REF!</definedName>
    <definedName name="ES2_24">#REF!</definedName>
    <definedName name="ES2_25" localSheetId="8">#REF!</definedName>
    <definedName name="ES2_25">#REF!</definedName>
    <definedName name="ES2_26" localSheetId="8">#REF!</definedName>
    <definedName name="ES2_26">#REF!</definedName>
    <definedName name="ES2_27" localSheetId="8">#REF!</definedName>
    <definedName name="ES2_27">#REF!</definedName>
    <definedName name="ES2_28" localSheetId="8">#REF!</definedName>
    <definedName name="ES2_28">#REF!</definedName>
    <definedName name="ES2_29" localSheetId="8">#REF!</definedName>
    <definedName name="ES2_29">#REF!</definedName>
    <definedName name="ES2_3" localSheetId="8">#REF!</definedName>
    <definedName name="ES2_3">#REF!</definedName>
    <definedName name="ES2_30" localSheetId="8">#REF!</definedName>
    <definedName name="ES2_30">#REF!</definedName>
    <definedName name="ES2_31" localSheetId="8">#REF!</definedName>
    <definedName name="ES2_31">#REF!</definedName>
    <definedName name="ES2_32" localSheetId="8">#REF!</definedName>
    <definedName name="ES2_32">#REF!</definedName>
    <definedName name="ES2_33" localSheetId="8">#REF!</definedName>
    <definedName name="ES2_33">#REF!</definedName>
    <definedName name="ES2_34" localSheetId="8">#REF!</definedName>
    <definedName name="ES2_34">#REF!</definedName>
    <definedName name="ES2_35" localSheetId="8">#REF!</definedName>
    <definedName name="ES2_35">#REF!</definedName>
    <definedName name="ES2_36" localSheetId="8">#REF!</definedName>
    <definedName name="ES2_36">#REF!</definedName>
    <definedName name="ES2_37" localSheetId="8">#REF!</definedName>
    <definedName name="ES2_37">#REF!</definedName>
    <definedName name="ES2_38" localSheetId="8">#REF!</definedName>
    <definedName name="ES2_38">#REF!</definedName>
    <definedName name="ES2_39" localSheetId="8">#REF!</definedName>
    <definedName name="ES2_39">#REF!</definedName>
    <definedName name="ES2_4" localSheetId="8">#REF!</definedName>
    <definedName name="ES2_4">#REF!</definedName>
    <definedName name="ES2_40" localSheetId="8">#REF!</definedName>
    <definedName name="ES2_40">#REF!</definedName>
    <definedName name="ES2_41" localSheetId="8">#REF!</definedName>
    <definedName name="ES2_41">#REF!</definedName>
    <definedName name="ES2_42" localSheetId="8">#REF!</definedName>
    <definedName name="ES2_42">#REF!</definedName>
    <definedName name="ES2_43" localSheetId="8">#REF!</definedName>
    <definedName name="ES2_43">#REF!</definedName>
    <definedName name="ES2_5" localSheetId="8">#REF!</definedName>
    <definedName name="ES2_5">#REF!</definedName>
    <definedName name="ES2_6" localSheetId="8">#REF!</definedName>
    <definedName name="ES2_6">#REF!</definedName>
    <definedName name="ES2_7" localSheetId="8">#REF!</definedName>
    <definedName name="ES2_7">#REF!</definedName>
    <definedName name="ES2_8" localSheetId="8">#REF!</definedName>
    <definedName name="ES2_8">#REF!</definedName>
    <definedName name="ES2_9" localSheetId="8">#REF!</definedName>
    <definedName name="ES2_9">#REF!</definedName>
    <definedName name="ES3_1" localSheetId="8">#REF!</definedName>
    <definedName name="ES3_1">#REF!</definedName>
    <definedName name="ES3_10" localSheetId="8">#REF!</definedName>
    <definedName name="ES3_10">#REF!</definedName>
    <definedName name="ES3_11" localSheetId="8">#REF!</definedName>
    <definedName name="ES3_11">#REF!</definedName>
    <definedName name="ES3_12" localSheetId="8">#REF!</definedName>
    <definedName name="ES3_12">#REF!</definedName>
    <definedName name="ES3_13" localSheetId="8">#REF!</definedName>
    <definedName name="ES3_13">#REF!</definedName>
    <definedName name="ES3_14" localSheetId="8">#REF!</definedName>
    <definedName name="ES3_14">#REF!</definedName>
    <definedName name="ES3_15" localSheetId="8">#REF!</definedName>
    <definedName name="ES3_15">#REF!</definedName>
    <definedName name="ES3_16" localSheetId="8">#REF!</definedName>
    <definedName name="ES3_16">#REF!</definedName>
    <definedName name="ES3_17" localSheetId="8">#REF!</definedName>
    <definedName name="ES3_17">#REF!</definedName>
    <definedName name="ES3_18" localSheetId="8">#REF!</definedName>
    <definedName name="ES3_18">#REF!</definedName>
    <definedName name="ES3_19" localSheetId="8">#REF!</definedName>
    <definedName name="ES3_19">#REF!</definedName>
    <definedName name="ES3_2" localSheetId="8">#REF!</definedName>
    <definedName name="ES3_2">#REF!</definedName>
    <definedName name="ES3_20" localSheetId="8">#REF!</definedName>
    <definedName name="ES3_20">#REF!</definedName>
    <definedName name="ES3_21" localSheetId="8">#REF!</definedName>
    <definedName name="ES3_21">#REF!</definedName>
    <definedName name="ES3_22" localSheetId="8">#REF!</definedName>
    <definedName name="ES3_22">#REF!</definedName>
    <definedName name="ES3_23" localSheetId="8">#REF!</definedName>
    <definedName name="ES3_23">#REF!</definedName>
    <definedName name="ES3_24" localSheetId="8">#REF!</definedName>
    <definedName name="ES3_24">#REF!</definedName>
    <definedName name="ES3_25" localSheetId="8">#REF!</definedName>
    <definedName name="ES3_25">#REF!</definedName>
    <definedName name="ES3_26" localSheetId="8">#REF!</definedName>
    <definedName name="ES3_26">#REF!</definedName>
    <definedName name="ES3_27" localSheetId="8">#REF!</definedName>
    <definedName name="ES3_27">#REF!</definedName>
    <definedName name="ES3_28" localSheetId="8">#REF!</definedName>
    <definedName name="ES3_28">#REF!</definedName>
    <definedName name="ES3_29" localSheetId="8">#REF!</definedName>
    <definedName name="ES3_29">#REF!</definedName>
    <definedName name="ES3_3" localSheetId="8">#REF!</definedName>
    <definedName name="ES3_3">#REF!</definedName>
    <definedName name="ES3_30" localSheetId="8">#REF!</definedName>
    <definedName name="ES3_30">#REF!</definedName>
    <definedName name="ES3_31" localSheetId="8">#REF!</definedName>
    <definedName name="ES3_31">#REF!</definedName>
    <definedName name="ES3_32" localSheetId="8">#REF!</definedName>
    <definedName name="ES3_32">#REF!</definedName>
    <definedName name="ES3_33" localSheetId="8">#REF!</definedName>
    <definedName name="ES3_33">#REF!</definedName>
    <definedName name="ES3_34" localSheetId="8">#REF!</definedName>
    <definedName name="ES3_34">#REF!</definedName>
    <definedName name="ES3_35" localSheetId="8">#REF!</definedName>
    <definedName name="ES3_35">#REF!</definedName>
    <definedName name="ES3_36" localSheetId="8">#REF!</definedName>
    <definedName name="ES3_36">#REF!</definedName>
    <definedName name="ES3_37" localSheetId="8">#REF!</definedName>
    <definedName name="ES3_37">#REF!</definedName>
    <definedName name="ES3_38" localSheetId="8">#REF!</definedName>
    <definedName name="ES3_38">#REF!</definedName>
    <definedName name="ES3_39" localSheetId="8">#REF!</definedName>
    <definedName name="ES3_39">#REF!</definedName>
    <definedName name="ES3_4" localSheetId="8">#REF!</definedName>
    <definedName name="ES3_4">#REF!</definedName>
    <definedName name="ES3_40" localSheetId="8">#REF!</definedName>
    <definedName name="ES3_40">#REF!</definedName>
    <definedName name="ES3_41" localSheetId="8">#REF!</definedName>
    <definedName name="ES3_41">#REF!</definedName>
    <definedName name="ES3_42" localSheetId="8">#REF!</definedName>
    <definedName name="ES3_42">#REF!</definedName>
    <definedName name="ES3_43" localSheetId="8">#REF!</definedName>
    <definedName name="ES3_43">#REF!</definedName>
    <definedName name="ES3_5" localSheetId="8">#REF!</definedName>
    <definedName name="ES3_5">#REF!</definedName>
    <definedName name="ES3_6" localSheetId="8">#REF!</definedName>
    <definedName name="ES3_6">#REF!</definedName>
    <definedName name="ES3_7" localSheetId="8">#REF!</definedName>
    <definedName name="ES3_7">#REF!</definedName>
    <definedName name="ES3_8" localSheetId="8">#REF!</definedName>
    <definedName name="ES3_8">#REF!</definedName>
    <definedName name="ES3_9" localSheetId="8">#REF!</definedName>
    <definedName name="ES3_9">#REF!</definedName>
    <definedName name="ES4_1" localSheetId="8">#REF!</definedName>
    <definedName name="ES4_1">#REF!</definedName>
    <definedName name="ES4_10" localSheetId="8">#REF!</definedName>
    <definedName name="ES4_10">#REF!</definedName>
    <definedName name="ES4_11" localSheetId="8">#REF!</definedName>
    <definedName name="ES4_11">#REF!</definedName>
    <definedName name="ES4_12" localSheetId="8">#REF!</definedName>
    <definedName name="ES4_12">#REF!</definedName>
    <definedName name="ES4_13" localSheetId="8">#REF!</definedName>
    <definedName name="ES4_13">#REF!</definedName>
    <definedName name="ES4_14" localSheetId="8">#REF!</definedName>
    <definedName name="ES4_14">#REF!</definedName>
    <definedName name="ES4_15" localSheetId="8">#REF!</definedName>
    <definedName name="ES4_15">#REF!</definedName>
    <definedName name="ES4_16" localSheetId="8">#REF!</definedName>
    <definedName name="ES4_16">#REF!</definedName>
    <definedName name="ES4_17" localSheetId="8">#REF!</definedName>
    <definedName name="ES4_17">#REF!</definedName>
    <definedName name="ES4_18" localSheetId="8">#REF!</definedName>
    <definedName name="ES4_18">#REF!</definedName>
    <definedName name="ES4_19" localSheetId="8">#REF!</definedName>
    <definedName name="ES4_19">#REF!</definedName>
    <definedName name="ES4_2" localSheetId="8">#REF!</definedName>
    <definedName name="ES4_2">#REF!</definedName>
    <definedName name="ES4_20" localSheetId="8">#REF!</definedName>
    <definedName name="ES4_20">#REF!</definedName>
    <definedName name="ES4_21" localSheetId="8">#REF!</definedName>
    <definedName name="ES4_21">#REF!</definedName>
    <definedName name="ES4_22" localSheetId="8">#REF!</definedName>
    <definedName name="ES4_22">#REF!</definedName>
    <definedName name="ES4_23" localSheetId="8">#REF!</definedName>
    <definedName name="ES4_23">#REF!</definedName>
    <definedName name="ES4_24" localSheetId="8">#REF!</definedName>
    <definedName name="ES4_24">#REF!</definedName>
    <definedName name="ES4_25" localSheetId="8">#REF!</definedName>
    <definedName name="ES4_25">#REF!</definedName>
    <definedName name="ES4_26" localSheetId="8">#REF!</definedName>
    <definedName name="ES4_26">#REF!</definedName>
    <definedName name="ES4_27" localSheetId="8">#REF!</definedName>
    <definedName name="ES4_27">#REF!</definedName>
    <definedName name="ES4_28" localSheetId="8">#REF!</definedName>
    <definedName name="ES4_28">#REF!</definedName>
    <definedName name="ES4_29" localSheetId="8">#REF!</definedName>
    <definedName name="ES4_29">#REF!</definedName>
    <definedName name="ES4_3" localSheetId="8">#REF!</definedName>
    <definedName name="ES4_3">#REF!</definedName>
    <definedName name="ES4_30" localSheetId="8">#REF!</definedName>
    <definedName name="ES4_30">#REF!</definedName>
    <definedName name="ES4_31" localSheetId="8">#REF!</definedName>
    <definedName name="ES4_31">#REF!</definedName>
    <definedName name="ES4_32" localSheetId="8">#REF!</definedName>
    <definedName name="ES4_32">#REF!</definedName>
    <definedName name="ES4_33" localSheetId="8">#REF!</definedName>
    <definedName name="ES4_33">#REF!</definedName>
    <definedName name="ES4_34" localSheetId="8">#REF!</definedName>
    <definedName name="ES4_34">#REF!</definedName>
    <definedName name="ES4_35" localSheetId="8">#REF!</definedName>
    <definedName name="ES4_35">#REF!</definedName>
    <definedName name="ES4_36" localSheetId="8">#REF!</definedName>
    <definedName name="ES4_36">#REF!</definedName>
    <definedName name="ES4_37" localSheetId="8">#REF!</definedName>
    <definedName name="ES4_37">#REF!</definedName>
    <definedName name="ES4_38" localSheetId="8">#REF!</definedName>
    <definedName name="ES4_38">#REF!</definedName>
    <definedName name="ES4_39" localSheetId="8">#REF!</definedName>
    <definedName name="ES4_39">#REF!</definedName>
    <definedName name="ES4_4" localSheetId="8">#REF!</definedName>
    <definedName name="ES4_4">#REF!</definedName>
    <definedName name="ES4_40" localSheetId="8">#REF!</definedName>
    <definedName name="ES4_40">#REF!</definedName>
    <definedName name="ES4_41" localSheetId="8">#REF!</definedName>
    <definedName name="ES4_41">#REF!</definedName>
    <definedName name="ES4_42" localSheetId="8">#REF!</definedName>
    <definedName name="ES4_42">#REF!</definedName>
    <definedName name="ES4_43" localSheetId="8">#REF!</definedName>
    <definedName name="ES4_43">#REF!</definedName>
    <definedName name="ES4_5" localSheetId="8">#REF!</definedName>
    <definedName name="ES4_5">#REF!</definedName>
    <definedName name="ES4_6" localSheetId="8">#REF!</definedName>
    <definedName name="ES4_6">#REF!</definedName>
    <definedName name="ES4_7" localSheetId="8">#REF!</definedName>
    <definedName name="ES4_7">#REF!</definedName>
    <definedName name="ES4_8" localSheetId="8">#REF!</definedName>
    <definedName name="ES4_8">#REF!</definedName>
    <definedName name="ES4_9" localSheetId="8">#REF!</definedName>
    <definedName name="ES4_9">#REF!</definedName>
    <definedName name="ES5_1" localSheetId="8">#REF!</definedName>
    <definedName name="ES5_1">#REF!</definedName>
    <definedName name="ES5_10" localSheetId="8">#REF!</definedName>
    <definedName name="ES5_10">#REF!</definedName>
    <definedName name="ES5_11" localSheetId="8">#REF!</definedName>
    <definedName name="ES5_11">#REF!</definedName>
    <definedName name="ES5_12" localSheetId="8">#REF!</definedName>
    <definedName name="ES5_12">#REF!</definedName>
    <definedName name="ES5_13" localSheetId="8">#REF!</definedName>
    <definedName name="ES5_13">#REF!</definedName>
    <definedName name="ES5_14" localSheetId="8">#REF!</definedName>
    <definedName name="ES5_14">#REF!</definedName>
    <definedName name="ES5_15" localSheetId="8">#REF!</definedName>
    <definedName name="ES5_15">#REF!</definedName>
    <definedName name="ES5_16" localSheetId="8">#REF!</definedName>
    <definedName name="ES5_16">#REF!</definedName>
    <definedName name="ES5_17" localSheetId="8">#REF!</definedName>
    <definedName name="ES5_17">#REF!</definedName>
    <definedName name="ES5_18" localSheetId="8">#REF!</definedName>
    <definedName name="ES5_18">#REF!</definedName>
    <definedName name="ES5_19" localSheetId="8">#REF!</definedName>
    <definedName name="ES5_19">#REF!</definedName>
    <definedName name="ES5_2" localSheetId="8">#REF!</definedName>
    <definedName name="ES5_2">#REF!</definedName>
    <definedName name="ES5_20" localSheetId="8">#REF!</definedName>
    <definedName name="ES5_20">#REF!</definedName>
    <definedName name="ES5_21" localSheetId="8">#REF!</definedName>
    <definedName name="ES5_21">#REF!</definedName>
    <definedName name="ES5_22" localSheetId="8">#REF!</definedName>
    <definedName name="ES5_22">#REF!</definedName>
    <definedName name="ES5_23" localSheetId="8">#REF!</definedName>
    <definedName name="ES5_23">#REF!</definedName>
    <definedName name="ES5_24" localSheetId="8">#REF!</definedName>
    <definedName name="ES5_24">#REF!</definedName>
    <definedName name="ES5_25" localSheetId="8">#REF!</definedName>
    <definedName name="ES5_25">#REF!</definedName>
    <definedName name="ES5_26" localSheetId="8">#REF!</definedName>
    <definedName name="ES5_26">#REF!</definedName>
    <definedName name="ES5_27" localSheetId="8">#REF!</definedName>
    <definedName name="ES5_27">#REF!</definedName>
    <definedName name="ES5_28" localSheetId="8">#REF!</definedName>
    <definedName name="ES5_28">#REF!</definedName>
    <definedName name="ES5_29" localSheetId="8">#REF!</definedName>
    <definedName name="ES5_29">#REF!</definedName>
    <definedName name="ES5_3" localSheetId="8">#REF!</definedName>
    <definedName name="ES5_3">#REF!</definedName>
    <definedName name="ES5_30" localSheetId="8">#REF!</definedName>
    <definedName name="ES5_30">#REF!</definedName>
    <definedName name="ES5_31" localSheetId="8">#REF!</definedName>
    <definedName name="ES5_31">#REF!</definedName>
    <definedName name="ES5_32" localSheetId="8">#REF!</definedName>
    <definedName name="ES5_32">#REF!</definedName>
    <definedName name="ES5_33" localSheetId="8">#REF!</definedName>
    <definedName name="ES5_33">#REF!</definedName>
    <definedName name="ES5_34" localSheetId="8">#REF!</definedName>
    <definedName name="ES5_34">#REF!</definedName>
    <definedName name="ES5_35" localSheetId="8">#REF!</definedName>
    <definedName name="ES5_35">#REF!</definedName>
    <definedName name="ES5_36" localSheetId="8">#REF!</definedName>
    <definedName name="ES5_36">#REF!</definedName>
    <definedName name="ES5_37" localSheetId="8">#REF!</definedName>
    <definedName name="ES5_37">#REF!</definedName>
    <definedName name="ES5_38" localSheetId="8">#REF!</definedName>
    <definedName name="ES5_38">#REF!</definedName>
    <definedName name="ES5_39" localSheetId="8">#REF!</definedName>
    <definedName name="ES5_39">#REF!</definedName>
    <definedName name="ES5_4" localSheetId="8">#REF!</definedName>
    <definedName name="ES5_4">#REF!</definedName>
    <definedName name="ES5_40" localSheetId="8">#REF!</definedName>
    <definedName name="ES5_40">#REF!</definedName>
    <definedName name="ES5_41" localSheetId="8">#REF!</definedName>
    <definedName name="ES5_41">#REF!</definedName>
    <definedName name="ES5_42" localSheetId="8">#REF!</definedName>
    <definedName name="ES5_42">#REF!</definedName>
    <definedName name="ES5_43" localSheetId="8">#REF!</definedName>
    <definedName name="ES5_43">#REF!</definedName>
    <definedName name="ES5_5" localSheetId="8">#REF!</definedName>
    <definedName name="ES5_5">#REF!</definedName>
    <definedName name="ES5_6" localSheetId="8">#REF!</definedName>
    <definedName name="ES5_6">#REF!</definedName>
    <definedName name="ES5_7" localSheetId="8">#REF!</definedName>
    <definedName name="ES5_7">#REF!</definedName>
    <definedName name="ES5_8" localSheetId="8">#REF!</definedName>
    <definedName name="ES5_8">#REF!</definedName>
    <definedName name="ES5_9" localSheetId="8">#REF!</definedName>
    <definedName name="ES5_9">#REF!</definedName>
    <definedName name="ES6_1" localSheetId="8">#REF!</definedName>
    <definedName name="ES6_1">#REF!</definedName>
    <definedName name="ES6_10" localSheetId="8">#REF!</definedName>
    <definedName name="ES6_10">#REF!</definedName>
    <definedName name="ES6_11" localSheetId="8">#REF!</definedName>
    <definedName name="ES6_11">#REF!</definedName>
    <definedName name="ES6_12" localSheetId="8">#REF!</definedName>
    <definedName name="ES6_12">#REF!</definedName>
    <definedName name="ES6_13" localSheetId="8">#REF!</definedName>
    <definedName name="ES6_13">#REF!</definedName>
    <definedName name="ES6_14" localSheetId="8">#REF!</definedName>
    <definedName name="ES6_14">#REF!</definedName>
    <definedName name="ES6_15" localSheetId="8">#REF!</definedName>
    <definedName name="ES6_15">#REF!</definedName>
    <definedName name="ES6_16" localSheetId="8">#REF!</definedName>
    <definedName name="ES6_16">#REF!</definedName>
    <definedName name="ES6_17" localSheetId="8">#REF!</definedName>
    <definedName name="ES6_17">#REF!</definedName>
    <definedName name="ES6_18" localSheetId="8">#REF!</definedName>
    <definedName name="ES6_18">#REF!</definedName>
    <definedName name="ES6_19" localSheetId="8">#REF!</definedName>
    <definedName name="ES6_19">#REF!</definedName>
    <definedName name="ES6_2" localSheetId="8">#REF!</definedName>
    <definedName name="ES6_2">#REF!</definedName>
    <definedName name="ES6_20" localSheetId="8">#REF!</definedName>
    <definedName name="ES6_20">#REF!</definedName>
    <definedName name="ES6_21" localSheetId="8">#REF!</definedName>
    <definedName name="ES6_21">#REF!</definedName>
    <definedName name="ES6_22" localSheetId="8">#REF!</definedName>
    <definedName name="ES6_22">#REF!</definedName>
    <definedName name="ES6_23" localSheetId="8">#REF!</definedName>
    <definedName name="ES6_23">#REF!</definedName>
    <definedName name="ES6_24" localSheetId="8">#REF!</definedName>
    <definedName name="ES6_24">#REF!</definedName>
    <definedName name="ES6_25" localSheetId="8">#REF!</definedName>
    <definedName name="ES6_25">#REF!</definedName>
    <definedName name="ES6_26" localSheetId="8">#REF!</definedName>
    <definedName name="ES6_26">#REF!</definedName>
    <definedName name="ES6_27" localSheetId="8">#REF!</definedName>
    <definedName name="ES6_27">#REF!</definedName>
    <definedName name="ES6_28" localSheetId="8">#REF!</definedName>
    <definedName name="ES6_28">#REF!</definedName>
    <definedName name="ES6_29" localSheetId="8">#REF!</definedName>
    <definedName name="ES6_29">#REF!</definedName>
    <definedName name="ES6_3" localSheetId="8">#REF!</definedName>
    <definedName name="ES6_3">#REF!</definedName>
    <definedName name="ES6_30" localSheetId="8">#REF!</definedName>
    <definedName name="ES6_30">#REF!</definedName>
    <definedName name="ES6_31" localSheetId="8">#REF!</definedName>
    <definedName name="ES6_31">#REF!</definedName>
    <definedName name="ES6_32" localSheetId="8">#REF!</definedName>
    <definedName name="ES6_32">#REF!</definedName>
    <definedName name="ES6_33" localSheetId="8">#REF!</definedName>
    <definedName name="ES6_33">#REF!</definedName>
    <definedName name="ES6_34" localSheetId="8">#REF!</definedName>
    <definedName name="ES6_34">#REF!</definedName>
    <definedName name="ES6_35" localSheetId="8">#REF!</definedName>
    <definedName name="ES6_35">#REF!</definedName>
    <definedName name="ES6_36" localSheetId="8">#REF!</definedName>
    <definedName name="ES6_36">#REF!</definedName>
    <definedName name="ES6_37" localSheetId="8">#REF!</definedName>
    <definedName name="ES6_37">#REF!</definedName>
    <definedName name="ES6_38" localSheetId="8">#REF!</definedName>
    <definedName name="ES6_38">#REF!</definedName>
    <definedName name="ES6_39" localSheetId="8">#REF!</definedName>
    <definedName name="ES6_39">#REF!</definedName>
    <definedName name="ES6_4" localSheetId="8">#REF!</definedName>
    <definedName name="ES6_4">#REF!</definedName>
    <definedName name="ES6_40" localSheetId="8">#REF!</definedName>
    <definedName name="ES6_40">#REF!</definedName>
    <definedName name="ES6_41" localSheetId="8">#REF!</definedName>
    <definedName name="ES6_41">#REF!</definedName>
    <definedName name="ES6_42" localSheetId="8">#REF!</definedName>
    <definedName name="ES6_42">#REF!</definedName>
    <definedName name="ES6_43" localSheetId="8">#REF!</definedName>
    <definedName name="ES6_43">#REF!</definedName>
    <definedName name="ES6_5" localSheetId="8">#REF!</definedName>
    <definedName name="ES6_5">#REF!</definedName>
    <definedName name="ES6_6" localSheetId="8">#REF!</definedName>
    <definedName name="ES6_6">#REF!</definedName>
    <definedName name="ES6_7" localSheetId="8">#REF!</definedName>
    <definedName name="ES6_7">#REF!</definedName>
    <definedName name="ES6_8" localSheetId="8">#REF!</definedName>
    <definedName name="ES6_8">#REF!</definedName>
    <definedName name="ES6_9" localSheetId="8">#REF!</definedName>
    <definedName name="ES6_9">#REF!</definedName>
    <definedName name="ESA" localSheetId="8">#REF!</definedName>
    <definedName name="ESA">#REF!</definedName>
    <definedName name="ESCENARIO" localSheetId="8"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dd" localSheetId="18">#REF!</definedName>
    <definedName name="esdd">#REF!</definedName>
    <definedName name="ESE" localSheetId="8">#REF!</definedName>
    <definedName name="ESE">#REF!</definedName>
    <definedName name="ESP_PAV" localSheetId="8">#REF!</definedName>
    <definedName name="ESP_PAV">#REF!</definedName>
    <definedName name="Esp_PC">[44]D_AWG!$S$36</definedName>
    <definedName name="ESP1S" localSheetId="8">#REF!</definedName>
    <definedName name="ESP1S">#REF!</definedName>
    <definedName name="ESP225P" localSheetId="18">#REF!</definedName>
    <definedName name="ESP225P">#REF!</definedName>
    <definedName name="ESP2S" localSheetId="8">#REF!</definedName>
    <definedName name="ESP2S">#REF!</definedName>
    <definedName name="ESPE" localSheetId="8">#REF!</definedName>
    <definedName name="ESPE">#REF!</definedName>
    <definedName name="ESPECIFICACION">#REF!</definedName>
    <definedName name="Especificación">#REF!</definedName>
    <definedName name="ESPESOR" localSheetId="8">#REF!</definedName>
    <definedName name="ESPESOR">#REF!</definedName>
    <definedName name="ESPR" localSheetId="8">#REF!</definedName>
    <definedName name="ESPR">#REF!</definedName>
    <definedName name="est" localSheetId="18">#REF!</definedName>
    <definedName name="est">#REF!</definedName>
    <definedName name="ESTA">#REF!</definedName>
    <definedName name="ESTAC">[37]BASE!$D$242</definedName>
    <definedName name="ESTACION" localSheetId="18">#REF!</definedName>
    <definedName name="ESTACION" localSheetId="8">#REF!</definedName>
    <definedName name="ESTACION">#REF!</definedName>
    <definedName name="ESTADO_ACUEDUCTO" localSheetId="18">#REF!</definedName>
    <definedName name="ESTADO_ACUEDUCTO" localSheetId="8">#REF!</definedName>
    <definedName name="ESTADO_ACUEDUCTO">#REF!</definedName>
    <definedName name="ESTADO_ALCANTARILLADO" localSheetId="18">#REF!</definedName>
    <definedName name="ESTADO_ALCANTARILLADO" localSheetId="8">#REF!</definedName>
    <definedName name="ESTADO_ALCANTARILLADO">#REF!</definedName>
    <definedName name="Estadocamara" localSheetId="18">#REF!</definedName>
    <definedName name="Estadocamara">#REF!</definedName>
    <definedName name="Estados">#REF!</definedName>
    <definedName name="este" localSheetId="8" hidden="1">{"PYGT",#N/A,FALSE,"PYG";"ACTIT",#N/A,FALSE,"BCE_GRAL-ACTIVO";"PASIT",#N/A,FALSE,"BCE_GRAL-PASIVO-PATRIM";"CAJAT",#N/A,FALSE,"CAJA"}</definedName>
    <definedName name="este" hidden="1">{"PYGT",#N/A,FALSE,"PYG";"ACTIT",#N/A,FALSE,"BCE_GRAL-ACTIVO";"PASIT",#N/A,FALSE,"BCE_GRAL-PASIVO-PATRIM";"CAJAT",#N/A,FALSE,"CAJA"}</definedName>
    <definedName name="ESTEWW" localSheetId="8"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imate_Factor">1</definedName>
    <definedName name="ESTRAE">'[3]7422CW00'!#REF!</definedName>
    <definedName name="estre" localSheetId="8"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 localSheetId="8">[154]Estructura!$C$7:$E$2570</definedName>
    <definedName name="ESTRU">[155]Estructura!$C$7:$E$2570</definedName>
    <definedName name="Estructu" localSheetId="18">#REF!</definedName>
    <definedName name="Estructu">#REF!</definedName>
    <definedName name="ESTRUCTURA" localSheetId="18">#REF!</definedName>
    <definedName name="ESTRUCTURA" localSheetId="8" hidden="1">{#N/A,#N/A,TRUE,"INGENIERIA";#N/A,#N/A,TRUE,"COMPRAS";#N/A,#N/A,TRUE,"DIRECCION";#N/A,#N/A,TRUE,"RESUMEN"}</definedName>
    <definedName name="ESTRUCTURA">#REF!</definedName>
    <definedName name="ESTRUCTURAS" localSheetId="8">[156]Hoja3!$B$7:$B$15</definedName>
    <definedName name="ESTRUCTURAS">[157]Hoja3!$B$7:$B$15</definedName>
    <definedName name="et">[42]Dimensiones!$D$11</definedName>
    <definedName name="ETAP" localSheetId="8">#REF!</definedName>
    <definedName name="ETAP">#REF!</definedName>
    <definedName name="ETAPA_PACC" localSheetId="8">#REF!</definedName>
    <definedName name="ETAPA_PACC">#REF!</definedName>
    <definedName name="etertgg" localSheetId="8" hidden="1">{"via1",#N/A,TRUE,"general";"via2",#N/A,TRUE,"general";"via3",#N/A,TRUE,"general"}</definedName>
    <definedName name="etertgg" hidden="1">{"via1",#N/A,TRUE,"general";"via2",#N/A,TRUE,"general";"via3",#N/A,TRUE,"general"}</definedName>
    <definedName name="etertt" localSheetId="8" hidden="1">{#N/A,#N/A,TRUE,"1842CWN0"}</definedName>
    <definedName name="etertt" hidden="1">{#N/A,#N/A,TRUE,"1842CWN0"}</definedName>
    <definedName name="etewt" localSheetId="8" hidden="1">{"TAB1",#N/A,TRUE,"GENERAL";"TAB2",#N/A,TRUE,"GENERAL";"TAB3",#N/A,TRUE,"GENERAL";"TAB4",#N/A,TRUE,"GENERAL";"TAB5",#N/A,TRUE,"GENERAL"}</definedName>
    <definedName name="etewt" hidden="1">{"TAB1",#N/A,TRUE,"GENERAL";"TAB2",#N/A,TRUE,"GENERAL";"TAB3",#N/A,TRUE,"GENERAL";"TAB4",#N/A,TRUE,"GENERAL";"TAB5",#N/A,TRUE,"GENERAL"}</definedName>
    <definedName name="etu" localSheetId="8" hidden="1">{"via1",#N/A,TRUE,"general";"via2",#N/A,TRUE,"general";"via3",#N/A,TRUE,"general"}</definedName>
    <definedName name="etu" hidden="1">{"via1",#N/A,TRUE,"general";"via2",#N/A,TRUE,"general";"via3",#N/A,TRUE,"general"}</definedName>
    <definedName name="etueh" localSheetId="8" hidden="1">{"via1",#N/A,TRUE,"general";"via2",#N/A,TRUE,"general";"via3",#N/A,TRUE,"general"}</definedName>
    <definedName name="etueh" hidden="1">{"via1",#N/A,TRUE,"general";"via2",#N/A,TRUE,"general";"via3",#N/A,TRUE,"general"}</definedName>
    <definedName name="etyty" localSheetId="8" hidden="1">{"via1",#N/A,TRUE,"general";"via2",#N/A,TRUE,"general";"via3",#N/A,TRUE,"general"}</definedName>
    <definedName name="etyty" hidden="1">{"via1",#N/A,TRUE,"general";"via2",#N/A,TRUE,"general";"via3",#N/A,TRUE,"general"}</definedName>
    <definedName name="etyu" localSheetId="8" hidden="1">{"TAB1",#N/A,TRUE,"GENERAL";"TAB2",#N/A,TRUE,"GENERAL";"TAB3",#N/A,TRUE,"GENERAL";"TAB4",#N/A,TRUE,"GENERAL";"TAB5",#N/A,TRUE,"GENERAL"}</definedName>
    <definedName name="etyu" hidden="1">{"TAB1",#N/A,TRUE,"GENERAL";"TAB2",#N/A,TRUE,"GENERAL";"TAB3",#N/A,TRUE,"GENERAL";"TAB4",#N/A,TRUE,"GENERAL";"TAB5",#N/A,TRUE,"GENERAL"}</definedName>
    <definedName name="eu" localSheetId="8" hidden="1">{"via1",#N/A,TRUE,"general";"via2",#N/A,TRUE,"general";"via3",#N/A,TRUE,"general"}</definedName>
    <definedName name="eu" hidden="1">{"via1",#N/A,TRUE,"general";"via2",#N/A,TRUE,"general";"via3",#N/A,TRUE,"general"}</definedName>
    <definedName name="eut" localSheetId="8" hidden="1">{"via1",#N/A,TRUE,"general";"via2",#N/A,TRUE,"general";"via3",#N/A,TRUE,"general"}</definedName>
    <definedName name="eut" hidden="1">{"via1",#N/A,TRUE,"general";"via2",#N/A,TRUE,"general";"via3",#N/A,TRUE,"general"}</definedName>
    <definedName name="euyt" localSheetId="8"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venAguas" localSheetId="18">#REF!</definedName>
    <definedName name="EvenAguas">#REF!</definedName>
    <definedName name="EW">#REF!</definedName>
    <definedName name="ewegt" localSheetId="8" hidden="1">{"TAB1",#N/A,TRUE,"GENERAL";"TAB2",#N/A,TRUE,"GENERAL";"TAB3",#N/A,TRUE,"GENERAL";"TAB4",#N/A,TRUE,"GENERAL";"TAB5",#N/A,TRUE,"GENERAL"}</definedName>
    <definedName name="ewegt" hidden="1">{"TAB1",#N/A,TRUE,"GENERAL";"TAB2",#N/A,TRUE,"GENERAL";"TAB3",#N/A,TRUE,"GENERAL";"TAB4",#N/A,TRUE,"GENERAL";"TAB5",#N/A,TRUE,"GENERAL"}</definedName>
    <definedName name="ewfewfg" localSheetId="8" hidden="1">{"TAB1",#N/A,TRUE,"GENERAL";"TAB2",#N/A,TRUE,"GENERAL";"TAB3",#N/A,TRUE,"GENERAL";"TAB4",#N/A,TRUE,"GENERAL";"TAB5",#N/A,TRUE,"GENERAL"}</definedName>
    <definedName name="ewfewfg" hidden="1">{"TAB1",#N/A,TRUE,"GENERAL";"TAB2",#N/A,TRUE,"GENERAL";"TAB3",#N/A,TRUE,"GENERAL";"TAB4",#N/A,TRUE,"GENERAL";"TAB5",#N/A,TRUE,"GENERAL"}</definedName>
    <definedName name="ewre" localSheetId="8" hidden="1">{"TAB1",#N/A,TRUE,"GENERAL";"TAB2",#N/A,TRUE,"GENERAL";"TAB3",#N/A,TRUE,"GENERAL";"TAB4",#N/A,TRUE,"GENERAL";"TAB5",#N/A,TRUE,"GENERAL"}</definedName>
    <definedName name="ewre" hidden="1">{"TAB1",#N/A,TRUE,"GENERAL";"TAB2",#N/A,TRUE,"GENERAL";"TAB3",#N/A,TRUE,"GENERAL";"TAB4",#N/A,TRUE,"GENERAL";"TAB5",#N/A,TRUE,"GENERAL"}</definedName>
    <definedName name="ewrewf" localSheetId="8" hidden="1">{"TAB1",#N/A,TRUE,"GENERAL";"TAB2",#N/A,TRUE,"GENERAL";"TAB3",#N/A,TRUE,"GENERAL";"TAB4",#N/A,TRUE,"GENERAL";"TAB5",#N/A,TRUE,"GENERAL"}</definedName>
    <definedName name="ewrewf" hidden="1">{"TAB1",#N/A,TRUE,"GENERAL";"TAB2",#N/A,TRUE,"GENERAL";"TAB3",#N/A,TRUE,"GENERAL";"TAB4",#N/A,TRUE,"GENERAL";"TAB5",#N/A,TRUE,"GENERAL"}</definedName>
    <definedName name="ewrr" localSheetId="8" hidden="1">{"TAB1",#N/A,TRUE,"GENERAL";"TAB2",#N/A,TRUE,"GENERAL";"TAB3",#N/A,TRUE,"GENERAL";"TAB4",#N/A,TRUE,"GENERAL";"TAB5",#N/A,TRUE,"GENERAL"}</definedName>
    <definedName name="ewrr" hidden="1">{"TAB1",#N/A,TRUE,"GENERAL";"TAB2",#N/A,TRUE,"GENERAL";"TAB3",#N/A,TRUE,"GENERAL";"TAB4",#N/A,TRUE,"GENERAL";"TAB5",#N/A,TRUE,"GENERAL"}</definedName>
    <definedName name="ewrt" localSheetId="8" hidden="1">{"TAB1",#N/A,TRUE,"GENERAL";"TAB2",#N/A,TRUE,"GENERAL";"TAB3",#N/A,TRUE,"GENERAL";"TAB4",#N/A,TRUE,"GENERAL";"TAB5",#N/A,TRUE,"GENERAL"}</definedName>
    <definedName name="ewrt" hidden="1">{"TAB1",#N/A,TRUE,"GENERAL";"TAB2",#N/A,TRUE,"GENERAL";"TAB3",#N/A,TRUE,"GENERAL";"TAB4",#N/A,TRUE,"GENERAL";"TAB5",#N/A,TRUE,"GENERAL"}</definedName>
    <definedName name="ewrwer" localSheetId="8"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8">#REF!</definedName>
    <definedName name="EXC">NA()</definedName>
    <definedName name="EXC.POZ" localSheetId="8">#REF!</definedName>
    <definedName name="EXC.POZ">#REF!</definedName>
    <definedName name="EXC.ZAN" localSheetId="8">#REF!</definedName>
    <definedName name="EXC.ZAN">#REF!</definedName>
    <definedName name="EXC_12">NA()</definedName>
    <definedName name="Excarvar">[158]Hoja2!$A$1:$B$114</definedName>
    <definedName name="EXCAV_1">#REF!</definedName>
    <definedName name="EXCAV_2">#REF!</definedName>
    <definedName name="exCEL" localSheetId="18">#REF!</definedName>
    <definedName name="exCEL" localSheetId="8">#REF!</definedName>
    <definedName name="exCEL">#REF!</definedName>
    <definedName name="Excel_BuiltIn_Database" localSheetId="18">#REF!</definedName>
    <definedName name="Excel_BuiltIn_Database">#REF!</definedName>
    <definedName name="Excel_BuiltIn_Print_Area_1" localSheetId="8">#REF!</definedName>
    <definedName name="Excel_BuiltIn_Print_Area_1">#REF!</definedName>
    <definedName name="Excel_BuiltIn_Print_Area_1_1" localSheetId="18">#REF!</definedName>
    <definedName name="Excel_BuiltIn_Print_Area_1_1">#REF!</definedName>
    <definedName name="Excel_BuiltIn_Print_Area_1_1_1" localSheetId="18">#REF!</definedName>
    <definedName name="Excel_BuiltIn_Print_Area_1_1_1">#REF!</definedName>
    <definedName name="Excel_BuiltIn_Print_Area_1_1_1_1" localSheetId="8">#REF!</definedName>
    <definedName name="Excel_BuiltIn_Print_Area_1_1_1_1">#REF!</definedName>
    <definedName name="Excel_BuiltIn_Print_Area_1_1_2" localSheetId="18">#REF!</definedName>
    <definedName name="Excel_BuiltIn_Print_Area_1_1_2">#REF!</definedName>
    <definedName name="Excel_BuiltIn_Print_Area_1_1_3" localSheetId="18">#REF!</definedName>
    <definedName name="Excel_BuiltIn_Print_Area_1_1_3">#REF!</definedName>
    <definedName name="Excel_BuiltIn_Print_Area_1_1_3_2" localSheetId="18">#REF!</definedName>
    <definedName name="Excel_BuiltIn_Print_Area_1_1_3_2">#REF!</definedName>
    <definedName name="Excel_BuiltIn_Print_Area_1_1_3_7" localSheetId="18">#REF!</definedName>
    <definedName name="Excel_BuiltIn_Print_Area_1_1_3_7">#REF!</definedName>
    <definedName name="Excel_BuiltIn_Print_Area_1_1_4" localSheetId="18">#REF!</definedName>
    <definedName name="Excel_BuiltIn_Print_Area_1_1_4">#REF!</definedName>
    <definedName name="Excel_BuiltIn_Print_Area_1_1_7" localSheetId="18">#REF!</definedName>
    <definedName name="Excel_BuiltIn_Print_Area_1_1_7">#REF!</definedName>
    <definedName name="Excel_BuiltIn_Print_Area_2_1" localSheetId="18">#REF!</definedName>
    <definedName name="Excel_BuiltIn_Print_Area_2_1">#REF!</definedName>
    <definedName name="Excel_BuiltIn_Print_Area_2_1_1" localSheetId="18">#REF!</definedName>
    <definedName name="Excel_BuiltIn_Print_Area_2_1_1">#REF!</definedName>
    <definedName name="Excel_BuiltIn_Print_Area_2_1_2" localSheetId="18">#REF!</definedName>
    <definedName name="Excel_BuiltIn_Print_Area_2_1_2">#REF!</definedName>
    <definedName name="Excel_BuiltIn_Print_Area_2_1_3" localSheetId="18">#REF!</definedName>
    <definedName name="Excel_BuiltIn_Print_Area_2_1_3">#REF!</definedName>
    <definedName name="Excel_BuiltIn_Print_Area_2_1_3_2" localSheetId="18">#REF!</definedName>
    <definedName name="Excel_BuiltIn_Print_Area_2_1_3_2">#REF!</definedName>
    <definedName name="Excel_BuiltIn_Print_Area_2_1_3_7" localSheetId="18">#REF!</definedName>
    <definedName name="Excel_BuiltIn_Print_Area_2_1_3_7">#REF!</definedName>
    <definedName name="Excel_BuiltIn_Print_Area_2_1_4" localSheetId="18">#REF!</definedName>
    <definedName name="Excel_BuiltIn_Print_Area_2_1_4">#REF!</definedName>
    <definedName name="Excel_BuiltIn_Print_Area_2_1_7" localSheetId="18">#REF!</definedName>
    <definedName name="Excel_BuiltIn_Print_Area_2_1_7">#REF!</definedName>
    <definedName name="Excel_BuiltIn_Print_Area_3" localSheetId="18">#REF!</definedName>
    <definedName name="Excel_BuiltIn_Print_Area_3">#REF!</definedName>
    <definedName name="Excel_BuiltIn_Print_Area_3_X" localSheetId="18">#REF!</definedName>
    <definedName name="Excel_BuiltIn_Print_Area_3_X">#REF!</definedName>
    <definedName name="Excel_BuiltIn_Print_Area_4" localSheetId="18">#REF!</definedName>
    <definedName name="Excel_BuiltIn_Print_Area_4">#REF!</definedName>
    <definedName name="Excel_BuiltIn_Print_Area_4_1" localSheetId="18">#REF!</definedName>
    <definedName name="Excel_BuiltIn_Print_Area_4_1">#REF!</definedName>
    <definedName name="Excel_BuiltIn_Print_Area_4_1_2" localSheetId="18">#REF!</definedName>
    <definedName name="Excel_BuiltIn_Print_Area_4_1_2">#REF!</definedName>
    <definedName name="Excel_BuiltIn_Print_Area_5" localSheetId="18">#REF!</definedName>
    <definedName name="Excel_BuiltIn_Print_Area_5">#REF!</definedName>
    <definedName name="Excel_BuiltIn_Print_Area_5_1" localSheetId="18">#REF!</definedName>
    <definedName name="Excel_BuiltIn_Print_Area_5_1">#REF!</definedName>
    <definedName name="Excel_BuiltIn_Print_Area_5_1_2" localSheetId="18">#REF!</definedName>
    <definedName name="Excel_BuiltIn_Print_Area_5_1_2">#REF!</definedName>
    <definedName name="Excel_BuiltIn_Print_Area_5_1_3" localSheetId="18">#REF!</definedName>
    <definedName name="Excel_BuiltIn_Print_Area_5_1_3">#REF!</definedName>
    <definedName name="Excel_BuiltIn_Print_Area_5_1_3_2" localSheetId="18">#REF!</definedName>
    <definedName name="Excel_BuiltIn_Print_Area_5_1_3_2">#REF!</definedName>
    <definedName name="Excel_BuiltIn_Print_Area_5_1_3_7" localSheetId="18">#REF!</definedName>
    <definedName name="Excel_BuiltIn_Print_Area_5_1_3_7">#REF!</definedName>
    <definedName name="Excel_BuiltIn_Print_Area_5_1_4" localSheetId="18">#REF!</definedName>
    <definedName name="Excel_BuiltIn_Print_Area_5_1_4">#REF!</definedName>
    <definedName name="Excel_BuiltIn_Print_Area_5_1_7" localSheetId="18">#REF!</definedName>
    <definedName name="Excel_BuiltIn_Print_Area_5_1_7">#REF!</definedName>
    <definedName name="Excel_BuiltIn_Print_Area_5_2" localSheetId="18">#REF!</definedName>
    <definedName name="Excel_BuiltIn_Print_Area_5_2">#REF!</definedName>
    <definedName name="Excel_BuiltIn_Print_Area_7" localSheetId="8">#REF!</definedName>
    <definedName name="Excel_BuiltIn_Print_Area_7">#REF!</definedName>
    <definedName name="Excel_BuiltIn_Print_Titles_1" localSheetId="8">#REF!</definedName>
    <definedName name="Excel_BuiltIn_Print_Titles_1">#REF!</definedName>
    <definedName name="Excel_BuiltIn_Print_Titles_1_1" localSheetId="8">#REF!</definedName>
    <definedName name="Excel_BuiltIn_Print_Titles_1_1">#REF!</definedName>
    <definedName name="Excel_BuiltIn_Print_Titles_1_1_1" localSheetId="8">#REF!</definedName>
    <definedName name="Excel_BuiltIn_Print_Titles_1_1_1">#REF!</definedName>
    <definedName name="Excel_BuiltIn_Print_Titles_10" localSheetId="8">[53]SKJ452!#REF!</definedName>
    <definedName name="Excel_BuiltIn_Print_Titles_10">[53]SKJ452!#REF!</definedName>
    <definedName name="Excel_BuiltIn_Print_Titles_11" localSheetId="8">[53]ITA878!#REF!</definedName>
    <definedName name="Excel_BuiltIn_Print_Titles_11">[53]ITA878!#REF!</definedName>
    <definedName name="Excel_BuiltIn_Print_Titles_12" localSheetId="8">'[53]AEA-944'!#REF!</definedName>
    <definedName name="Excel_BuiltIn_Print_Titles_12">'[53]AEA-944'!#REF!</definedName>
    <definedName name="Excel_BuiltIn_Print_Titles_13" localSheetId="8">'[53]DUB-823'!#REF!</definedName>
    <definedName name="Excel_BuiltIn_Print_Titles_13">'[53]DUB-823'!#REF!</definedName>
    <definedName name="Excel_BuiltIn_Print_Titles_14" localSheetId="8">'[53]GPI 526'!#REF!</definedName>
    <definedName name="Excel_BuiltIn_Print_Titles_14">'[53]GPI 526'!#REF!</definedName>
    <definedName name="Excel_BuiltIn_Print_Titles_15" localSheetId="18">#REF!</definedName>
    <definedName name="Excel_BuiltIn_Print_Titles_15" localSheetId="8">#REF!</definedName>
    <definedName name="Excel_BuiltIn_Print_Titles_15">#REF!</definedName>
    <definedName name="Excel_BuiltIn_Print_Titles_16" localSheetId="18">#REF!</definedName>
    <definedName name="Excel_BuiltIn_Print_Titles_16" localSheetId="8">#REF!</definedName>
    <definedName name="Excel_BuiltIn_Print_Titles_16">#REF!</definedName>
    <definedName name="Excel_BuiltIn_Print_Titles_17" localSheetId="18">#REF!</definedName>
    <definedName name="Excel_BuiltIn_Print_Titles_17">#REF!</definedName>
    <definedName name="Excel_BuiltIn_Print_Titles_18" localSheetId="18">#REF!</definedName>
    <definedName name="Excel_BuiltIn_Print_Titles_18">#REF!</definedName>
    <definedName name="Excel_BuiltIn_Print_Titles_19" localSheetId="8">[53]XXJ617!#REF!</definedName>
    <definedName name="Excel_BuiltIn_Print_Titles_19">[53]XXJ617!#REF!</definedName>
    <definedName name="Excel_BuiltIn_Print_Titles_2_1" localSheetId="8">#REF!</definedName>
    <definedName name="Excel_BuiltIn_Print_Titles_2_1">#REF!</definedName>
    <definedName name="Excel_BuiltIn_Print_Titles_20" localSheetId="18">#REF!</definedName>
    <definedName name="Excel_BuiltIn_Print_Titles_20" localSheetId="8">#REF!</definedName>
    <definedName name="Excel_BuiltIn_Print_Titles_20">#REF!</definedName>
    <definedName name="Excel_BuiltIn_Print_Titles_21" localSheetId="8">[53]SNG_855!#REF!</definedName>
    <definedName name="Excel_BuiltIn_Print_Titles_21">[53]SNG_855!#REF!</definedName>
    <definedName name="Excel_BuiltIn_Print_Titles_23" localSheetId="18">#REF!</definedName>
    <definedName name="Excel_BuiltIn_Print_Titles_23" localSheetId="8">#REF!</definedName>
    <definedName name="Excel_BuiltIn_Print_Titles_23">#REF!</definedName>
    <definedName name="Excel_BuiltIn_Print_Titles_3" localSheetId="18">#REF!</definedName>
    <definedName name="Excel_BuiltIn_Print_Titles_3" localSheetId="8">#REF!</definedName>
    <definedName name="Excel_BuiltIn_Print_Titles_3">#REF!</definedName>
    <definedName name="Excel_BuiltIn_Print_Titles_4" localSheetId="8">'[159]COSTOS CAMPAMENTO'!#REF!</definedName>
    <definedName name="Excel_BuiltIn_Print_Titles_4">'[159]COSTOS CAMPAMENTO'!#REF!</definedName>
    <definedName name="Excel_BuiltIn_Print_Titles_5" localSheetId="8">'[53]VEA 374'!#REF!</definedName>
    <definedName name="Excel_BuiltIn_Print_Titles_5">'[53]VEA 374'!#REF!</definedName>
    <definedName name="Excel_BuiltIn_Print_Titles_5_XX" localSheetId="8">'[53]VEA 374'!#REF!</definedName>
    <definedName name="Excel_BuiltIn_Print_Titles_5_XX">'[53]VEA 374'!#REF!</definedName>
    <definedName name="Excel_BuiltIn_Print_Titles_6" localSheetId="18">#REF!</definedName>
    <definedName name="Excel_BuiltIn_Print_Titles_6" localSheetId="8">#REF!</definedName>
    <definedName name="Excel_BuiltIn_Print_Titles_6">#REF!</definedName>
    <definedName name="Excel_BuiltIn_Print_Titles_7" localSheetId="8">[53]HFB024!#REF!</definedName>
    <definedName name="Excel_BuiltIn_Print_Titles_7">[53]HFB024!#REF!</definedName>
    <definedName name="Excel_BuiltIn_Print_Titles_8" localSheetId="18">#REF!</definedName>
    <definedName name="Excel_BuiltIn_Print_Titles_8" localSheetId="8">#REF!</definedName>
    <definedName name="Excel_BuiltIn_Print_Titles_8">#REF!</definedName>
    <definedName name="Excel_BuiltIn_Print_Titles_9" localSheetId="8">[53]PAJ825!#REF!</definedName>
    <definedName name="Excel_BuiltIn_Print_Titles_9">[53]PAJ825!#REF!</definedName>
    <definedName name="EXCROC" localSheetId="8">'[160]Análisis de precios'!$H$52</definedName>
    <definedName name="EXCROC">'[161]Análisis de precios'!$H$52</definedName>
    <definedName name="Executivepb" localSheetId="8" hidden="1">#REF!</definedName>
    <definedName name="Executivepb" hidden="1">#REF!</definedName>
    <definedName name="Existencia" localSheetId="18">#REF!</definedName>
    <definedName name="Existencia">#REF!</definedName>
    <definedName name="ExtensionCoordinador" localSheetId="8">#REF!</definedName>
    <definedName name="ExtensionCoordinador">#REF!</definedName>
    <definedName name="Extra_Pay" localSheetId="8">#REF!</definedName>
    <definedName name="Extra_Pay">#REF!</definedName>
    <definedName name="Extracción_IM" localSheetId="8">#REF!</definedName>
    <definedName name="Extracción_IM">#REF!</definedName>
    <definedName name="Extras">'[84]LIQUIDA-NOMINA'!$AH$4</definedName>
    <definedName name="F._INGRESO" localSheetId="8">#REF!</definedName>
    <definedName name="F._INGRESO">#REF!</definedName>
    <definedName name="F._RETIRO" localSheetId="8">#REF!</definedName>
    <definedName name="F._RETIRO">#REF!</definedName>
    <definedName name="F.L" localSheetId="8">#REF!</definedName>
    <definedName name="F.L">#REF!</definedName>
    <definedName name="F_Cierre" localSheetId="18">#REF!</definedName>
    <definedName name="F_Cierre">#REF!</definedName>
    <definedName name="FAC" localSheetId="8" hidden="1">#REF!</definedName>
    <definedName name="FAC" hidden="1">#REF!</definedName>
    <definedName name="Facilidades">#REF!</definedName>
    <definedName name="FACT" localSheetId="8">#REF!</definedName>
    <definedName name="FACT">#REF!</definedName>
    <definedName name="FACT_PRESTACION" localSheetId="8">#REF!</definedName>
    <definedName name="FACT_PRESTACION">#REF!</definedName>
    <definedName name="factor">#REF!</definedName>
    <definedName name="Factor_1.55" localSheetId="18">#REF!</definedName>
    <definedName name="Factor_1.55">#REF!</definedName>
    <definedName name="FACTOR_PRESTACIONAL">'[79]FACTOR PRESTACIONAL'!$A$7:$BE$32</definedName>
    <definedName name="Factor1.55" localSheetId="18">#REF!</definedName>
    <definedName name="Factor1.55" localSheetId="8">#REF!</definedName>
    <definedName name="Factor1.55">#REF!</definedName>
    <definedName name="Factor2.1" localSheetId="18">#REF!</definedName>
    <definedName name="Factor2.1" localSheetId="8">#REF!</definedName>
    <definedName name="Factor2.1">#REF!</definedName>
    <definedName name="Factpb" localSheetId="8" hidden="1">#REF!</definedName>
    <definedName name="Factpb" hidden="1">#REF!</definedName>
    <definedName name="Factpb2" localSheetId="8" hidden="1">#REF!</definedName>
    <definedName name="Factpb2" hidden="1">#REF!</definedName>
    <definedName name="FACTURADO" localSheetId="8">'[162]Itemes Renovación'!#REF!</definedName>
    <definedName name="FACTURADO">'[163]Itemes Renovación'!#REF!</definedName>
    <definedName name="fafssdfasfd" localSheetId="18">#REF!</definedName>
    <definedName name="fafssdfasfd">#REF!</definedName>
    <definedName name="FareWellStmnt" localSheetId="23">[132]!FareWellStmnt</definedName>
    <definedName name="FareWellStmnt" localSheetId="11">[132]!FareWellStmnt</definedName>
    <definedName name="FareWellStmnt">[132]!FareWellStmnt</definedName>
    <definedName name="FaseProyecto" localSheetId="8">#REF!</definedName>
    <definedName name="FaseProyecto">#REF!</definedName>
    <definedName name="Fax">'[111]FIRMAS y DATOS'!$D:$D</definedName>
    <definedName name="FD" localSheetId="8">'A.U % '!ERR</definedName>
    <definedName name="FD">[0]!err</definedName>
    <definedName name="fda" localSheetId="8" hidden="1">{"TAB1",#N/A,TRUE,"GENERAL";"TAB2",#N/A,TRUE,"GENERAL";"TAB3",#N/A,TRUE,"GENERAL";"TAB4",#N/A,TRUE,"GENERAL";"TAB5",#N/A,TRUE,"GENERAL"}</definedName>
    <definedName name="fda" hidden="1">{"TAB1",#N/A,TRUE,"GENERAL";"TAB2",#N/A,TRUE,"GENERAL";"TAB3",#N/A,TRUE,"GENERAL";"TAB4",#N/A,TRUE,"GENERAL";"TAB5",#N/A,TRUE,"GENERAL"}</definedName>
    <definedName name="fdadsfa" localSheetId="8" hidden="1">{"PRES REHAB ARM-PER POR ITEMS  KM A KM",#N/A,TRUE,"Rehabilitacion Arm-Per"}</definedName>
    <definedName name="fdadsfa" hidden="1">{"PRES REHAB ARM-PER POR ITEMS  KM A KM",#N/A,TRUE,"Rehabilitacion Arm-Per"}</definedName>
    <definedName name="fdbjp" localSheetId="8" hidden="1">{"TAB1",#N/A,TRUE,"GENERAL";"TAB2",#N/A,TRUE,"GENERAL";"TAB3",#N/A,TRUE,"GENERAL";"TAB4",#N/A,TRUE,"GENERAL";"TAB5",#N/A,TRUE,"GENERAL"}</definedName>
    <definedName name="fdbjp" hidden="1">{"TAB1",#N/A,TRUE,"GENERAL";"TAB2",#N/A,TRUE,"GENERAL";"TAB3",#N/A,TRUE,"GENERAL";"TAB4",#N/A,TRUE,"GENERAL";"TAB5",#N/A,TRUE,"GENERAL"}</definedName>
    <definedName name="FDDF" localSheetId="18">#REF!</definedName>
    <definedName name="FDDF">#REF!</definedName>
    <definedName name="fdf" localSheetId="8" hidden="1">{"TAB1",#N/A,TRUE,"GENERAL";"TAB2",#N/A,TRUE,"GENERAL";"TAB3",#N/A,TRUE,"GENERAL";"TAB4",#N/A,TRUE,"GENERAL";"TAB5",#N/A,TRUE,"GENERAL"}</definedName>
    <definedName name="fdf" hidden="1">{"TAB1",#N/A,TRUE,"GENERAL";"TAB2",#N/A,TRUE,"GENERAL";"TAB3",#N/A,TRUE,"GENERAL";"TAB4",#N/A,TRUE,"GENERAL";"TAB5",#N/A,TRUE,"GENERAL"}</definedName>
    <definedName name="fdg" localSheetId="8" hidden="1">{"via1",#N/A,TRUE,"general";"via2",#N/A,TRUE,"general";"via3",#N/A,TRUE,"general"}</definedName>
    <definedName name="fdg" hidden="1">{"via1",#N/A,TRUE,"general";"via2",#N/A,TRUE,"general";"via3",#N/A,TRUE,"general"}</definedName>
    <definedName name="FDGASDFASD" localSheetId="18">#REF!</definedName>
    <definedName name="FDGASDFASD">#REF!</definedName>
    <definedName name="FDGD" localSheetId="8" hidden="1">{"TAB1",#N/A,TRUE,"GENERAL";"TAB2",#N/A,TRUE,"GENERAL";"TAB3",#N/A,TRUE,"GENERAL";"TAB4",#N/A,TRUE,"GENERAL";"TAB5",#N/A,TRUE,"GENERAL"}</definedName>
    <definedName name="FDGD" hidden="1">{"TAB1",#N/A,TRUE,"GENERAL";"TAB2",#N/A,TRUE,"GENERAL";"TAB3",#N/A,TRUE,"GENERAL";"TAB4",#N/A,TRUE,"GENERAL";"TAB5",#N/A,TRUE,"GENERAL"}</definedName>
    <definedName name="FDGFDBBP" localSheetId="8" hidden="1">{"TAB1",#N/A,TRUE,"GENERAL";"TAB2",#N/A,TRUE,"GENERAL";"TAB3",#N/A,TRUE,"GENERAL";"TAB4",#N/A,TRUE,"GENERAL";"TAB5",#N/A,TRUE,"GENERAL"}</definedName>
    <definedName name="FDGFDBBP" hidden="1">{"TAB1",#N/A,TRUE,"GENERAL";"TAB2",#N/A,TRUE,"GENERAL";"TAB3",#N/A,TRUE,"GENERAL";"TAB4",#N/A,TRUE,"GENERAL";"TAB5",#N/A,TRUE,"GENERAL"}</definedName>
    <definedName name="fdh" localSheetId="8" hidden="1">{"TAB1",#N/A,TRUE,"GENERAL";"TAB2",#N/A,TRUE,"GENERAL";"TAB3",#N/A,TRUE,"GENERAL";"TAB4",#N/A,TRUE,"GENERAL";"TAB5",#N/A,TRUE,"GENERAL"}</definedName>
    <definedName name="fdh" hidden="1">{"TAB1",#N/A,TRUE,"GENERAL";"TAB2",#N/A,TRUE,"GENERAL";"TAB3",#N/A,TRUE,"GENERAL";"TAB4",#N/A,TRUE,"GENERAL";"TAB5",#N/A,TRUE,"GENERAL"}</definedName>
    <definedName name="fdsafd" localSheetId="18">#REF!</definedName>
    <definedName name="fdsafd">#REF!</definedName>
    <definedName name="fdsf" localSheetId="8" hidden="1">{"TAB1",#N/A,TRUE,"GENERAL";"TAB2",#N/A,TRUE,"GENERAL";"TAB3",#N/A,TRUE,"GENERAL";"TAB4",#N/A,TRUE,"GENERAL";"TAB5",#N/A,TRUE,"GENERAL"}</definedName>
    <definedName name="fdsf" hidden="1">{"TAB1",#N/A,TRUE,"GENERAL";"TAB2",#N/A,TRUE,"GENERAL";"TAB3",#N/A,TRUE,"GENERAL";"TAB4",#N/A,TRUE,"GENERAL";"TAB5",#N/A,TRUE,"GENERAL"}</definedName>
    <definedName name="fdsfds" localSheetId="8" hidden="1">{"TAB1",#N/A,TRUE,"GENERAL";"TAB2",#N/A,TRUE,"GENERAL";"TAB3",#N/A,TRUE,"GENERAL";"TAB4",#N/A,TRUE,"GENERAL";"TAB5",#N/A,TRUE,"GENERAL"}</definedName>
    <definedName name="fdsfds" hidden="1">{"TAB1",#N/A,TRUE,"GENERAL";"TAB2",#N/A,TRUE,"GENERAL";"TAB3",#N/A,TRUE,"GENERAL";"TAB4",#N/A,TRUE,"GENERAL";"TAB5",#N/A,TRUE,"GENERAL"}</definedName>
    <definedName name="fdsfdsf" localSheetId="8" hidden="1">{"via1",#N/A,TRUE,"general";"via2",#N/A,TRUE,"general";"via3",#N/A,TRUE,"general"}</definedName>
    <definedName name="fdsfdsf" hidden="1">{"via1",#N/A,TRUE,"general";"via2",#N/A,TRUE,"general";"via3",#N/A,TRUE,"general"}</definedName>
    <definedName name="fdsgfds" localSheetId="8" hidden="1">{"via1",#N/A,TRUE,"general";"via2",#N/A,TRUE,"general";"via3",#N/A,TRUE,"general"}</definedName>
    <definedName name="fdsgfds" hidden="1">{"via1",#N/A,TRUE,"general";"via2",#N/A,TRUE,"general";"via3",#N/A,TRUE,"general"}</definedName>
    <definedName name="fdsgsdfu" localSheetId="8" hidden="1">{"TAB1",#N/A,TRUE,"GENERAL";"TAB2",#N/A,TRUE,"GENERAL";"TAB3",#N/A,TRUE,"GENERAL";"TAB4",#N/A,TRUE,"GENERAL";"TAB5",#N/A,TRUE,"GENERAL"}</definedName>
    <definedName name="fdsgsdfu" hidden="1">{"TAB1",#N/A,TRUE,"GENERAL";"TAB2",#N/A,TRUE,"GENERAL";"TAB3",#N/A,TRUE,"GENERAL";"TAB4",#N/A,TRUE,"GENERAL";"TAB5",#N/A,TRUE,"GENERAL"}</definedName>
    <definedName name="FDSIO" localSheetId="8"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[148]FEB!$A$12:$H$33</definedName>
    <definedName name="Feb_C">[148]FEB!$A$35:$H$51</definedName>
    <definedName name="Fecha" localSheetId="8">[164]Tablas!$B$1:$B$65536</definedName>
    <definedName name="Fecha">[117]Datos!$B$5</definedName>
    <definedName name="FECHA_CORTE">'[165]FECHAS DE CORTE'!$B$4:$B$74</definedName>
    <definedName name="FECHA_TERMINACION_CONTRATO">'[165]Informacion General'!$B$23</definedName>
    <definedName name="FechaInicio">[84]CONTRATO!$E$10</definedName>
    <definedName name="FechaTermina">[84]CONTRATO!$E$11</definedName>
    <definedName name="FechaTerminacion" localSheetId="8">#REF!</definedName>
    <definedName name="FechaTerminacion">#REF!</definedName>
    <definedName name="fer" localSheetId="8">'[76]Res-Accide-10'!#REF!</definedName>
    <definedName name="fer">'[77]Res-Accide-10'!#REF!</definedName>
    <definedName name="ferfer" localSheetId="8" hidden="1">{"via1",#N/A,TRUE,"general";"via2",#N/A,TRUE,"general";"via3",#N/A,TRUE,"general"}</definedName>
    <definedName name="ferfer" hidden="1">{"via1",#N/A,TRUE,"general";"via2",#N/A,TRUE,"general";"via3",#N/A,TRUE,"general"}</definedName>
    <definedName name="Festivos">'[166]días habiles 2015'!$D$2:$D$21</definedName>
    <definedName name="ff" localSheetId="23">[6]!ERR</definedName>
    <definedName name="ff" localSheetId="8">'A.U % '!ERR</definedName>
    <definedName name="ff" localSheetId="11">[6]!ERR</definedName>
    <definedName name="ff">[6]!ERR</definedName>
    <definedName name="fff" localSheetId="8" hidden="1">{"via1",#N/A,TRUE,"general";"via2",#N/A,TRUE,"general";"via3",#N/A,TRUE,"general"}</definedName>
    <definedName name="fff" hidden="1">{"via1",#N/A,TRUE,"general";"via2",#N/A,TRUE,"general";"via3",#N/A,TRUE,"general"}</definedName>
    <definedName name="FFFF" localSheetId="18" hidden="1">#REF!</definedName>
    <definedName name="FFFF" hidden="1">#REF!</definedName>
    <definedName name="ffffd" localSheetId="8" hidden="1">{"via1",#N/A,TRUE,"general";"via2",#N/A,TRUE,"general";"via3",#N/A,TRUE,"general"}</definedName>
    <definedName name="ffffd" hidden="1">{"via1",#N/A,TRUE,"general";"via2",#N/A,TRUE,"general";"via3",#N/A,TRUE,"general"}</definedName>
    <definedName name="FFFFF" localSheetId="18">#REF!</definedName>
    <definedName name="FFFFF">#REF!</definedName>
    <definedName name="fffffft" localSheetId="8" hidden="1">{"TAB1",#N/A,TRUE,"GENERAL";"TAB2",#N/A,TRUE,"GENERAL";"TAB3",#N/A,TRUE,"GENERAL";"TAB4",#N/A,TRUE,"GENERAL";"TAB5",#N/A,TRUE,"GENERAL"}</definedName>
    <definedName name="fffffft" hidden="1">{"TAB1",#N/A,TRUE,"GENERAL";"TAB2",#N/A,TRUE,"GENERAL";"TAB3",#N/A,TRUE,"GENERAL";"TAB4",#N/A,TRUE,"GENERAL";"TAB5",#N/A,TRUE,"GENERAL"}</definedName>
    <definedName name="fffffik" localSheetId="8" hidden="1">{"TAB1",#N/A,TRUE,"GENERAL";"TAB2",#N/A,TRUE,"GENERAL";"TAB3",#N/A,TRUE,"GENERAL";"TAB4",#N/A,TRUE,"GENERAL";"TAB5",#N/A,TRUE,"GENERAL"}</definedName>
    <definedName name="fffffik" hidden="1">{"TAB1",#N/A,TRUE,"GENERAL";"TAB2",#N/A,TRUE,"GENERAL";"TAB3",#N/A,TRUE,"GENERAL";"TAB4",#N/A,TRUE,"GENERAL";"TAB5",#N/A,TRUE,"GENERAL"}</definedName>
    <definedName name="fffffj" localSheetId="8" hidden="1">{"TAB1",#N/A,TRUE,"GENERAL";"TAB2",#N/A,TRUE,"GENERAL";"TAB3",#N/A,TRUE,"GENERAL";"TAB4",#N/A,TRUE,"GENERAL";"TAB5",#N/A,TRUE,"GENERAL"}</definedName>
    <definedName name="fffffj" hidden="1">{"TAB1",#N/A,TRUE,"GENERAL";"TAB2",#N/A,TRUE,"GENERAL";"TAB3",#N/A,TRUE,"GENERAL";"TAB4",#N/A,TRUE,"GENERAL";"TAB5",#N/A,TRUE,"GENERAL"}</definedName>
    <definedName name="ffffrd" localSheetId="8" hidden="1">{"via1",#N/A,TRUE,"general";"via2",#N/A,TRUE,"general";"via3",#N/A,TRUE,"general"}</definedName>
    <definedName name="ffffrd" hidden="1">{"via1",#N/A,TRUE,"general";"via2",#N/A,TRUE,"general";"via3",#N/A,TRUE,"general"}</definedName>
    <definedName name="ffffy" localSheetId="8" hidden="1">{"TAB1",#N/A,TRUE,"GENERAL";"TAB2",#N/A,TRUE,"GENERAL";"TAB3",#N/A,TRUE,"GENERAL";"TAB4",#N/A,TRUE,"GENERAL";"TAB5",#N/A,TRUE,"GENERAL"}</definedName>
    <definedName name="ffffy" hidden="1">{"TAB1",#N/A,TRUE,"GENERAL";"TAB2",#N/A,TRUE,"GENERAL";"TAB3",#N/A,TRUE,"GENERAL";"TAB4",#N/A,TRUE,"GENERAL";"TAB5",#N/A,TRUE,"GENERAL"}</definedName>
    <definedName name="fffrfr" localSheetId="8" hidden="1">{"TAB1",#N/A,TRUE,"GENERAL";"TAB2",#N/A,TRUE,"GENERAL";"TAB3",#N/A,TRUE,"GENERAL";"TAB4",#N/A,TRUE,"GENERAL";"TAB5",#N/A,TRUE,"GENERAL"}</definedName>
    <definedName name="fffrfr" hidden="1">{"TAB1",#N/A,TRUE,"GENERAL";"TAB2",#N/A,TRUE,"GENERAL";"TAB3",#N/A,TRUE,"GENERAL";"TAB4",#N/A,TRUE,"GENERAL";"TAB5",#N/A,TRUE,"GENERAL"}</definedName>
    <definedName name="fffs" localSheetId="8" hidden="1">{"TAB1",#N/A,TRUE,"GENERAL";"TAB2",#N/A,TRUE,"GENERAL";"TAB3",#N/A,TRUE,"GENERAL";"TAB4",#N/A,TRUE,"GENERAL";"TAB5",#N/A,TRUE,"GENERAL"}</definedName>
    <definedName name="fffs" hidden="1">{"TAB1",#N/A,TRUE,"GENERAL";"TAB2",#N/A,TRUE,"GENERAL";"TAB3",#N/A,TRUE,"GENERAL";"TAB4",#N/A,TRUE,"GENERAL";"TAB5",#N/A,TRUE,"GENERAL"}</definedName>
    <definedName name="fg" localSheetId="23">[6]!ERR</definedName>
    <definedName name="fg" localSheetId="8">'A.U % '!ERR</definedName>
    <definedName name="fg" localSheetId="11">[6]!ERR</definedName>
    <definedName name="fg">[6]!ERR</definedName>
    <definedName name="fgdfg" localSheetId="8" hidden="1">{"TAB1",#N/A,TRUE,"GENERAL";"TAB2",#N/A,TRUE,"GENERAL";"TAB3",#N/A,TRUE,"GENERAL";"TAB4",#N/A,TRUE,"GENERAL";"TAB5",#N/A,TRUE,"GENERAL"}</definedName>
    <definedName name="fgdfg" hidden="1">{"TAB1",#N/A,TRUE,"GENERAL";"TAB2",#N/A,TRUE,"GENERAL";"TAB3",#N/A,TRUE,"GENERAL";"TAB4",#N/A,TRUE,"GENERAL";"TAB5",#N/A,TRUE,"GENERAL"}</definedName>
    <definedName name="fgdfsgr" localSheetId="8" hidden="1">{"via1",#N/A,TRUE,"general";"via2",#N/A,TRUE,"general";"via3",#N/A,TRUE,"general"}</definedName>
    <definedName name="fgdfsgr" hidden="1">{"via1",#N/A,TRUE,"general";"via2",#N/A,TRUE,"general";"via3",#N/A,TRUE,"general"}</definedName>
    <definedName name="fgdsfg" localSheetId="8" hidden="1">{"TAB1",#N/A,TRUE,"GENERAL";"TAB2",#N/A,TRUE,"GENERAL";"TAB3",#N/A,TRUE,"GENERAL";"TAB4",#N/A,TRUE,"GENERAL";"TAB5",#N/A,TRUE,"GENERAL"}</definedName>
    <definedName name="fgdsfg" hidden="1">{"TAB1",#N/A,TRUE,"GENERAL";"TAB2",#N/A,TRUE,"GENERAL";"TAB3",#N/A,TRUE,"GENERAL";"TAB4",#N/A,TRUE,"GENERAL";"TAB5",#N/A,TRUE,"GENERAL"}</definedName>
    <definedName name="FGFDH" localSheetId="8" hidden="1">{"via1",#N/A,TRUE,"general";"via2",#N/A,TRUE,"general";"via3",#N/A,TRUE,"general"}</definedName>
    <definedName name="FGFDH" hidden="1">{"via1",#N/A,TRUE,"general";"via2",#N/A,TRUE,"general";"via3",#N/A,TRUE,"general"}</definedName>
    <definedName name="fgg" localSheetId="18">#REF!</definedName>
    <definedName name="fgg">#REF!</definedName>
    <definedName name="fgghhj" localSheetId="8" hidden="1">{"via1",#N/A,TRUE,"general";"via2",#N/A,TRUE,"general";"via3",#N/A,TRUE,"general"}</definedName>
    <definedName name="fgghhj" hidden="1">{"via1",#N/A,TRUE,"general";"via2",#N/A,TRUE,"general";"via3",#N/A,TRUE,"general"}</definedName>
    <definedName name="fgh">'[167]7422CW00'!#REF!</definedName>
    <definedName name="FGHD" localSheetId="18">#REF!</definedName>
    <definedName name="FGHD">#REF!</definedName>
    <definedName name="FGHFBC" localSheetId="8" hidden="1">{"via1",#N/A,TRUE,"general";"via2",#N/A,TRUE,"general";"via3",#N/A,TRUE,"general"}</definedName>
    <definedName name="FGHFBC" hidden="1">{"via1",#N/A,TRUE,"general";"via2",#N/A,TRUE,"general";"via3",#N/A,TRUE,"general"}</definedName>
    <definedName name="fghfg" localSheetId="8" hidden="1">{"TAB1",#N/A,TRUE,"GENERAL";"TAB2",#N/A,TRUE,"GENERAL";"TAB3",#N/A,TRUE,"GENERAL";"TAB4",#N/A,TRUE,"GENERAL";"TAB5",#N/A,TRUE,"GENERAL"}</definedName>
    <definedName name="fghfg" hidden="1">{"TAB1",#N/A,TRUE,"GENERAL";"TAB2",#N/A,TRUE,"GENERAL";"TAB3",#N/A,TRUE,"GENERAL";"TAB4",#N/A,TRUE,"GENERAL";"TAB5",#N/A,TRUE,"GENERAL"}</definedName>
    <definedName name="fghfgh" localSheetId="8" hidden="1">{"via1",#N/A,TRUE,"general";"via2",#N/A,TRUE,"general";"via3",#N/A,TRUE,"general"}</definedName>
    <definedName name="fghfgh" hidden="1">{"via1",#N/A,TRUE,"general";"via2",#N/A,TRUE,"general";"via3",#N/A,TRUE,"general"}</definedName>
    <definedName name="FGHFW" localSheetId="8" hidden="1">{"via1",#N/A,TRUE,"general";"via2",#N/A,TRUE,"general";"via3",#N/A,TRUE,"general"}</definedName>
    <definedName name="FGHFW" hidden="1">{"via1",#N/A,TRUE,"general";"via2",#N/A,TRUE,"general";"via3",#N/A,TRUE,"general"}</definedName>
    <definedName name="fghhh" localSheetId="8" hidden="1">{"TAB1",#N/A,TRUE,"GENERAL";"TAB2",#N/A,TRUE,"GENERAL";"TAB3",#N/A,TRUE,"GENERAL";"TAB4",#N/A,TRUE,"GENERAL";"TAB5",#N/A,TRUE,"GENERAL"}</definedName>
    <definedName name="fghhh" hidden="1">{"TAB1",#N/A,TRUE,"GENERAL";"TAB2",#N/A,TRUE,"GENERAL";"TAB3",#N/A,TRUE,"GENERAL";"TAB4",#N/A,TRUE,"GENERAL";"TAB5",#N/A,TRUE,"GENERAL"}</definedName>
    <definedName name="fghsfgh" localSheetId="8" hidden="1">{"via1",#N/A,TRUE,"general";"via2",#N/A,TRUE,"general";"via3",#N/A,TRUE,"general"}</definedName>
    <definedName name="fghsfgh" hidden="1">{"via1",#N/A,TRUE,"general";"via2",#N/A,TRUE,"general";"via3",#N/A,TRUE,"general"}</definedName>
    <definedName name="fght" localSheetId="8" hidden="1">{"TAB1",#N/A,TRUE,"GENERAL";"TAB2",#N/A,TRUE,"GENERAL";"TAB3",#N/A,TRUE,"GENERAL";"TAB4",#N/A,TRUE,"GENERAL";"TAB5",#N/A,TRUE,"GENERAL"}</definedName>
    <definedName name="fght" hidden="1">{"TAB1",#N/A,TRUE,"GENERAL";"TAB2",#N/A,TRUE,"GENERAL";"TAB3",#N/A,TRUE,"GENERAL";"TAB4",#N/A,TRUE,"GENERAL";"TAB5",#N/A,TRUE,"GENERAL"}</definedName>
    <definedName name="fgjgryi" localSheetId="8" hidden="1">{"TAB1",#N/A,TRUE,"GENERAL";"TAB2",#N/A,TRUE,"GENERAL";"TAB3",#N/A,TRUE,"GENERAL";"TAB4",#N/A,TRUE,"GENERAL";"TAB5",#N/A,TRUE,"GENERAL"}</definedName>
    <definedName name="fgjgryi" hidden="1">{"TAB1",#N/A,TRUE,"GENERAL";"TAB2",#N/A,TRUE,"GENERAL";"TAB3",#N/A,TRUE,"GENERAL";"TAB4",#N/A,TRUE,"GENERAL";"TAB5",#N/A,TRUE,"GENERAL"}</definedName>
    <definedName name="fhfg" localSheetId="8" hidden="1">{"TAB1",#N/A,TRUE,"GENERAL";"TAB2",#N/A,TRUE,"GENERAL";"TAB3",#N/A,TRUE,"GENERAL";"TAB4",#N/A,TRUE,"GENERAL";"TAB5",#N/A,TRUE,"GENERAL"}</definedName>
    <definedName name="fhfg" hidden="1">{"TAB1",#N/A,TRUE,"GENERAL";"TAB2",#N/A,TRUE,"GENERAL";"TAB3",#N/A,TRUE,"GENERAL";"TAB4",#N/A,TRUE,"GENERAL";"TAB5",#N/A,TRUE,"GENERAL"}</definedName>
    <definedName name="fhfgh" localSheetId="8" hidden="1">{"via1",#N/A,TRUE,"general";"via2",#N/A,TRUE,"general";"via3",#N/A,TRUE,"general"}</definedName>
    <definedName name="fhfgh" hidden="1">{"via1",#N/A,TRUE,"general";"via2",#N/A,TRUE,"general";"via3",#N/A,TRUE,"general"}</definedName>
    <definedName name="fhg" localSheetId="8" hidden="1">{#N/A,#N/A,TRUE,"1842CWN0"}</definedName>
    <definedName name="fhg" hidden="1">{#N/A,#N/A,TRUE,"1842CWN0"}</definedName>
    <definedName name="fhgh" localSheetId="8" hidden="1">{"via1",#N/A,TRUE,"general";"via2",#N/A,TRUE,"general";"via3",#N/A,TRUE,"general"}</definedName>
    <definedName name="fhgh" hidden="1">{"via1",#N/A,TRUE,"general";"via2",#N/A,TRUE,"general";"via3",#N/A,TRUE,"general"}</definedName>
    <definedName name="fhpltyunh" localSheetId="8" hidden="1">{"via1",#N/A,TRUE,"general";"via2",#N/A,TRUE,"general";"via3",#N/A,TRUE,"general"}</definedName>
    <definedName name="fhpltyunh" hidden="1">{"via1",#N/A,TRUE,"general";"via2",#N/A,TRUE,"general";"via3",#N/A,TRUE,"general"}</definedName>
    <definedName name="fi" localSheetId="18">#REF!</definedName>
    <definedName name="fi" localSheetId="8">#REF!</definedName>
    <definedName name="fi">#REF!</definedName>
    <definedName name="FIBER">#REF!</definedName>
    <definedName name="FIDUCIASOCTUBRE" localSheetId="8" hidden="1">{#N/A,#N/A,FALSE,"Aging Summary";#N/A,#N/A,FALSE,"Ratio Analysis";#N/A,#N/A,FALSE,"Test 120 Day Accts";#N/A,#N/A,FALSE,"Tickmarks"}</definedName>
    <definedName name="FIDUCIASOCTUBRE" hidden="1">{#N/A,#N/A,FALSE,"Aging Summary";#N/A,#N/A,FALSE,"Ratio Analysis";#N/A,#N/A,FALSE,"Test 120 Day Accts";#N/A,#N/A,FALSE,"Tickmarks"}</definedName>
    <definedName name="FIELT">[37]BASE!$D$256</definedName>
    <definedName name="fijamix">'[60]LISTADO '!$F$110</definedName>
    <definedName name="Fil_Fechas" localSheetId="8">#REF!</definedName>
    <definedName name="Fil_Fechas">#REF!</definedName>
    <definedName name="fill1" localSheetId="8" hidden="1">#REF!</definedName>
    <definedName name="fill1" hidden="1">#REF!</definedName>
    <definedName name="FILTRANTES" localSheetId="8">'[168]Base de Diseño'!#REF!</definedName>
    <definedName name="FILTRANTES">'[168]Base de Diseño'!#REF!</definedName>
    <definedName name="FILTROS" localSheetId="8">#REF!</definedName>
    <definedName name="FILTROS">#REF!</definedName>
    <definedName name="Fin_de_semana">'[166]días habiles 2015'!$M$1:$M$2</definedName>
    <definedName name="final" localSheetId="18">#REF!</definedName>
    <definedName name="final">#REF!</definedName>
    <definedName name="FINANCIACION" localSheetId="23">[6]!ERR</definedName>
    <definedName name="FINANCIACION" localSheetId="8">'A.U % '!ERR</definedName>
    <definedName name="FINANCIACION" localSheetId="11">[6]!ERR</definedName>
    <definedName name="FINANCIACION">[6]!ERR</definedName>
    <definedName name="Financialpb" localSheetId="8" hidden="1">#REF!</definedName>
    <definedName name="Financialpb" hidden="1">#REF!</definedName>
    <definedName name="Financialpb2" localSheetId="8" hidden="1">#REF!</definedName>
    <definedName name="Financialpb2" hidden="1">#REF!</definedName>
    <definedName name="FinePrint" localSheetId="23">[132]!FinePrint</definedName>
    <definedName name="FinePrint" localSheetId="11">[132]!FinePrint</definedName>
    <definedName name="FinePrint">[132]!FinePrint</definedName>
    <definedName name="FINI" localSheetId="18">#REF!</definedName>
    <definedName name="FINI">#REF!</definedName>
    <definedName name="firma">'[111]FIRMAS y DATOS'!$A:$A</definedName>
    <definedName name="FM">1.18</definedName>
    <definedName name="FM_INTERVENTORÍA" localSheetId="8">#REF!</definedName>
    <definedName name="FM_INTERVENTORÍA">#REF!</definedName>
    <definedName name="fnic" localSheetId="8">[112]Hoja1!$C$13</definedName>
    <definedName name="fnic">[113]Hoja1!$C$13</definedName>
    <definedName name="FO">1.32</definedName>
    <definedName name="FORDESCR">'[3]7422CW00'!#REF!</definedName>
    <definedName name="FORM_C3">[169]Hoja1!$A$33:$N$51</definedName>
    <definedName name="FORM3" localSheetId="18">#REF!</definedName>
    <definedName name="FORM3" localSheetId="8">[37]BASE!$D$322</definedName>
    <definedName name="FORM3">#REF!</definedName>
    <definedName name="FORMA" localSheetId="18">#REF!</definedName>
    <definedName name="FORMA" localSheetId="8">#REF!</definedName>
    <definedName name="FORMA">#REF!</definedName>
    <definedName name="FORMALE" localSheetId="18">#REF!</definedName>
    <definedName name="FORMALE">#REF!</definedName>
    <definedName name="Formaletas">'[60]LISTADO '!$L$5</definedName>
    <definedName name="FORMATO_5" localSheetId="8">#REF!</definedName>
    <definedName name="FORMATO_5">#REF!</definedName>
    <definedName name="FORMH" localSheetId="18">#REF!</definedName>
    <definedName name="FORMH" localSheetId="8">[37]BASE!$D$321</definedName>
    <definedName name="FORMH">#REF!</definedName>
    <definedName name="FORMM" localSheetId="18">#REF!</definedName>
    <definedName name="FORMM" localSheetId="8">#REF!</definedName>
    <definedName name="FORMM">#REF!</definedName>
    <definedName name="FORMOLT" localSheetId="8">'[3]7422CW00'!#REF!</definedName>
    <definedName name="FORMOLT">'[3]7422CW00'!#REF!</definedName>
    <definedName name="formularioCantidades" localSheetId="18">#REF!</definedName>
    <definedName name="formularioCantidades" localSheetId="8">#REF!</definedName>
    <definedName name="formularioCantidades">#REF!</definedName>
    <definedName name="FORSHE" localSheetId="8">'[3]7422CW00'!#REF!</definedName>
    <definedName name="FORSHE">'[3]7422CW00'!#REF!</definedName>
    <definedName name="FORUNMIS" localSheetId="8">'[3]7422CW00'!#REF!</definedName>
    <definedName name="FORUNMIS">'[3]7422CW00'!#REF!</definedName>
    <definedName name="FOTO" localSheetId="18">#REF!</definedName>
    <definedName name="FOTO">#REF!</definedName>
    <definedName name="FPrestacional">[170]PlanCero!$D$8+[170]PlanCero!$D$9</definedName>
    <definedName name="FR">1.15</definedName>
    <definedName name="frbgsd" localSheetId="8" hidden="1">{"TAB1",#N/A,TRUE,"GENERAL";"TAB2",#N/A,TRUE,"GENERAL";"TAB3",#N/A,TRUE,"GENERAL";"TAB4",#N/A,TRUE,"GENERAL";"TAB5",#N/A,TRUE,"GENERAL"}</definedName>
    <definedName name="frbgsd" hidden="1">{"TAB1",#N/A,TRUE,"GENERAL";"TAB2",#N/A,TRUE,"GENERAL";"TAB3",#N/A,TRUE,"GENERAL";"TAB4",#N/A,TRUE,"GENERAL";"TAB5",#N/A,TRUE,"GENERAL"}</definedName>
    <definedName name="frefr" localSheetId="8" hidden="1">{"via1",#N/A,TRUE,"general";"via2",#N/A,TRUE,"general";"via3",#N/A,TRUE,"general"}</definedName>
    <definedName name="frefr" hidden="1">{"via1",#N/A,TRUE,"general";"via2",#N/A,TRUE,"general";"via3",#N/A,TRUE,"general"}</definedName>
    <definedName name="FREV" localSheetId="8" hidden="1">{"PYGT",#N/A,FALSE,"PYG";"ACTIT",#N/A,FALSE,"BCE_GRAL-ACTIVO";"PASIT",#N/A,FALSE,"BCE_GRAL-PASIVO-PATRIM";"CAJAT",#N/A,FALSE,"CAJA"}</definedName>
    <definedName name="FREV" hidden="1">{"PYGT",#N/A,FALSE,"PYG";"ACTIT",#N/A,FALSE,"BCE_GRAL-ACTIVO";"PASIT",#N/A,FALSE,"BCE_GRAL-PASIVO-PATRIM";"CAJAT",#N/A,FALSE,"CAJA"}</definedName>
    <definedName name="frfa" localSheetId="8" hidden="1">{"via1",#N/A,TRUE,"general";"via2",#N/A,TRUE,"general";"via3",#N/A,TRUE,"general"}</definedName>
    <definedName name="frfa" hidden="1">{"via1",#N/A,TRUE,"general";"via2",#N/A,TRUE,"general";"via3",#N/A,TRUE,"general"}</definedName>
    <definedName name="frfr" localSheetId="8"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t">[42]Dimensiones!$D$12</definedName>
    <definedName name="fu" localSheetId="23">[6]!ERR</definedName>
    <definedName name="fu" localSheetId="8">'A.U % '!ERR</definedName>
    <definedName name="fu" localSheetId="11">[6]!ERR</definedName>
    <definedName name="fu">[6]!ERR</definedName>
    <definedName name="Full_Print" localSheetId="8">#REF!</definedName>
    <definedName name="Full_Print">#REF!</definedName>
    <definedName name="fwff" localSheetId="8" hidden="1">{"via1",#N/A,TRUE,"general";"via2",#N/A,TRUE,"general";"via3",#N/A,TRUE,"general"}</definedName>
    <definedName name="fwff" hidden="1">{"via1",#N/A,TRUE,"general";"via2",#N/A,TRUE,"general";"via3",#N/A,TRUE,"general"}</definedName>
    <definedName name="fwwe" localSheetId="8" hidden="1">{"via1",#N/A,TRUE,"general";"via2",#N/A,TRUE,"general";"via3",#N/A,TRUE,"general"}</definedName>
    <definedName name="fwwe" hidden="1">{"via1",#N/A,TRUE,"general";"via2",#N/A,TRUE,"general";"via3",#N/A,TRUE,"general"}</definedName>
    <definedName name="g" localSheetId="18">#REF!</definedName>
    <definedName name="G" localSheetId="8">#REF!</definedName>
    <definedName name="g">#REF!</definedName>
    <definedName name="G.Eg">#REF!</definedName>
    <definedName name="G.Em">#REF!</definedName>
    <definedName name="G.Eo">#REF!</definedName>
    <definedName name="G.Ew">#REF!</definedName>
    <definedName name="G_C1">[16]Tablas!#REF!</definedName>
    <definedName name="G_C10">[16]Tablas!#REF!</definedName>
    <definedName name="G_C11">[16]Tablas!#REF!</definedName>
    <definedName name="G_C12">[16]Tablas!#REF!</definedName>
    <definedName name="G_C13">[16]Tablas!#REF!</definedName>
    <definedName name="G_C14">[16]Tablas!#REF!</definedName>
    <definedName name="G_C15">[16]Tablas!#REF!</definedName>
    <definedName name="G_C16">[16]Tablas!#REF!</definedName>
    <definedName name="G_C17">[16]Tablas!#REF!</definedName>
    <definedName name="G_C18">[16]Tablas!#REF!</definedName>
    <definedName name="G_C19">[16]Tablas!#REF!</definedName>
    <definedName name="G_C2">[16]Tablas!#REF!</definedName>
    <definedName name="G_C20">[16]Tablas!#REF!</definedName>
    <definedName name="G_C21">[16]Tablas!#REF!</definedName>
    <definedName name="G_C22">[16]Tablas!#REF!</definedName>
    <definedName name="G_C3">[16]Tablas!#REF!</definedName>
    <definedName name="G_C4">[16]Tablas!#REF!</definedName>
    <definedName name="G_C5">[16]Tablas!#REF!</definedName>
    <definedName name="G_C6">[16]Tablas!#REF!</definedName>
    <definedName name="G_C7">[16]Tablas!#REF!</definedName>
    <definedName name="G_C8">[16]Tablas!#REF!</definedName>
    <definedName name="G_C9">[16]Tablas!#REF!</definedName>
    <definedName name="G1_" localSheetId="8">#REF!</definedName>
    <definedName name="G1_">#REF!</definedName>
    <definedName name="Ga" localSheetId="8">#REF!</definedName>
    <definedName name="Ga">#REF!</definedName>
    <definedName name="GAJ" localSheetId="8">#REF!</definedName>
    <definedName name="GAJ">#REF!</definedName>
    <definedName name="GAS" localSheetId="8">[16]Tablas!#REF!</definedName>
    <definedName name="GAS">[16]Tablas!#REF!</definedName>
    <definedName name="Gastos" localSheetId="8"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 localSheetId="8">#REF!</definedName>
    <definedName name="Gb">#REF!</definedName>
    <definedName name="gba" localSheetId="8"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8"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8" hidden="1">{"TAB1",#N/A,TRUE,"GENERAL";"TAB2",#N/A,TRUE,"GENERAL";"TAB3",#N/A,TRUE,"GENERAL";"TAB4",#N/A,TRUE,"GENERAL";"TAB5",#N/A,TRUE,"GENERAL"}</definedName>
    <definedName name="gbbfghghj" hidden="1">{"TAB1",#N/A,TRUE,"GENERAL";"TAB2",#N/A,TRUE,"GENERAL";"TAB3",#N/A,TRUE,"GENERAL";"TAB4",#N/A,TRUE,"GENERAL";"TAB5",#N/A,TRUE,"GENERAL"}</definedName>
    <definedName name="Gc" localSheetId="8">#REF!</definedName>
    <definedName name="Gc">#REF!</definedName>
    <definedName name="GCB" localSheetId="8">[14]Tablas!#REF!</definedName>
    <definedName name="GCB">[15]Tablas!#REF!</definedName>
    <definedName name="GCI" localSheetId="8">[16]Tablas!#REF!</definedName>
    <definedName name="GCI">[16]Tablas!#REF!</definedName>
    <definedName name="GCN">[16]Tablas!#REF!</definedName>
    <definedName name="GCP">[16]Tablas!#REF!</definedName>
    <definedName name="Gd" localSheetId="8">#REF!</definedName>
    <definedName name="Gd">#REF!</definedName>
    <definedName name="GDN">[16]Tablas!#REF!</definedName>
    <definedName name="GDR">[16]Tablas!#REF!</definedName>
    <definedName name="gdt" localSheetId="8" hidden="1">{"TAB1",#N/A,TRUE,"GENERAL";"TAB2",#N/A,TRUE,"GENERAL";"TAB3",#N/A,TRUE,"GENERAL";"TAB4",#N/A,TRUE,"GENERAL";"TAB5",#N/A,TRUE,"GENERAL"}</definedName>
    <definedName name="gdt" hidden="1">{"TAB1",#N/A,TRUE,"GENERAL";"TAB2",#N/A,TRUE,"GENERAL";"TAB3",#N/A,TRUE,"GENERAL";"TAB4",#N/A,TRUE,"GENERAL";"TAB5",#N/A,TRUE,"GENERAL"}</definedName>
    <definedName name="Ge" localSheetId="8">#REF!</definedName>
    <definedName name="Ge">#REF!</definedName>
    <definedName name="GEA" localSheetId="8">[16]Tablas!#REF!</definedName>
    <definedName name="GEA">[16]Tablas!#REF!</definedName>
    <definedName name="GEA1_1" localSheetId="8">[16]Tablas!#REF!</definedName>
    <definedName name="GEA1_1">[16]Tablas!#REF!</definedName>
    <definedName name="GEA1_1_1">[16]Tablas!#REF!</definedName>
    <definedName name="GEA1_1_10">[16]Tablas!#REF!</definedName>
    <definedName name="GEA1_1_2">[16]Tablas!#REF!</definedName>
    <definedName name="GEA1_1_3">[16]Tablas!#REF!</definedName>
    <definedName name="GEA1_1_4">[16]Tablas!#REF!</definedName>
    <definedName name="GEA1_1_5">[16]Tablas!#REF!</definedName>
    <definedName name="GEA1_1_6">[16]Tablas!#REF!</definedName>
    <definedName name="GEA1_1_7">[16]Tablas!#REF!</definedName>
    <definedName name="GEA1_1_8">[16]Tablas!#REF!</definedName>
    <definedName name="GEA1_1_9">[16]Tablas!#REF!</definedName>
    <definedName name="GEA1_2">[16]Tablas!#REF!</definedName>
    <definedName name="GEA1_3">[16]Tablas!#REF!</definedName>
    <definedName name="GEA1_4">[16]Tablas!#REF!</definedName>
    <definedName name="GEC">[16]Tablas!#REF!</definedName>
    <definedName name="GEC_ON_DAPIAY" localSheetId="8">#REF!</definedName>
    <definedName name="GEC_ON_DAPIAY">#REF!</definedName>
    <definedName name="GEC_ON_GER" localSheetId="8">#REF!</definedName>
    <definedName name="GEC_ON_GER">#REF!</definedName>
    <definedName name="geg" localSheetId="8" hidden="1">{"via1",#N/A,TRUE,"general";"via2",#N/A,TRUE,"general";"via3",#N/A,TRUE,"general"}</definedName>
    <definedName name="geg" hidden="1">{"via1",#N/A,TRUE,"general";"via2",#N/A,TRUE,"general";"via3",#N/A,TRUE,"general"}</definedName>
    <definedName name="GENERAL">#REF!</definedName>
    <definedName name="GENERAL1">#REF!</definedName>
    <definedName name="GEOT" localSheetId="18">#REF!</definedName>
    <definedName name="GEOT">#REF!</definedName>
    <definedName name="Geotex">#REF!</definedName>
    <definedName name="GERENCIA">#REF!</definedName>
    <definedName name="GERENCIA1">#REF!</definedName>
    <definedName name="GERENCIA2">#REF!</definedName>
    <definedName name="Gerente">[84]EMPRESA!$F$12</definedName>
    <definedName name="gerg" localSheetId="8" hidden="1">{"TAB1",#N/A,TRUE,"GENERAL";"TAB2",#N/A,TRUE,"GENERAL";"TAB3",#N/A,TRUE,"GENERAL";"TAB4",#N/A,TRUE,"GENERAL";"TAB5",#N/A,TRUE,"GENERAL"}</definedName>
    <definedName name="gerg" hidden="1">{"TAB1",#N/A,TRUE,"GENERAL";"TAB2",#N/A,TRUE,"GENERAL";"TAB3",#N/A,TRUE,"GENERAL";"TAB4",#N/A,TRUE,"GENERAL";"TAB5",#N/A,TRUE,"GENERAL"}</definedName>
    <definedName name="gerg54" localSheetId="8" hidden="1">{"via1",#N/A,TRUE,"general";"via2",#N/A,TRUE,"general";"via3",#N/A,TRUE,"general"}</definedName>
    <definedName name="gerg54" hidden="1">{"via1",#N/A,TRUE,"general";"via2",#N/A,TRUE,"general";"via3",#N/A,TRUE,"general"}</definedName>
    <definedName name="gergew" localSheetId="8" hidden="1">{"TAB1",#N/A,TRUE,"GENERAL";"TAB2",#N/A,TRUE,"GENERAL";"TAB3",#N/A,TRUE,"GENERAL";"TAB4",#N/A,TRUE,"GENERAL";"TAB5",#N/A,TRUE,"GENERAL"}</definedName>
    <definedName name="gergew" hidden="1">{"TAB1",#N/A,TRUE,"GENERAL";"TAB2",#N/A,TRUE,"GENERAL";"TAB3",#N/A,TRUE,"GENERAL";"TAB4",#N/A,TRUE,"GENERAL";"TAB5",#N/A,TRUE,"GENERAL"}</definedName>
    <definedName name="gergw" localSheetId="8" hidden="1">{"TAB1",#N/A,TRUE,"GENERAL";"TAB2",#N/A,TRUE,"GENERAL";"TAB3",#N/A,TRUE,"GENERAL";"TAB4",#N/A,TRUE,"GENERAL";"TAB5",#N/A,TRUE,"GENERAL"}</definedName>
    <definedName name="gergw" hidden="1">{"TAB1",#N/A,TRUE,"GENERAL";"TAB2",#N/A,TRUE,"GENERAL";"TAB3",#N/A,TRUE,"GENERAL";"TAB4",#N/A,TRUE,"GENERAL";"TAB5",#N/A,TRUE,"GENERAL"}</definedName>
    <definedName name="Gf" localSheetId="8">#REF!</definedName>
    <definedName name="Gf">#REF!</definedName>
    <definedName name="gfd" localSheetId="8" hidden="1">{"TAB1",#N/A,TRUE,"GENERAL";"TAB2",#N/A,TRUE,"GENERAL";"TAB3",#N/A,TRUE,"GENERAL";"TAB4",#N/A,TRUE,"GENERAL";"TAB5",#N/A,TRUE,"GENERAL"}</definedName>
    <definedName name="gfd" hidden="1">{"TAB1",#N/A,TRUE,"GENERAL";"TAB2",#N/A,TRUE,"GENERAL";"TAB3",#N/A,TRUE,"GENERAL";"TAB4",#N/A,TRUE,"GENERAL";"TAB5",#N/A,TRUE,"GENERAL"}</definedName>
    <definedName name="gfdg" localSheetId="8" hidden="1">{"via1",#N/A,TRUE,"general";"via2",#N/A,TRUE,"general";"via3",#N/A,TRUE,"general"}</definedName>
    <definedName name="gfdg" hidden="1">{"via1",#N/A,TRUE,"general";"via2",#N/A,TRUE,"general";"via3",#N/A,TRUE,"general"}</definedName>
    <definedName name="gffgfhhf" localSheetId="8" hidden="1">{#N/A,#N/A,TRUE,"INGENIERIA";#N/A,#N/A,TRUE,"COMPRAS";#N/A,#N/A,TRUE,"DIRECCION";#N/A,#N/A,TRUE,"RESUMEN"}</definedName>
    <definedName name="gffgfhhf" hidden="1">{#N/A,#N/A,TRUE,"INGENIERIA";#N/A,#N/A,TRUE,"COMPRAS";#N/A,#N/A,TRUE,"DIRECCION";#N/A,#N/A,TRUE,"RESUMEN"}</definedName>
    <definedName name="gfgfgr" localSheetId="8" hidden="1">{"via1",#N/A,TRUE,"general";"via2",#N/A,TRUE,"general";"via3",#N/A,TRUE,"general"}</definedName>
    <definedName name="gfgfgr" hidden="1">{"via1",#N/A,TRUE,"general";"via2",#N/A,TRUE,"general";"via3",#N/A,TRUE,"general"}</definedName>
    <definedName name="GFHDJSK" localSheetId="18">#REF!</definedName>
    <definedName name="GFHDJSK">#REF!</definedName>
    <definedName name="gfhf" localSheetId="8" hidden="1">{"via1",#N/A,TRUE,"general";"via2",#N/A,TRUE,"general";"via3",#N/A,TRUE,"general"}</definedName>
    <definedName name="gfhf" hidden="1">{"via1",#N/A,TRUE,"general";"via2",#N/A,TRUE,"general";"via3",#N/A,TRUE,"general"}</definedName>
    <definedName name="gfhfdh" localSheetId="8" hidden="1">{"TAB1",#N/A,TRUE,"GENERAL";"TAB2",#N/A,TRUE,"GENERAL";"TAB3",#N/A,TRUE,"GENERAL";"TAB4",#N/A,TRUE,"GENERAL";"TAB5",#N/A,TRUE,"GENERAL"}</definedName>
    <definedName name="gfhfdh" hidden="1">{"TAB1",#N/A,TRUE,"GENERAL";"TAB2",#N/A,TRUE,"GENERAL";"TAB3",#N/A,TRUE,"GENERAL";"TAB4",#N/A,TRUE,"GENERAL";"TAB5",#N/A,TRUE,"GENERAL"}</definedName>
    <definedName name="gfhgfh" localSheetId="8" hidden="1">{"TAB1",#N/A,TRUE,"GENERAL";"TAB2",#N/A,TRUE,"GENERAL";"TAB3",#N/A,TRUE,"GENERAL";"TAB4",#N/A,TRUE,"GENERAL";"TAB5",#N/A,TRUE,"GENERAL"}</definedName>
    <definedName name="gfhgfh" hidden="1">{"TAB1",#N/A,TRUE,"GENERAL";"TAB2",#N/A,TRUE,"GENERAL";"TAB3",#N/A,TRUE,"GENERAL";"TAB4",#N/A,TRUE,"GENERAL";"TAB5",#N/A,TRUE,"GENERAL"}</definedName>
    <definedName name="GFJHGJ" localSheetId="8" hidden="1">{"TAB1",#N/A,TRUE,"GENERAL";"TAB2",#N/A,TRUE,"GENERAL";"TAB3",#N/A,TRUE,"GENERAL";"TAB4",#N/A,TRUE,"GENERAL";"TAB5",#N/A,TRUE,"GENERAL"}</definedName>
    <definedName name="GFJHGJ" hidden="1">{"TAB1",#N/A,TRUE,"GENERAL";"TAB2",#N/A,TRUE,"GENERAL";"TAB3",#N/A,TRUE,"GENERAL";"TAB4",#N/A,TRUE,"GENERAL";"TAB5",#N/A,TRUE,"GENERAL"}</definedName>
    <definedName name="gfjjh" localSheetId="8" hidden="1">{"via1",#N/A,TRUE,"general";"via2",#N/A,TRUE,"general";"via3",#N/A,TRUE,"general"}</definedName>
    <definedName name="gfjjh" hidden="1">{"via1",#N/A,TRUE,"general";"via2",#N/A,TRUE,"general";"via3",#N/A,TRUE,"general"}</definedName>
    <definedName name="GFN">[16]Tablas!#REF!</definedName>
    <definedName name="gfutyj6" localSheetId="8" hidden="1">{"via1",#N/A,TRUE,"general";"via2",#N/A,TRUE,"general";"via3",#N/A,TRUE,"general"}</definedName>
    <definedName name="gfutyj6" hidden="1">{"via1",#N/A,TRUE,"general";"via2",#N/A,TRUE,"general";"via3",#N/A,TRUE,"general"}</definedName>
    <definedName name="Gg" localSheetId="8">#REF!</definedName>
    <definedName name="gg" hidden="1">{"TAB1",#N/A,TRUE,"GENERAL";"TAB2",#N/A,TRUE,"GENERAL";"TAB3",#N/A,TRUE,"GENERAL";"TAB4",#N/A,TRUE,"GENERAL";"TAB5",#N/A,TRUE,"GENERAL"}</definedName>
    <definedName name="ggd" hidden="1">{#N/A,#N/A,FALSE,"Cart"}</definedName>
    <definedName name="ggdr" localSheetId="8" hidden="1">{"via1",#N/A,TRUE,"general";"via2",#N/A,TRUE,"general";"via3",#N/A,TRUE,"general"}</definedName>
    <definedName name="ggdr" hidden="1">{"via1",#N/A,TRUE,"general";"via2",#N/A,TRUE,"general";"via3",#N/A,TRUE,"general"}</definedName>
    <definedName name="ggerg" localSheetId="8" hidden="1">{"TAB1",#N/A,TRUE,"GENERAL";"TAB2",#N/A,TRUE,"GENERAL";"TAB3",#N/A,TRUE,"GENERAL";"TAB4",#N/A,TRUE,"GENERAL";"TAB5",#N/A,TRUE,"GENERAL"}</definedName>
    <definedName name="ggerg" hidden="1">{"TAB1",#N/A,TRUE,"GENERAL";"TAB2",#N/A,TRUE,"GENERAL";"TAB3",#N/A,TRUE,"GENERAL";"TAB4",#N/A,TRUE,"GENERAL";"TAB5",#N/A,TRUE,"GENERAL"}</definedName>
    <definedName name="GGG" localSheetId="23">[6]!ERR</definedName>
    <definedName name="GGG" localSheetId="8">'A.U % '!ERR</definedName>
    <definedName name="GGG" localSheetId="11">[6]!ERR</definedName>
    <definedName name="GGG">[6]!ERR</definedName>
    <definedName name="gggb" localSheetId="8" hidden="1">{"TAB1",#N/A,TRUE,"GENERAL";"TAB2",#N/A,TRUE,"GENERAL";"TAB3",#N/A,TRUE,"GENERAL";"TAB4",#N/A,TRUE,"GENERAL";"TAB5",#N/A,TRUE,"GENERAL"}</definedName>
    <definedName name="gggb" hidden="1">{"TAB1",#N/A,TRUE,"GENERAL";"TAB2",#N/A,TRUE,"GENERAL";"TAB3",#N/A,TRUE,"GENERAL";"TAB4",#N/A,TRUE,"GENERAL";"TAB5",#N/A,TRUE,"GENERAL"}</definedName>
    <definedName name="gggg" localSheetId="8" hidden="1">{"via1",#N/A,TRUE,"general";"via2",#N/A,TRUE,"general";"via3",#N/A,TRUE,"general"}</definedName>
    <definedName name="gggg" hidden="1">{"via1",#N/A,TRUE,"general";"via2",#N/A,TRUE,"general";"via3",#N/A,TRUE,"general"}</definedName>
    <definedName name="ggggd" localSheetId="8" hidden="1">{"TAB1",#N/A,TRUE,"GENERAL";"TAB2",#N/A,TRUE,"GENERAL";"TAB3",#N/A,TRUE,"GENERAL";"TAB4",#N/A,TRUE,"GENERAL";"TAB5",#N/A,TRUE,"GENERAL"}</definedName>
    <definedName name="ggggd" hidden="1">{"TAB1",#N/A,TRUE,"GENERAL";"TAB2",#N/A,TRUE,"GENERAL";"TAB3",#N/A,TRUE,"GENERAL";"TAB4",#N/A,TRUE,"GENERAL";"TAB5",#N/A,TRUE,"GENERAL"}</definedName>
    <definedName name="ggggg" localSheetId="18">#REF!</definedName>
    <definedName name="ggggg">#REF!</definedName>
    <definedName name="gggggt" localSheetId="8" hidden="1">{"via1",#N/A,TRUE,"general";"via2",#N/A,TRUE,"general";"via3",#N/A,TRUE,"general"}</definedName>
    <definedName name="gggggt" hidden="1">{"via1",#N/A,TRUE,"general";"via2",#N/A,TRUE,"general";"via3",#N/A,TRUE,"general"}</definedName>
    <definedName name="gggghn" localSheetId="8" hidden="1">{"TAB1",#N/A,TRUE,"GENERAL";"TAB2",#N/A,TRUE,"GENERAL";"TAB3",#N/A,TRUE,"GENERAL";"TAB4",#N/A,TRUE,"GENERAL";"TAB5",#N/A,TRUE,"GENERAL"}</definedName>
    <definedName name="gggghn" hidden="1">{"TAB1",#N/A,TRUE,"GENERAL";"TAB2",#N/A,TRUE,"GENERAL";"TAB3",#N/A,TRUE,"GENERAL";"TAB4",#N/A,TRUE,"GENERAL";"TAB5",#N/A,TRUE,"GENERAL"}</definedName>
    <definedName name="ggggt" localSheetId="8" hidden="1">{"TAB1",#N/A,TRUE,"GENERAL";"TAB2",#N/A,TRUE,"GENERAL";"TAB3",#N/A,TRUE,"GENERAL";"TAB4",#N/A,TRUE,"GENERAL";"TAB5",#N/A,TRUE,"GENERAL"}</definedName>
    <definedName name="ggggt" hidden="1">{"TAB1",#N/A,TRUE,"GENERAL";"TAB2",#N/A,TRUE,"GENERAL";"TAB3",#N/A,TRUE,"GENERAL";"TAB4",#N/A,TRUE,"GENERAL";"TAB5",#N/A,TRUE,"GENERAL"}</definedName>
    <definedName name="ggggy" localSheetId="8" hidden="1">{"TAB1",#N/A,TRUE,"GENERAL";"TAB2",#N/A,TRUE,"GENERAL";"TAB3",#N/A,TRUE,"GENERAL";"TAB4",#N/A,TRUE,"GENERAL";"TAB5",#N/A,TRUE,"GENERAL"}</definedName>
    <definedName name="ggggy" hidden="1">{"TAB1",#N/A,TRUE,"GENERAL";"TAB2",#N/A,TRUE,"GENERAL";"TAB3",#N/A,TRUE,"GENERAL";"TAB4",#N/A,TRUE,"GENERAL";"TAB5",#N/A,TRUE,"GENERAL"}</definedName>
    <definedName name="gggtgd" localSheetId="8" hidden="1">{"via1",#N/A,TRUE,"general";"via2",#N/A,TRUE,"general";"via3",#N/A,TRUE,"general"}</definedName>
    <definedName name="gggtgd" hidden="1">{"via1",#N/A,TRUE,"general";"via2",#N/A,TRUE,"general";"via3",#N/A,TRUE,"general"}</definedName>
    <definedName name="ggjgjkg" localSheetId="8" hidden="1">{#N/A,#N/A,TRUE,"1842CWN0"}</definedName>
    <definedName name="ggjgjkg" hidden="1">{#N/A,#N/A,TRUE,"1842CWN0"}</definedName>
    <definedName name="ggtgt" localSheetId="8" hidden="1">{"via1",#N/A,TRUE,"general";"via2",#N/A,TRUE,"general";"via3",#N/A,TRUE,"general"}</definedName>
    <definedName name="ggtgt" hidden="1">{"via1",#N/A,TRUE,"general";"via2",#N/A,TRUE,"general";"via3",#N/A,TRUE,"general"}</definedName>
    <definedName name="Gh" localSheetId="8">#REF!</definedName>
    <definedName name="gh">#N/A</definedName>
    <definedName name="ghdghuy" localSheetId="8" hidden="1">{"via1",#N/A,TRUE,"general";"via2",#N/A,TRUE,"general";"via3",#N/A,TRUE,"general"}</definedName>
    <definedName name="ghdghuy" hidden="1">{"via1",#N/A,TRUE,"general";"via2",#N/A,TRUE,"general";"via3",#N/A,TRUE,"general"}</definedName>
    <definedName name="GHDP" localSheetId="8" hidden="1">{"via1",#N/A,TRUE,"general";"via2",#N/A,TRUE,"general";"via3",#N/A,TRUE,"general"}</definedName>
    <definedName name="GHDP" hidden="1">{"via1",#N/A,TRUE,"general";"via2",#N/A,TRUE,"general";"via3",#N/A,TRUE,"general"}</definedName>
    <definedName name="ghf">'[167]7422CW00'!#REF!</definedName>
    <definedName name="ghfg" localSheetId="8" hidden="1">{"via1",#N/A,TRUE,"general";"via2",#N/A,TRUE,"general";"via3",#N/A,TRUE,"general"}</definedName>
    <definedName name="ghfg" hidden="1">{"via1",#N/A,TRUE,"general";"via2",#N/A,TRUE,"general";"via3",#N/A,TRUE,"general"}</definedName>
    <definedName name="ghghy">#REF!</definedName>
    <definedName name="ghjghj" localSheetId="8" hidden="1">{"TAB1",#N/A,TRUE,"GENERAL";"TAB2",#N/A,TRUE,"GENERAL";"TAB3",#N/A,TRUE,"GENERAL";"TAB4",#N/A,TRUE,"GENERAL";"TAB5",#N/A,TRUE,"GENERAL"}</definedName>
    <definedName name="ghjghj" hidden="1">{"TAB1",#N/A,TRUE,"GENERAL";"TAB2",#N/A,TRUE,"GENERAL";"TAB3",#N/A,TRUE,"GENERAL";"TAB4",#N/A,TRUE,"GENERAL";"TAB5",#N/A,TRUE,"GENERAL"}</definedName>
    <definedName name="GHKJHK" localSheetId="8" hidden="1">{"TAB1",#N/A,TRUE,"GENERAL";"TAB2",#N/A,TRUE,"GENERAL";"TAB3",#N/A,TRUE,"GENERAL";"TAB4",#N/A,TRUE,"GENERAL";"TAB5",#N/A,TRUE,"GENERAL"}</definedName>
    <definedName name="GHKJHK" hidden="1">{"TAB1",#N/A,TRUE,"GENERAL";"TAB2",#N/A,TRUE,"GENERAL";"TAB3",#N/A,TRUE,"GENERAL";"TAB4",#N/A,TRUE,"GENERAL";"TAB5",#N/A,TRUE,"GENERAL"}</definedName>
    <definedName name="ghnbbfr" localSheetId="8" hidden="1">{#N/A,#N/A,TRUE,"1842CWN0"}</definedName>
    <definedName name="ghnbbfr" hidden="1">{#N/A,#N/A,TRUE,"1842CWN0"}</definedName>
    <definedName name="Gi" localSheetId="8">#REF!</definedName>
    <definedName name="Gi">#REF!</definedName>
    <definedName name="giova" localSheetId="18">#REF!</definedName>
    <definedName name="giova">#REF!</definedName>
    <definedName name="GJHVCB" localSheetId="8" hidden="1">{"TAB1",#N/A,TRUE,"GENERAL";"TAB2",#N/A,TRUE,"GENERAL";"TAB3",#N/A,TRUE,"GENERAL";"TAB4",#N/A,TRUE,"GENERAL";"TAB5",#N/A,TRUE,"GENERAL"}</definedName>
    <definedName name="GJHVCB" hidden="1">{"TAB1",#N/A,TRUE,"GENERAL";"TAB2",#N/A,TRUE,"GENERAL";"TAB3",#N/A,TRUE,"GENERAL";"TAB4",#N/A,TRUE,"GENERAL";"TAB5",#N/A,TRUE,"GENERAL"}</definedName>
    <definedName name="Gk" localSheetId="8">#REF!</definedName>
    <definedName name="gk" hidden="1">{"via1",#N/A,TRUE,"general";"via2",#N/A,TRUE,"general";"via3",#N/A,TRUE,"general"}</definedName>
    <definedName name="GKJDGDIJZ">"Imagen 3"</definedName>
    <definedName name="GMM_ON_ASO">[16]Tablas!#REF!</definedName>
    <definedName name="GMM_ON_DMARES" localSheetId="8">#REF!</definedName>
    <definedName name="GMM_ON_DMARES">#REF!</definedName>
    <definedName name="GMM_ON_DRIO" localSheetId="8">#REF!</definedName>
    <definedName name="GMM_ON_DRIO">#REF!</definedName>
    <definedName name="gmvsa" localSheetId="8">'[49]Gabinetes ctrol, prot. y med. '!#REF!</definedName>
    <definedName name="gmvsa">'[49]Gabinetes ctrol, prot. y med. '!#REF!</definedName>
    <definedName name="GOR" localSheetId="8">#REF!</definedName>
    <definedName name="GOR">#REF!</definedName>
    <definedName name="GOT" localSheetId="8">[16]Tablas!#REF!</definedName>
    <definedName name="GOT">[16]Tablas!#REF!</definedName>
    <definedName name="GPO" localSheetId="8">[16]Tablas!#REF!</definedName>
    <definedName name="GPO">[16]Tablas!#REF!</definedName>
    <definedName name="GPR" localSheetId="8">[16]Tablas!#REF!</definedName>
    <definedName name="GPR">[16]Tablas!#REF!</definedName>
    <definedName name="GPS" localSheetId="8">#REF!</definedName>
    <definedName name="GPS">#REF!</definedName>
    <definedName name="GRAF1ANO" localSheetId="8" hidden="1">{"via1",#N/A,TRUE,"general";"via2",#N/A,TRUE,"general";"via3",#N/A,TRUE,"general"}</definedName>
    <definedName name="GRAF1ANO" hidden="1">{"via1",#N/A,TRUE,"general";"via2",#N/A,TRUE,"general";"via3",#N/A,TRUE,"general"}</definedName>
    <definedName name="GRAF1AÑO" localSheetId="8" hidden="1">{"TAB1",#N/A,TRUE,"GENERAL";"TAB2",#N/A,TRUE,"GENERAL";"TAB3",#N/A,TRUE,"GENERAL";"TAB4",#N/A,TRUE,"GENERAL";"TAB5",#N/A,TRUE,"GENERAL"}</definedName>
    <definedName name="GRAF1AÑO" hidden="1">{"TAB1",#N/A,TRUE,"GENERAL";"TAB2",#N/A,TRUE,"GENERAL";"TAB3",#N/A,TRUE,"GENERAL";"TAB4",#N/A,TRUE,"GENERAL";"TAB5",#N/A,TRUE,"GENERAL"}</definedName>
    <definedName name="GRAF2" localSheetId="18">#REF!</definedName>
    <definedName name="GRAF2" localSheetId="8">#REF!</definedName>
    <definedName name="GRAF2">#REF!</definedName>
    <definedName name="GRAF3" localSheetId="18">#REF!</definedName>
    <definedName name="GRAF3" localSheetId="8">#REF!</definedName>
    <definedName name="GRAF3">#REF!</definedName>
    <definedName name="GRAMA" localSheetId="18">#REF!</definedName>
    <definedName name="GRAMA" localSheetId="8">[37]BASE!$D$272</definedName>
    <definedName name="GRAMA">#REF!</definedName>
    <definedName name="GRAP">[37]BASE!$D$243</definedName>
    <definedName name="GRAV2" localSheetId="18">#REF!</definedName>
    <definedName name="GRAV2" localSheetId="8">#REF!</definedName>
    <definedName name="GRAV2">#REF!</definedName>
    <definedName name="GRAV3">[81]BASE!$D$64</definedName>
    <definedName name="GRAV4">[171]BASE!$D$63</definedName>
    <definedName name="GRAVILLA">[82]MATERIALES!$D$3</definedName>
    <definedName name="GRC">[16]Tablas!#REF!</definedName>
    <definedName name="GRC_ON_ASO">[16]Tablas!#REF!</definedName>
    <definedName name="GRC_ON_DAPIAY" localSheetId="8">#REF!</definedName>
    <definedName name="GRC_ON_DAPIAY">#REF!</definedName>
    <definedName name="GRC_ON_GER" localSheetId="8">#REF!</definedName>
    <definedName name="GRC_ON_GER">#REF!</definedName>
    <definedName name="GREASIFI" localSheetId="18">#REF!</definedName>
    <definedName name="GREASIFI">#REF!</definedName>
    <definedName name="gregds" localSheetId="8" hidden="1">{"TAB1",#N/A,TRUE,"GENERAL";"TAB2",#N/A,TRUE,"GENERAL";"TAB3",#N/A,TRUE,"GENERAL";"TAB4",#N/A,TRUE,"GENERAL";"TAB5",#N/A,TRUE,"GENERAL"}</definedName>
    <definedName name="gregds" hidden="1">{"TAB1",#N/A,TRUE,"GENERAL";"TAB2",#N/A,TRUE,"GENERAL";"TAB3",#N/A,TRUE,"GENERAL";"TAB4",#N/A,TRUE,"GENERAL";"TAB5",#N/A,TRUE,"GENERAL"}</definedName>
    <definedName name="grehrtyh" localSheetId="8" hidden="1">{"TAB1",#N/A,TRUE,"GENERAL";"TAB2",#N/A,TRUE,"GENERAL";"TAB3",#N/A,TRUE,"GENERAL";"TAB4",#N/A,TRUE,"GENERAL";"TAB5",#N/A,TRUE,"GENERAL"}</definedName>
    <definedName name="grehrtyh" hidden="1">{"TAB1",#N/A,TRUE,"GENERAL";"TAB2",#N/A,TRUE,"GENERAL";"TAB3",#N/A,TRUE,"GENERAL";"TAB4",#N/A,TRUE,"GENERAL";"TAB5",#N/A,TRUE,"GENERAL"}</definedName>
    <definedName name="grggwero" localSheetId="8" hidden="1">{"via1",#N/A,TRUE,"general";"via2",#N/A,TRUE,"general";"via3",#N/A,TRUE,"general"}</definedName>
    <definedName name="grggwero" hidden="1">{"via1",#N/A,TRUE,"general";"via2",#N/A,TRUE,"general";"via3",#N/A,TRUE,"general"}</definedName>
    <definedName name="GRM">[16]Tablas!#REF!</definedName>
    <definedName name="GRM_ON_DMARES" localSheetId="8">#REF!</definedName>
    <definedName name="GRM_ON_DMARES">#REF!</definedName>
    <definedName name="GRM_ON_DRIO" localSheetId="8">#REF!</definedName>
    <definedName name="GRM_ON_DRIO">#REF!</definedName>
    <definedName name="GRN" localSheetId="8">[16]Tablas!#REF!</definedName>
    <definedName name="GRN">[16]Tablas!#REF!</definedName>
    <definedName name="GRN_ON_ASO" localSheetId="8">[16]Tablas!#REF!</definedName>
    <definedName name="GRN_ON_ASO">[16]Tablas!#REF!</definedName>
    <definedName name="GRN_ON_DIREC" localSheetId="8">#REF!</definedName>
    <definedName name="GRN_ON_DIREC">#REF!</definedName>
    <definedName name="GRS" localSheetId="8">[16]Tablas!#REF!</definedName>
    <definedName name="GRS">[16]Tablas!#REF!</definedName>
    <definedName name="GRS_ON_ASO" localSheetId="8">[16]Tablas!#REF!</definedName>
    <definedName name="GRS_ON_ASO">[16]Tablas!#REF!</definedName>
    <definedName name="GRS_ON_DIREC" localSheetId="8">#REF!</definedName>
    <definedName name="GRS_ON_DIREC">#REF!</definedName>
    <definedName name="GRS_ON_HUIL" localSheetId="8">#REF!</definedName>
    <definedName name="GRS_ON_HUIL">#REF!</definedName>
    <definedName name="grtyerh" localSheetId="8" hidden="1">{"TAB1",#N/A,TRUE,"GENERAL";"TAB2",#N/A,TRUE,"GENERAL";"TAB3",#N/A,TRUE,"GENERAL";"TAB4",#N/A,TRUE,"GENERAL";"TAB5",#N/A,TRUE,"GENERAL"}</definedName>
    <definedName name="grtyerh" hidden="1">{"TAB1",#N/A,TRUE,"GENERAL";"TAB2",#N/A,TRUE,"GENERAL";"TAB3",#N/A,TRUE,"GENERAL";"TAB4",#N/A,TRUE,"GENERAL";"TAB5",#N/A,TRUE,"GENERAL"}</definedName>
    <definedName name="GRUPO1" localSheetId="18">#REF!</definedName>
    <definedName name="GRUPO1" localSheetId="8">#REF!</definedName>
    <definedName name="GRUPO1">#REF!</definedName>
    <definedName name="GRUPO123">#REF!</definedName>
    <definedName name="GRUPO13">#REF!</definedName>
    <definedName name="GRUPO2" localSheetId="18">#REF!</definedName>
    <definedName name="GRUPO2">#REF!</definedName>
    <definedName name="Grupo3" localSheetId="18">#REF!</definedName>
    <definedName name="grupo3" localSheetId="8">[112]Hoja1!$F$6</definedName>
    <definedName name="Grupo3">#REF!</definedName>
    <definedName name="Grupo4" localSheetId="18">#REF!</definedName>
    <definedName name="grupo4" localSheetId="8">[112]Hoja1!$F$7</definedName>
    <definedName name="Grupo4">#REF!</definedName>
    <definedName name="grupo5" localSheetId="8">[112]Hoja1!$F$10</definedName>
    <definedName name="grupo5">[113]Hoja1!$F$10</definedName>
    <definedName name="grupo6" localSheetId="8">[112]Hoja1!$F$11</definedName>
    <definedName name="grupo6">[113]Hoja1!$F$11</definedName>
    <definedName name="grupo7" localSheetId="8">[112]Hoja1!$F$12</definedName>
    <definedName name="grupo7">[113]Hoja1!$F$12</definedName>
    <definedName name="grupo8" localSheetId="8">[112]Hoja1!$F$13</definedName>
    <definedName name="grupo8">[113]Hoja1!$F$13</definedName>
    <definedName name="grupo9" localSheetId="8">[112]Hoja1!$F$14</definedName>
    <definedName name="grupo9">[113]Hoja1!$F$14</definedName>
    <definedName name="GSDG" localSheetId="8" hidden="1">{"TAB1",#N/A,TRUE,"GENERAL";"TAB2",#N/A,TRUE,"GENERAL";"TAB3",#N/A,TRUE,"GENERAL";"TAB4",#N/A,TRUE,"GENERAL";"TAB5",#N/A,TRUE,"GENERAL"}</definedName>
    <definedName name="GSDG" hidden="1">{"TAB1",#N/A,TRUE,"GENERAL";"TAB2",#N/A,TRUE,"GENERAL";"TAB3",#N/A,TRUE,"GENERAL";"TAB4",#N/A,TRUE,"GENERAL";"TAB5",#N/A,TRUE,"GENERAL"}</definedName>
    <definedName name="gsfsf" localSheetId="8" hidden="1">{"via1",#N/A,TRUE,"general";"via2",#N/A,TRUE,"general";"via3",#N/A,TRUE,"general"}</definedName>
    <definedName name="gsfsf" hidden="1">{"via1",#N/A,TRUE,"general";"via2",#N/A,TRUE,"general";"via3",#N/A,TRUE,"general"}</definedName>
    <definedName name="GT">[172]BASE!$C$4:$H$255</definedName>
    <definedName name="GTC">[16]Tablas!#REF!</definedName>
    <definedName name="GTE">[16]Tablas!#REF!</definedName>
    <definedName name="gtgt" localSheetId="8" hidden="1">{"via1",#N/A,TRUE,"general";"via2",#N/A,TRUE,"general";"via3",#N/A,TRUE,"general"}</definedName>
    <definedName name="gtgt" hidden="1">{"via1",#N/A,TRUE,"general";"via2",#N/A,TRUE,"general";"via3",#N/A,TRUE,"general"}</definedName>
    <definedName name="gtgtg" localSheetId="8" hidden="1">{"via1",#N/A,TRUE,"general";"via2",#N/A,TRUE,"general";"via3",#N/A,TRUE,"general"}</definedName>
    <definedName name="gtgtg" hidden="1">{"via1",#N/A,TRUE,"general";"via2",#N/A,TRUE,"general";"via3",#N/A,TRUE,"general"}</definedName>
    <definedName name="gtgtgff" localSheetId="8" hidden="1">{"via1",#N/A,TRUE,"general";"via2",#N/A,TRUE,"general";"via3",#N/A,TRUE,"general"}</definedName>
    <definedName name="gtgtgff" hidden="1">{"via1",#N/A,TRUE,"general";"via2",#N/A,TRUE,"general";"via3",#N/A,TRUE,"general"}</definedName>
    <definedName name="gtgtgyh" localSheetId="8" hidden="1">{"TAB1",#N/A,TRUE,"GENERAL";"TAB2",#N/A,TRUE,"GENERAL";"TAB3",#N/A,TRUE,"GENERAL";"TAB4",#N/A,TRUE,"GENERAL";"TAB5",#N/A,TRUE,"GENERAL"}</definedName>
    <definedName name="gtgtgyh" hidden="1">{"TAB1",#N/A,TRUE,"GENERAL";"TAB2",#N/A,TRUE,"GENERAL";"TAB3",#N/A,TRUE,"GENERAL";"TAB4",#N/A,TRUE,"GENERAL";"TAB5",#N/A,TRUE,"GENERAL"}</definedName>
    <definedName name="gtgth" localSheetId="8"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[16]Tablas!#REF!</definedName>
    <definedName name="GTRE" localSheetId="8">#REF!</definedName>
    <definedName name="GTRE">#REF!</definedName>
    <definedName name="guia" localSheetId="18">#REF!</definedName>
    <definedName name="guia">#REF!</definedName>
    <definedName name="Gv" localSheetId="8">#REF!</definedName>
    <definedName name="Gv">#REF!</definedName>
    <definedName name="Gw" localSheetId="8">#REF!</definedName>
    <definedName name="Gw">#REF!</definedName>
    <definedName name="H" localSheetId="18">#REF!</definedName>
    <definedName name="h" localSheetId="8">#REF!</definedName>
    <definedName name="H">#REF!</definedName>
    <definedName name="h.EXC" localSheetId="8">#REF!</definedName>
    <definedName name="h.EXC">#REF!</definedName>
    <definedName name="h.LOM" localSheetId="8">#REF!</definedName>
    <definedName name="h.LOM">#REF!</definedName>
    <definedName name="H.LOMO">[173]TUBERIA!$S$10:$S$14</definedName>
    <definedName name="h.POZ" localSheetId="8">#REF!</definedName>
    <definedName name="h.POZ">#REF!</definedName>
    <definedName name="H_pump">#REF!</definedName>
    <definedName name="h9h" localSheetId="8" hidden="1">{"via1",#N/A,TRUE,"general";"via2",#N/A,TRUE,"general";"via3",#N/A,TRUE,"general"}</definedName>
    <definedName name="h9h" hidden="1">{"via1",#N/A,TRUE,"general";"via2",#N/A,TRUE,"general";"via3",#N/A,TRUE,"general"}</definedName>
    <definedName name="Ha" localSheetId="8">#REF!</definedName>
    <definedName name="Ha">#REF!</definedName>
    <definedName name="HABITANTES" localSheetId="18">#REF!</definedName>
    <definedName name="HABITANTES">#REF!</definedName>
    <definedName name="HACER" localSheetId="8">#REF!</definedName>
    <definedName name="HACER">#REF!</definedName>
    <definedName name="HAHAHAH" localSheetId="18">#REF!</definedName>
    <definedName name="HAHAHAH">#REF!</definedName>
    <definedName name="Hazards" localSheetId="8">#REF!</definedName>
    <definedName name="Hazards">#REF!</definedName>
    <definedName name="Hb" localSheetId="8">#REF!</definedName>
    <definedName name="Hb">#REF!</definedName>
    <definedName name="hbfdhrw" localSheetId="8" hidden="1">{"TAB1",#N/A,TRUE,"GENERAL";"TAB2",#N/A,TRUE,"GENERAL";"TAB3",#N/A,TRUE,"GENERAL";"TAB4",#N/A,TRUE,"GENERAL";"TAB5",#N/A,TRUE,"GENERAL"}</definedName>
    <definedName name="hbfdhrw" hidden="1">{"TAB1",#N/A,TRUE,"GENERAL";"TAB2",#N/A,TRUE,"GENERAL";"TAB3",#N/A,TRUE,"GENERAL";"TAB4",#N/A,TRUE,"GENERAL";"TAB5",#N/A,TRUE,"GENERAL"}</definedName>
    <definedName name="hc">[42]Dimensiones!$B$10</definedName>
    <definedName name="HC78MH" localSheetId="18">#REF!</definedName>
    <definedName name="HC78MH" localSheetId="8">[37]BASE!$D$24</definedName>
    <definedName name="HC78MH">#REF!</definedName>
    <definedName name="hdfh" localSheetId="8" hidden="1">{"via1",#N/A,TRUE,"general";"via2",#N/A,TRUE,"general";"via3",#N/A,TRUE,"general"}</definedName>
    <definedName name="hdfh" hidden="1">{"via1",#N/A,TRUE,"general";"via2",#N/A,TRUE,"general";"via3",#N/A,TRUE,"general"}</definedName>
    <definedName name="hdfh4" localSheetId="8" hidden="1">{"TAB1",#N/A,TRUE,"GENERAL";"TAB2",#N/A,TRUE,"GENERAL";"TAB3",#N/A,TRUE,"GENERAL";"TAB4",#N/A,TRUE,"GENERAL";"TAB5",#N/A,TRUE,"GENERAL"}</definedName>
    <definedName name="hdfh4" hidden="1">{"TAB1",#N/A,TRUE,"GENERAL";"TAB2",#N/A,TRUE,"GENERAL";"TAB3",#N/A,TRUE,"GENERAL";"TAB4",#N/A,TRUE,"GENERAL";"TAB5",#N/A,TRUE,"GENERAL"}</definedName>
    <definedName name="hdfhwq" localSheetId="8" hidden="1">{"TAB1",#N/A,TRUE,"GENERAL";"TAB2",#N/A,TRUE,"GENERAL";"TAB3",#N/A,TRUE,"GENERAL";"TAB4",#N/A,TRUE,"GENERAL";"TAB5",#N/A,TRUE,"GENERAL"}</definedName>
    <definedName name="hdfhwq" hidden="1">{"TAB1",#N/A,TRUE,"GENERAL";"TAB2",#N/A,TRUE,"GENERAL";"TAB3",#N/A,TRUE,"GENERAL";"TAB4",#N/A,TRUE,"GENERAL";"TAB5",#N/A,TRUE,"GENERAL"}</definedName>
    <definedName name="hdgh" localSheetId="8" hidden="1">{"via1",#N/A,TRUE,"general";"via2",#N/A,TRUE,"general";"via3",#N/A,TRUE,"general"}</definedName>
    <definedName name="hdgh" hidden="1">{"via1",#N/A,TRUE,"general";"via2",#N/A,TRUE,"general";"via3",#N/A,TRUE,"general"}</definedName>
    <definedName name="hdhf" localSheetId="8" hidden="1">{"TAB1",#N/A,TRUE,"GENERAL";"TAB2",#N/A,TRUE,"GENERAL";"TAB3",#N/A,TRUE,"GENERAL";"TAB4",#N/A,TRUE,"GENERAL";"TAB5",#N/A,TRUE,"GENERAL"}</definedName>
    <definedName name="hdhf" hidden="1">{"TAB1",#N/A,TRUE,"GENERAL";"TAB2",#N/A,TRUE,"GENERAL";"TAB3",#N/A,TRUE,"GENERAL";"TAB4",#N/A,TRUE,"GENERAL";"TAB5",#N/A,TRUE,"GENERAL"}</definedName>
    <definedName name="Header_Row" localSheetId="8">ROW(#REF!)</definedName>
    <definedName name="Header_Row">ROW(#REF!)</definedName>
    <definedName name="hed" localSheetId="8">[112]Datos!$D$8</definedName>
    <definedName name="hed">[113]Datos!$D$8</definedName>
    <definedName name="hen" localSheetId="8">[112]Datos!$D$9</definedName>
    <definedName name="hen">[113]Datos!$D$9</definedName>
    <definedName name="HERRERO" localSheetId="8">#REF!</definedName>
    <definedName name="HERRERO">#REF!</definedName>
    <definedName name="hfgh" localSheetId="8" hidden="1">{"via1",#N/A,TRUE,"general";"via2",#N/A,TRUE,"general";"via3",#N/A,TRUE,"general"}</definedName>
    <definedName name="hfgh" hidden="1">{"via1",#N/A,TRUE,"general";"via2",#N/A,TRUE,"general";"via3",#N/A,TRUE,"general"}</definedName>
    <definedName name="hfh" localSheetId="8" hidden="1">{"TAB1",#N/A,TRUE,"GENERAL";"TAB2",#N/A,TRUE,"GENERAL";"TAB3",#N/A,TRUE,"GENERAL";"TAB4",#N/A,TRUE,"GENERAL";"TAB5",#N/A,TRUE,"GENERAL"}</definedName>
    <definedName name="hfh" hidden="1">{"TAB1",#N/A,TRUE,"GENERAL";"TAB2",#N/A,TRUE,"GENERAL";"TAB3",#N/A,TRUE,"GENERAL";"TAB4",#N/A,TRUE,"GENERAL";"TAB5",#N/A,TRUE,"GENERAL"}</definedName>
    <definedName name="hfhg" localSheetId="8" hidden="1">{"TAB1",#N/A,TRUE,"GENERAL";"TAB2",#N/A,TRUE,"GENERAL";"TAB3",#N/A,TRUE,"GENERAL";"TAB4",#N/A,TRUE,"GENERAL";"TAB5",#N/A,TRUE,"GENERAL"}</definedName>
    <definedName name="hfhg" hidden="1">{"TAB1",#N/A,TRUE,"GENERAL";"TAB2",#N/A,TRUE,"GENERAL";"TAB3",#N/A,TRUE,"GENERAL";"TAB4",#N/A,TRUE,"GENERAL";"TAB5",#N/A,TRUE,"GENERAL"}</definedName>
    <definedName name="hft">[42]Dimensiones!$D$9</definedName>
    <definedName name="hfthr" localSheetId="8" hidden="1">{"via1",#N/A,TRUE,"general";"via2",#N/A,TRUE,"general";"via3",#N/A,TRUE,"general"}</definedName>
    <definedName name="hfthr" hidden="1">{"via1",#N/A,TRUE,"general";"via2",#N/A,TRUE,"general";"via3",#N/A,TRUE,"general"}</definedName>
    <definedName name="HG" localSheetId="8">#REF!</definedName>
    <definedName name="hg" hidden="1">{"via1",#N/A,TRUE,"general";"via2",#N/A,TRUE,"general";"via3",#N/A,TRUE,"general"}</definedName>
    <definedName name="HGFH" localSheetId="8" hidden="1">{"via1",#N/A,TRUE,"general";"via2",#N/A,TRUE,"general";"via3",#N/A,TRUE,"general"}</definedName>
    <definedName name="HGFH" hidden="1">{"via1",#N/A,TRUE,"general";"via2",#N/A,TRUE,"general";"via3",#N/A,TRUE,"general"}</definedName>
    <definedName name="hgfhty" localSheetId="8" hidden="1">{"via1",#N/A,TRUE,"general";"via2",#N/A,TRUE,"general";"via3",#N/A,TRUE,"general"}</definedName>
    <definedName name="hgfhty" hidden="1">{"via1",#N/A,TRUE,"general";"via2",#N/A,TRUE,"general";"via3",#N/A,TRUE,"general"}</definedName>
    <definedName name="HGHFH7" localSheetId="8" hidden="1">{"TAB1",#N/A,TRUE,"GENERAL";"TAB2",#N/A,TRUE,"GENERAL";"TAB3",#N/A,TRUE,"GENERAL";"TAB4",#N/A,TRUE,"GENERAL";"TAB5",#N/A,TRUE,"GENERAL"}</definedName>
    <definedName name="HGHFH7" hidden="1">{"TAB1",#N/A,TRUE,"GENERAL";"TAB2",#N/A,TRUE,"GENERAL";"TAB3",#N/A,TRUE,"GENERAL";"TAB4",#N/A,TRUE,"GENERAL";"TAB5",#N/A,TRUE,"GENERAL"}</definedName>
    <definedName name="hghhj" localSheetId="8" hidden="1">{"TAB1",#N/A,TRUE,"GENERAL";"TAB2",#N/A,TRUE,"GENERAL";"TAB3",#N/A,TRUE,"GENERAL";"TAB4",#N/A,TRUE,"GENERAL";"TAB5",#N/A,TRUE,"GENERAL"}</definedName>
    <definedName name="hghhj" hidden="1">{"TAB1",#N/A,TRUE,"GENERAL";"TAB2",#N/A,TRUE,"GENERAL";"TAB3",#N/A,TRUE,"GENERAL";"TAB4",#N/A,TRUE,"GENERAL";"TAB5",#N/A,TRUE,"GENERAL"}</definedName>
    <definedName name="hghydj" localSheetId="8" hidden="1">{"via1",#N/A,TRUE,"general";"via2",#N/A,TRUE,"general";"via3",#N/A,TRUE,"general"}</definedName>
    <definedName name="hghydj" hidden="1">{"via1",#N/A,TRUE,"general";"via2",#N/A,TRUE,"general";"via3",#N/A,TRUE,"general"}</definedName>
    <definedName name="hgjfjw" localSheetId="8" hidden="1">{"via1",#N/A,TRUE,"general";"via2",#N/A,TRUE,"general";"via3",#N/A,TRUE,"general"}</definedName>
    <definedName name="hgjfjw" hidden="1">{"via1",#N/A,TRUE,"general";"via2",#N/A,TRUE,"general";"via3",#N/A,TRUE,"general"}</definedName>
    <definedName name="HGJG" localSheetId="8" hidden="1">{"TAB1",#N/A,TRUE,"GENERAL";"TAB2",#N/A,TRUE,"GENERAL";"TAB3",#N/A,TRUE,"GENERAL";"TAB4",#N/A,TRUE,"GENERAL";"TAB5",#N/A,TRUE,"GENERAL"}</definedName>
    <definedName name="HGJG" hidden="1">{"TAB1",#N/A,TRUE,"GENERAL";"TAB2",#N/A,TRUE,"GENERAL";"TAB3",#N/A,TRUE,"GENERAL";"TAB4",#N/A,TRUE,"GENERAL";"TAB5",#N/A,TRUE,"GENERAL"}</definedName>
    <definedName name="hh" localSheetId="8">'A.U % '!ERR</definedName>
    <definedName name="hh" hidden="1">'[41]46W9'!#REF!</definedName>
    <definedName name="HHFFDGHJJK" localSheetId="18">#REF!</definedName>
    <definedName name="HHFFDGHJJK">#REF!</definedName>
    <definedName name="hhg" localSheetId="8" hidden="1">{#N/A,#N/A,TRUE,"1842CWN0"}</definedName>
    <definedName name="hhg" hidden="1">{#N/A,#N/A,TRUE,"1842CWN0"}</definedName>
    <definedName name="hhh" localSheetId="8" hidden="1">{"TAB1",#N/A,TRUE,"GENERAL";"TAB2",#N/A,TRUE,"GENERAL";"TAB3",#N/A,TRUE,"GENERAL";"TAB4",#N/A,TRUE,"GENERAL";"TAB5",#N/A,TRUE,"GENERAL"}</definedName>
    <definedName name="hhh" hidden="1">{"TAB1",#N/A,TRUE,"GENERAL";"TAB2",#N/A,TRUE,"GENERAL";"TAB3",#N/A,TRUE,"GENERAL";"TAB4",#N/A,TRUE,"GENERAL";"TAB5",#N/A,TRUE,"GENERAL"}</definedName>
    <definedName name="hhhh" localSheetId="18">#REF!</definedName>
    <definedName name="hhhh">#REF!</definedName>
    <definedName name="hhhhhh" localSheetId="8" hidden="1">{"via1",#N/A,TRUE,"general";"via2",#N/A,TRUE,"general";"via3",#N/A,TRUE,"general"}</definedName>
    <definedName name="hhhhhh" hidden="1">{"via1",#N/A,TRUE,"general";"via2",#N/A,TRUE,"general";"via3",#N/A,TRUE,"general"}</definedName>
    <definedName name="hhhhhho" localSheetId="8" hidden="1">{"TAB1",#N/A,TRUE,"GENERAL";"TAB2",#N/A,TRUE,"GENERAL";"TAB3",#N/A,TRUE,"GENERAL";"TAB4",#N/A,TRUE,"GENERAL";"TAB5",#N/A,TRUE,"GENERAL"}</definedName>
    <definedName name="hhhhhho" hidden="1">{"TAB1",#N/A,TRUE,"GENERAL";"TAB2",#N/A,TRUE,"GENERAL";"TAB3",#N/A,TRUE,"GENERAL";"TAB4",#N/A,TRUE,"GENERAL";"TAB5",#N/A,TRUE,"GENERAL"}</definedName>
    <definedName name="hhhhhpy" localSheetId="8" hidden="1">{"TAB1",#N/A,TRUE,"GENERAL";"TAB2",#N/A,TRUE,"GENERAL";"TAB3",#N/A,TRUE,"GENERAL";"TAB4",#N/A,TRUE,"GENERAL";"TAB5",#N/A,TRUE,"GENERAL"}</definedName>
    <definedName name="hhhhhpy" hidden="1">{"TAB1",#N/A,TRUE,"GENERAL";"TAB2",#N/A,TRUE,"GENERAL";"TAB3",#N/A,TRUE,"GENERAL";"TAB4",#N/A,TRUE,"GENERAL";"TAB5",#N/A,TRUE,"GENERAL"}</definedName>
    <definedName name="hhhhth" localSheetId="8" hidden="1">{"via1",#N/A,TRUE,"general";"via2",#N/A,TRUE,"general";"via3",#N/A,TRUE,"general"}</definedName>
    <definedName name="hhhhth" hidden="1">{"via1",#N/A,TRUE,"general";"via2",#N/A,TRUE,"general";"via3",#N/A,TRUE,"general"}</definedName>
    <definedName name="hhhyhyh" localSheetId="8" hidden="1">{"TAB1",#N/A,TRUE,"GENERAL";"TAB2",#N/A,TRUE,"GENERAL";"TAB3",#N/A,TRUE,"GENERAL";"TAB4",#N/A,TRUE,"GENERAL";"TAB5",#N/A,TRUE,"GENERAL"}</definedName>
    <definedName name="hhhyhyh" hidden="1">{"TAB1",#N/A,TRUE,"GENERAL";"TAB2",#N/A,TRUE,"GENERAL";"TAB3",#N/A,TRUE,"GENERAL";"TAB4",#N/A,TRUE,"GENERAL";"TAB5",#N/A,TRUE,"GENERAL"}</definedName>
    <definedName name="hhtrhreh" localSheetId="8" hidden="1">{"via1",#N/A,TRUE,"general";"via2",#N/A,TRUE,"general";"via3",#N/A,TRUE,"general"}</definedName>
    <definedName name="hhtrhreh" hidden="1">{"via1",#N/A,TRUE,"general";"via2",#N/A,TRUE,"general";"via3",#N/A,TRUE,"general"}</definedName>
    <definedName name="Hid" localSheetId="8">'[36]Interc de Hidr.'!$E$1:$E$65536</definedName>
    <definedName name="Hid">'[26]Interc de Hidr.'!$E:$E</definedName>
    <definedName name="HIDE1">[91]steel!$F$7:$J$7</definedName>
    <definedName name="HIDR160PE_S1" localSheetId="8">#REF!</definedName>
    <definedName name="HIDR160PE_S1">#REF!</definedName>
    <definedName name="HIDR160PE_S2" localSheetId="8">#REF!</definedName>
    <definedName name="HIDR160PE_S2">#REF!</definedName>
    <definedName name="HIDR160PE_S3" localSheetId="8">#REF!</definedName>
    <definedName name="HIDR160PE_S3">#REF!</definedName>
    <definedName name="HIDR160PE_S4" localSheetId="8">#REF!</definedName>
    <definedName name="HIDR160PE_S4">#REF!</definedName>
    <definedName name="HIDR160PE_S5" localSheetId="8">#REF!</definedName>
    <definedName name="HIDR160PE_S5">#REF!</definedName>
    <definedName name="HIDR160PE_S6" localSheetId="8">#REF!</definedName>
    <definedName name="HIDR160PE_S6">#REF!</definedName>
    <definedName name="HIDR200PE_S1" localSheetId="8">#REF!</definedName>
    <definedName name="HIDR200PE_S1">#REF!</definedName>
    <definedName name="HIDR200PE_S2" localSheetId="8">#REF!</definedName>
    <definedName name="HIDR200PE_S2">#REF!</definedName>
    <definedName name="HIDR200PE_S3" localSheetId="8">#REF!</definedName>
    <definedName name="HIDR200PE_S3">#REF!</definedName>
    <definedName name="HIDR200PE_S4" localSheetId="8">#REF!</definedName>
    <definedName name="HIDR200PE_S4">#REF!</definedName>
    <definedName name="HIDR200PE_S5" localSheetId="8">#REF!</definedName>
    <definedName name="HIDR200PE_S5">#REF!</definedName>
    <definedName name="HIDR200PE_S6" localSheetId="8">#REF!</definedName>
    <definedName name="HIDR200PE_S6">#REF!</definedName>
    <definedName name="Hidrantes">[97]Cantidadeshidrantes!$A$1:$F$63</definedName>
    <definedName name="HisYear_0" localSheetId="8" hidden="1">#REF!</definedName>
    <definedName name="HisYear_0" hidden="1">#REF!</definedName>
    <definedName name="HisYear_1" localSheetId="8" hidden="1">#REF!</definedName>
    <definedName name="HisYear_1" hidden="1">#REF!</definedName>
    <definedName name="HisYear_2" localSheetId="8" hidden="1">#REF!</definedName>
    <definedName name="HisYear_2" hidden="1">#REF!</definedName>
    <definedName name="HisYear_3" localSheetId="8" hidden="1">#REF!</definedName>
    <definedName name="HisYear_3" hidden="1">#REF!</definedName>
    <definedName name="hit">[42]Dimensiones!$D$8</definedName>
    <definedName name="HJ" localSheetId="8">#REF!</definedName>
    <definedName name="HJ">#REF!</definedName>
    <definedName name="hjfg" localSheetId="8" hidden="1">{"via1",#N/A,TRUE,"general";"via2",#N/A,TRUE,"general";"via3",#N/A,TRUE,"general"}</definedName>
    <definedName name="hjfg" hidden="1">{"via1",#N/A,TRUE,"general";"via2",#N/A,TRUE,"general";"via3",#N/A,TRUE,"general"}</definedName>
    <definedName name="hjgh" localSheetId="8" hidden="1">{"TAB1",#N/A,TRUE,"GENERAL";"TAB2",#N/A,TRUE,"GENERAL";"TAB3",#N/A,TRUE,"GENERAL";"TAB4",#N/A,TRUE,"GENERAL";"TAB5",#N/A,TRUE,"GENERAL"}</definedName>
    <definedName name="hjgh" hidden="1">{"TAB1",#N/A,TRUE,"GENERAL";"TAB2",#N/A,TRUE,"GENERAL";"TAB3",#N/A,TRUE,"GENERAL";"TAB4",#N/A,TRUE,"GENERAL";"TAB5",#N/A,TRUE,"GENERAL"}</definedName>
    <definedName name="hjghj" localSheetId="8" hidden="1">{"TAB1",#N/A,TRUE,"GENERAL";"TAB2",#N/A,TRUE,"GENERAL";"TAB3",#N/A,TRUE,"GENERAL";"TAB4",#N/A,TRUE,"GENERAL";"TAB5",#N/A,TRUE,"GENERAL"}</definedName>
    <definedName name="hjghj" hidden="1">{"TAB1",#N/A,TRUE,"GENERAL";"TAB2",#N/A,TRUE,"GENERAL";"TAB3",#N/A,TRUE,"GENERAL";"TAB4",#N/A,TRUE,"GENERAL";"TAB5",#N/A,TRUE,"GENERAL"}</definedName>
    <definedName name="hjhjhg" localSheetId="8" hidden="1">{"TAB1",#N/A,TRUE,"GENERAL";"TAB2",#N/A,TRUE,"GENERAL";"TAB3",#N/A,TRUE,"GENERAL";"TAB4",#N/A,TRUE,"GENERAL";"TAB5",#N/A,TRUE,"GENERAL"}</definedName>
    <definedName name="hjhjhg" hidden="1">{"TAB1",#N/A,TRUE,"GENERAL";"TAB2",#N/A,TRUE,"GENERAL";"TAB3",#N/A,TRUE,"GENERAL";"TAB4",#N/A,TRUE,"GENERAL";"TAB5",#N/A,TRUE,"GENERAL"}</definedName>
    <definedName name="HJK" localSheetId="8">#REF!</definedName>
    <definedName name="HJK">#REF!</definedName>
    <definedName name="HJKH" localSheetId="8" hidden="1">{"via1",#N/A,TRUE,"general";"via2",#N/A,TRUE,"general";"via3",#N/A,TRUE,"general"}</definedName>
    <definedName name="HJKH" hidden="1">{"via1",#N/A,TRUE,"general";"via2",#N/A,TRUE,"general";"via3",#N/A,TRUE,"general"}</definedName>
    <definedName name="hjkjk" localSheetId="8" hidden="1">{"via1",#N/A,TRUE,"general";"via2",#N/A,TRUE,"general";"via3",#N/A,TRUE,"general"}</definedName>
    <definedName name="hjkjk" hidden="1">{"via1",#N/A,TRUE,"general";"via2",#N/A,TRUE,"general";"via3",#N/A,TRUE,"general"}</definedName>
    <definedName name="HK" localSheetId="8">'A.U % '!ERR</definedName>
    <definedName name="HK">[0]!err</definedName>
    <definedName name="HM" localSheetId="8">#REF!</definedName>
    <definedName name="HM">#REF!</definedName>
    <definedName name="HM3EB" localSheetId="8">#REF!</definedName>
    <definedName name="HM3EB">#REF!</definedName>
    <definedName name="HM3JH" localSheetId="18">#REF!</definedName>
    <definedName name="HM3JH" localSheetId="8">#REF!</definedName>
    <definedName name="HM3JH">#REF!</definedName>
    <definedName name="HMHF3" localSheetId="8">[37]BASE!#REF!</definedName>
    <definedName name="HMHF3">[37]BASE!#REF!</definedName>
    <definedName name="hn" localSheetId="8" hidden="1">{"TAB1",#N/A,TRUE,"GENERAL";"TAB2",#N/A,TRUE,"GENERAL";"TAB3",#N/A,TRUE,"GENERAL";"TAB4",#N/A,TRUE,"GENERAL";"TAB5",#N/A,TRUE,"GENERAL"}</definedName>
    <definedName name="hn" hidden="1">{"TAB1",#N/A,TRUE,"GENERAL";"TAB2",#N/A,TRUE,"GENERAL";"TAB3",#N/A,TRUE,"GENERAL";"TAB4",#N/A,TRUE,"GENERAL";"TAB5",#N/A,TRUE,"GENERAL"}</definedName>
    <definedName name="hn.ConvertZero1" hidden="1">[174]LTM!$G$461:$J$461,[174]LTM!$G$463:$J$464,[174]LTM!$G$468:$J$469,[174]LTM!$G$473:$J$475,[174]LTM!$G$480:$J$480,[174]LTM!$G$484:$J$485,[174]LTM!$G$490:$J$490,[174]LTM!$G$514:$J$518,[174]LTM!$G$525:$J$526,[174]LTM!$G$532:$J$537</definedName>
    <definedName name="hn.ConvertZero2" hidden="1">[174]LTM!$G$560:$J$560,[174]LTM!$H$590:$J$591,[174]LTM!$H$614:$J$614,[174]LTM!$H$635:$J$636,[174]LTM!$G$676:$J$680,[174]LTM!$G$686:$J$686,[174]LTM!$G$688:$J$694,[174]LTM!$G$681:$J$682</definedName>
    <definedName name="hn.ConvertZero3" hidden="1">[174]LTM!$G$699:$J$706,[174]LTM!$G$710:$J$714,[174]LTM!$G$717:$J$734,[174]LTM!$G$738:$J$738,[174]LTM!$G$745:$J$751</definedName>
    <definedName name="hn.ConvertZero4" hidden="1">[174]LTM!$G$840:$J$840,[174]LTM!$H$1266:$J$1266,[174]LTM!$G$1267:$J$1267,[174]LTM!$G$1454:$J$1461,[174]LTM!$J$1462,[174]LTM!$J$1463,[174]LTM!$G$1468:$J$1469,[174]LTM!$L$1469:$N$1469</definedName>
    <definedName name="hn.ConvertZeroUnhide1" hidden="1">[174]LTM!$G$1469:$J$1469,[174]LTM!$L$1469:$N$1469,[174]LTM!$H$1266:$J$1266</definedName>
    <definedName name="hn.Delete015" hidden="1">'[174]CREDIT STATS'!$B$9:$K$11,'[174]CREDIT STATS'!$O$11:$X$14,'[174]CREDIT STATS'!$B$25:$K$30,'[174]CREDIT STATS'!$O$25:$X$26</definedName>
    <definedName name="hn.DZ_MultByFXRates" hidden="1">[174]DropZone!$B$2:$I$118,[174]DropZone!$B$120:$I$132,[174]DropZone!$B$134:$I$136,[174]DropZone!$B$138:$I$146</definedName>
    <definedName name="hn.ExtDb" hidden="1">FALSE</definedName>
    <definedName name="hn.LTM_MultByFXRates" hidden="1">[174]LTM!$G$461:$N$477,[174]LTM!$G$480:$N$539,[174]LTM!$G$548:$N$667,[174]LTM!$G$676:$N$1266,[174]LTM!$G$1454:$N$1461,[174]LTM!$G$1463:$N$1465,[174]LTM!$G$1468:$N$1469</definedName>
    <definedName name="hn.ModelType" hidden="1">"DEAL"</definedName>
    <definedName name="hn.ModelVersion" hidden="1">1</definedName>
    <definedName name="hn.MultbyFXRates" hidden="1">[174]LTM!$G$461:$N$477,[174]LTM!$G$480:$N$539,[174]LTM!$G$548:$N$667,[174]LTM!$G$676:$N$1266,[174]LTM!$G$1454:$N$1461,[174]LTM!$G$1463:$N$1465,[174]LTM!$G$1468:$N$1469</definedName>
    <definedName name="hn.MultByFXRates1" hidden="1">[174]LTM!$G$461:$G$477,[174]LTM!$G$480:$G$539,[174]LTM!$G$548:$G$562,[174]LTM!$G$676:$G$840,[174]LTM!$G$1454:$G$1469</definedName>
    <definedName name="hn.MultByFXRates2" hidden="1">[174]LTM!$H$461:$H$477,[174]LTM!$H$480:$H$539,[174]LTM!$H$548:$H$667,[174]LTM!$H$676:$H$1266,[174]LTM!$H$1454:$H$1469</definedName>
    <definedName name="hn.MultByFXRates3" hidden="1">[174]LTM!$I$461:$I$477,[174]LTM!$I$480:$I$539,[174]LTM!$I$548:$I$667,[174]LTM!$I$676:$I$1266,[174]LTM!$I$1454:$I$1469</definedName>
    <definedName name="hn.MultbyFxrates4" hidden="1">[174]LTM!$J$461:$J$477,[174]LTM!$J$480:$J$539,[174]LTM!$J$548:$J$668,[174]LTM!$J$676:$J$1266,[174]LTM!$J$1454:$J$1461,[174]LTM!$J$1463:$J$1465,[174]LTM!$J$1468</definedName>
    <definedName name="hn.multbyfxrates5" hidden="1">[174]LTM!$L$461:$L$477,[174]LTM!$L$480:$L$539,[174]LTM!$L$548:$L$562,[174]LTM!$L$676:$L$840,[174]LTM!$L$1454:$L$1469</definedName>
    <definedName name="hn.multbyfxrates6" hidden="1">[174]LTM!$M$461:$M$477,[174]LTM!$M$480:$M$539,[174]LTM!$M$548:$M$668,[174]LTM!$M$676:$M$1266,[174]LTM!$M$1454:$M$1469</definedName>
    <definedName name="hn.multbyfxrates7" hidden="1">[174]LTM!$N$461:$N$477,[174]LTM!$N$480:$N$539,[174]LTM!$N$548:$N$667,[174]LTM!$N$676:$N$1266,[174]LTM!$N$1454:$N$1469</definedName>
    <definedName name="hn.MultByFXRatesBot1" hidden="1">[174]LTM!$G$676:$G$682,[174]LTM!$G$686,[174]LTM!$G$688:$G$694,[174]LTM!$G$699:$G$706,[174]LTM!$G$710:$G$714,[174]LTM!$G$717:$G$734,[174]LTM!$G$738,[174]LTM!$G$738,[174]LTM!$G$745:$G$751,[174]LTM!$G$840,[174]LTM!$G$1454:$G$1461,[174]LTM!$G$1468:$G$1469</definedName>
    <definedName name="hn.MultByFXRatesBot2" hidden="1">[174]LTM!$H$676:$H$682,[174]LTM!$H$686,[174]LTM!$H$688:$H$694,[174]LTM!$H$699:$H$706,[174]LTM!$H$710:$H$714,[174]LTM!$H$717:$H$734,[174]LTM!$H$738,[174]LTM!$H$745:$H$751,[174]LTM!$H$840,[174]LTM!$H$1266,[174]LTM!$H$1454:$H$1461,[174]LTM!$H$1468:$H$1469</definedName>
    <definedName name="hn.MultByFXRatesBot3" hidden="1">[174]LTM!$I$676:$I$682,[174]LTM!$I$686,[174]LTM!$I$688:$I$694,[174]LTM!$I$699:$I$706,[174]LTM!$I$710:$I$714,[174]LTM!$I$717:$I$734,[174]LTM!$I$738,[174]LTM!$I$745:$I$751,[174]LTM!$I$840,[174]LTM!$I$1266,[174]LTM!$I$1454:$I$1461,[174]LTM!$I$1468:$I$1469</definedName>
    <definedName name="hn.MultByFXRatesBot4" hidden="1">[174]LTM!$J$676:$J$682,[174]LTM!$J$686,[174]LTM!$J$688:$J$694,[174]LTM!$J$699:$J$706,[174]LTM!$J$710:$J$714,[174]LTM!$J$717:$J$734,[174]LTM!$J$738,[174]LTM!$J$745:$J$751,[174]LTM!$J$840,[174]LTM!$J$1266,[174]LTM!$J$1454:$J$1461,[174]LTM!$J$1463:$J$1465,[174]LTM!$J$1468</definedName>
    <definedName name="hn.MultByFXRatesBot5" hidden="1">[174]LTM!$L$676:$L$682,[174]LTM!$L$686,[174]LTM!$L$688:$L$694,[174]LTM!$L$699:$L$706,[174]LTM!$L$710:$L$714,[174]LTM!$L$717:$L$734,[174]LTM!$L$738,[174]LTM!$L$745:$L$751,[174]LTM!$L$837:$L$838,[174]LTM!$L$1454:$L$1458,[174]LTM!$L$1468:$L$1469</definedName>
    <definedName name="hn.MultByFXRatesBot6" hidden="1">[174]LTM!$M$676:$M$682,[174]LTM!$M$686,[174]LTM!$M$688:$M$694,[174]LTM!$M$699:$M$706,[174]LTM!$M$710:$M$714,[174]LTM!$M$717:$M$734,[174]LTM!$M$738,[174]LTM!$M$745:$M$751,[174]LTM!$M$837:$M$838,[174]LTM!$M$1454:$M$1458,[174]LTM!$M$1468:$M$1469</definedName>
    <definedName name="hn.MultByFXRatesBot7" hidden="1">[174]LTM!$N$676:$N$682,[174]LTM!$N$686,[174]LTM!$N$688:$N$694,[174]LTM!$N$699:$N$706,[174]LTM!$N$710:$N$714,[174]LTM!$N$717:$N$734,[174]LTM!$N$738,[174]LTM!$N$745:$N$751,[174]LTM!$N$837:$N$838,[174]LTM!$N$1454:$N$1458,[174]LTM!$N$1468:$N$1469</definedName>
    <definedName name="hn.MultByFXRatesTop1" hidden="1">[174]LTM!$G$461,[174]LTM!$G$463:$G$464,[174]LTM!$G$468:$G$469,[174]LTM!$G$473:$G$475,[174]LTM!$G$480,[174]LTM!$G$484:$G$485,[174]LTM!$G$490:$G$509,[174]LTM!$G$512,[174]LTM!$G$514:$G$518,[174]LTM!$G$525:$G$526,[174]LTM!$G$532:$G$537,[174]LTM!$G$560</definedName>
    <definedName name="hn.MultByFXRatesTop2" hidden="1">[174]LTM!$H$461,[174]LTM!$H$463:$H$464,[174]LTM!$H$468:$H$469,[174]LTM!$H$473:$H$475,[174]LTM!$H$480,[174]LTM!$H$484:$H$485,[174]LTM!$H$490:$H$509,[174]LTM!$H$512,[174]LTM!$H$514:$H$518,[174]LTM!$H$525:$H$526,[174]LTM!$H$532:$H$537,[174]LTM!$H$560,[174]LTM!$H$590:$H$591,[174]LTM!$H$614:$H$631,[174]LTM!$H$635:$H$636</definedName>
    <definedName name="hn.MultByFXRatesTop3" hidden="1">[174]LTM!$I$461,[174]LTM!$I$463:$I$464,[174]LTM!$I$468:$I$469,[174]LTM!$I$473:$I$475,[174]LTM!$I$480,[174]LTM!$I$484:$I$485,[174]LTM!$I$490:$I$509,[174]LTM!$I$512,[174]LTM!$I$514:$I$518,[174]LTM!$I$525:$I$526,[174]LTM!$I$532:$I$537,[174]LTM!$I$560,[174]LTM!$I$590:$I$591,[174]LTM!$I$614:$I$631,[174]LTM!$I$635:$I$636</definedName>
    <definedName name="hn.MultByFXRatesTop4" hidden="1">[174]LTM!$J$461,[174]LTM!$J$463:$J$464,[174]LTM!$J$468:$J$469,[174]LTM!$J$473:$J$475,[174]LTM!$J$480,[174]LTM!$J$484:$J$485,[174]LTM!$J$490:$J$509,[174]LTM!$J$512,[174]LTM!$J$514:$J$518,[174]LTM!$J$525:$J$526,[174]LTM!$J$532:$J$537,[174]LTM!$J$560,[174]LTM!$J$590:$J$591,[174]LTM!$J$614:$J$631,[174]LTM!$J$635:$J$636</definedName>
    <definedName name="hn.MultByFXRatesTop5" hidden="1">[174]LTM!$L$461,[174]LTM!$L$463:$L$464,[174]LTM!$L$468:$L$469,[174]LTM!$L$473:$L$475,[174]LTM!$L$480,[174]LTM!$L$484:$L$485,[174]LTM!$L$490:$L$509,[174]LTM!$L$512,[174]LTM!$L$514:$L$518,[174]LTM!$L$525:$L$526,[174]LTM!$L$532:$L$537,[174]LTM!$L$560</definedName>
    <definedName name="hn.MultByFXRatesTop6" hidden="1">[174]LTM!$M$461,[174]LTM!$M$463:$M$464,[174]LTM!$M$468:$M$469,[174]LTM!$M$473:$M$475,[174]LTM!$M$480,[174]LTM!$M$484:$M$485,[174]LTM!$M$490:$M$509,[174]LTM!$M$512,[174]LTM!$M$514:$M$518,[174]LTM!$M$525:$M$526,[174]LTM!$M$532:$M$537,[174]LTM!$M$560,[174]LTM!$M$590:$M$591,[174]LTM!$M$614:$M$631,[174]LTM!$M$635:$M$636</definedName>
    <definedName name="hn.MultByFXRatesTop7" hidden="1">[174]LTM!$N$461,[174]LTM!$N$463:$N$464,[174]LTM!$N$468:$N$469,[174]LTM!$N$473:$N$475,[174]LTM!$N$480,[174]LTM!$N$484:$N$485,[174]LTM!$N$490:$N$509,[174]LTM!$N$512,[174]LTM!$N$514:$N$518,[174]LTM!$N$525:$N$526,[174]LTM!$N$532:$N$537,[174]LTM!$N$560,[174]LTM!$N$590:$N$591,[174]LTM!$N$614:$N$631,[174]LTM!$N$635:$N$636</definedName>
    <definedName name="hn.NoUpload" hidden="1">0</definedName>
    <definedName name="hn.YearLabel" localSheetId="8" hidden="1">#REF!</definedName>
    <definedName name="hn.YearLabel" hidden="1">#REF!</definedName>
    <definedName name="hoha" localSheetId="8" hidden="1">{"PYGT",#N/A,FALSE,"PYG";"ACTIT",#N/A,FALSE,"BCE_GRAL-ACTIVO";"PASIT",#N/A,FALSE,"BCE_GRAL-PASIVO-PATRIM";"CAJAT",#N/A,FALSE,"CAJA"}</definedName>
    <definedName name="hoha" hidden="1">{"PYGT",#N/A,FALSE,"PYG";"ACTIT",#N/A,FALSE,"BCE_GRAL-ACTIVO";"PASIT",#N/A,FALSE,"BCE_GRAL-PASIVO-PATRIM";"CAJAT",#N/A,FALSE,"CAJA"}</definedName>
    <definedName name="HOJA1" localSheetId="18">#REF!</definedName>
    <definedName name="HOJA1" localSheetId="8">#REF!</definedName>
    <definedName name="HOJA1">#REF!</definedName>
    <definedName name="hola" hidden="1">{#N/A,#N/A,FALSE,"Cart"}</definedName>
    <definedName name="horat" localSheetId="8">'[36]Itemes Renovación'!#REF!</definedName>
    <definedName name="horat">'[36]Itemes Renovación'!#REF!</definedName>
    <definedName name="Hornos" localSheetId="8">#REF!</definedName>
    <definedName name="Hornos">#REF!</definedName>
    <definedName name="HP_stg_Hz" localSheetId="8">#REF!</definedName>
    <definedName name="HP_stg_Hz">#REF!</definedName>
    <definedName name="hreer" localSheetId="8" hidden="1">{"TAB1",#N/A,TRUE,"GENERAL";"TAB2",#N/A,TRUE,"GENERAL";"TAB3",#N/A,TRUE,"GENERAL";"TAB4",#N/A,TRUE,"GENERAL";"TAB5",#N/A,TRUE,"GENERAL"}</definedName>
    <definedName name="hreer" hidden="1">{"TAB1",#N/A,TRUE,"GENERAL";"TAB2",#N/A,TRUE,"GENERAL";"TAB3",#N/A,TRUE,"GENERAL";"TAB4",#N/A,TRUE,"GENERAL";"TAB5",#N/A,TRUE,"GENERAL"}</definedName>
    <definedName name="hrhth" localSheetId="8" hidden="1">{"TAB1",#N/A,TRUE,"GENERAL";"TAB2",#N/A,TRUE,"GENERAL";"TAB3",#N/A,TRUE,"GENERAL";"TAB4",#N/A,TRUE,"GENERAL";"TAB5",#N/A,TRUE,"GENERAL"}</definedName>
    <definedName name="hrhth" hidden="1">{"TAB1",#N/A,TRUE,"GENERAL";"TAB2",#N/A,TRUE,"GENERAL";"TAB3",#N/A,TRUE,"GENERAL";"TAB4",#N/A,TRUE,"GENERAL";"TAB5",#N/A,TRUE,"GENERAL"}</definedName>
    <definedName name="hrn" localSheetId="8">[112]Datos!$D$7</definedName>
    <definedName name="hrn">[113]Datos!$D$7</definedName>
    <definedName name="hrthtrh" localSheetId="8"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8" hidden="1">{"via1",#N/A,TRUE,"general";"via2",#N/A,TRUE,"general";"via3",#N/A,TRUE,"general"}</definedName>
    <definedName name="hsfg" hidden="1">{"via1",#N/A,TRUE,"general";"via2",#N/A,TRUE,"general";"via3",#N/A,TRUE,"general"}</definedName>
    <definedName name="HSHSHSH" localSheetId="18">#REF!</definedName>
    <definedName name="HSHSHSH">#REF!</definedName>
    <definedName name="HT75MH">[37]BASE!$D$23</definedName>
    <definedName name="HTAS">#REF!</definedName>
    <definedName name="HTAS1">#REF!</definedName>
    <definedName name="hthdrf" localSheetId="8"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8" hidden="1">{"'Parámetros'!$A$3:$C$3"}</definedName>
    <definedName name="HTML_Control" hidden="1">{"'Parámetros'!$A$3:$C$3"}</definedName>
    <definedName name="HTML_Control2" localSheetId="8"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8" hidden="1">{"via1",#N/A,TRUE,"general";"via2",#N/A,TRUE,"general";"via3",#N/A,TRUE,"general"}</definedName>
    <definedName name="htryrt7" hidden="1">{"via1",#N/A,TRUE,"general";"via2",#N/A,TRUE,"general";"via3",#N/A,TRUE,"general"}</definedName>
    <definedName name="hut">#REF!</definedName>
    <definedName name="huygho" localSheetId="8" hidden="1">{"via1",#N/A,TRUE,"general";"via2",#N/A,TRUE,"general";"via3",#N/A,TRUE,"general"}</definedName>
    <definedName name="huygho" hidden="1">{"via1",#N/A,TRUE,"general";"via2",#N/A,TRUE,"general";"via3",#N/A,TRUE,"general"}</definedName>
    <definedName name="hxdfk">#REF!</definedName>
    <definedName name="HY" localSheetId="8">#REF!</definedName>
    <definedName name="HY">#REF!</definedName>
    <definedName name="hyhjop" localSheetId="8" hidden="1">{"TAB1",#N/A,TRUE,"GENERAL";"TAB2",#N/A,TRUE,"GENERAL";"TAB3",#N/A,TRUE,"GENERAL";"TAB4",#N/A,TRUE,"GENERAL";"TAB5",#N/A,TRUE,"GENERAL"}</definedName>
    <definedName name="hyhjop" hidden="1">{"TAB1",#N/A,TRUE,"GENERAL";"TAB2",#N/A,TRUE,"GENERAL";"TAB3",#N/A,TRUE,"GENERAL";"TAB4",#N/A,TRUE,"GENERAL";"TAB5",#N/A,TRUE,"GENERAL"}</definedName>
    <definedName name="hyhyh" localSheetId="8" hidden="1">{"TAB1",#N/A,TRUE,"GENERAL";"TAB2",#N/A,TRUE,"GENERAL";"TAB3",#N/A,TRUE,"GENERAL";"TAB4",#N/A,TRUE,"GENERAL";"TAB5",#N/A,TRUE,"GENERAL"}</definedName>
    <definedName name="hyhyh" hidden="1">{"TAB1",#N/A,TRUE,"GENERAL";"TAB2",#N/A,TRUE,"GENERAL";"TAB3",#N/A,TRUE,"GENERAL";"TAB4",#N/A,TRUE,"GENERAL";"TAB5",#N/A,TRUE,"GENERAL"}</definedName>
    <definedName name="HYSTER" localSheetId="18">#REF!</definedName>
    <definedName name="HYSTER">#REF!</definedName>
    <definedName name="hytirs" localSheetId="8" hidden="1">{"via1",#N/A,TRUE,"general";"via2",#N/A,TRUE,"general";"via3",#N/A,TRUE,"general"}</definedName>
    <definedName name="hytirs" hidden="1">{"via1",#N/A,TRUE,"general";"via2",#N/A,TRUE,"general";"via3",#N/A,TRUE,"general"}</definedName>
    <definedName name="I" localSheetId="8">#REF!</definedName>
    <definedName name="I" hidden="1">{"PYGT",#N/A,FALSE,"PYG";"ACTIT",#N/A,FALSE,"BCE_GRAL-ACTIVO";"PASIT",#N/A,FALSE,"BCE_GRAL-PASIVO-PATRIM";"CAJAT",#N/A,FALSE,"CAJA"}</definedName>
    <definedName name="I.E." localSheetId="18">#REF!</definedName>
    <definedName name="I.E.">#REF!</definedName>
    <definedName name="i0" localSheetId="8">#REF!</definedName>
    <definedName name="i0">#REF!</definedName>
    <definedName name="I21b55" localSheetId="8">#REF!</definedName>
    <definedName name="I21b55">#REF!</definedName>
    <definedName name="i8i" localSheetId="8" hidden="1">{"TAB1",#N/A,TRUE,"GENERAL";"TAB2",#N/A,TRUE,"GENERAL";"TAB3",#N/A,TRUE,"GENERAL";"TAB4",#N/A,TRUE,"GENERAL";"TAB5",#N/A,TRUE,"GENERAL"}</definedName>
    <definedName name="i8i" hidden="1">{"TAB1",#N/A,TRUE,"GENERAL";"TAB2",#N/A,TRUE,"GENERAL";"TAB3",#N/A,TRUE,"GENERAL";"TAB4",#N/A,TRUE,"GENERAL";"TAB5",#N/A,TRUE,"GENERAL"}</definedName>
    <definedName name="ic" localSheetId="8">[112]Hoja1!$C$17</definedName>
    <definedName name="ic">[113]Hoja1!$C$17</definedName>
    <definedName name="icbf" localSheetId="8">[112]Hoja1!$C$15</definedName>
    <definedName name="icbf">[113]Hoja1!$C$15</definedName>
    <definedName name="Icct" localSheetId="8">#REF!</definedName>
    <definedName name="Icct">#REF!</definedName>
    <definedName name="ICP">[16]Tablas!#REF!</definedName>
    <definedName name="ICP1_1">[16]Tablas!#REF!</definedName>
    <definedName name="ICP1_1_1">[16]Tablas!#REF!</definedName>
    <definedName name="ICP1_1_2">[16]Tablas!#REF!</definedName>
    <definedName name="ICP1_1_3">[16]Tablas!#REF!</definedName>
    <definedName name="ICP1_1_4">[16]Tablas!#REF!</definedName>
    <definedName name="ICP1_2">[16]Tablas!#REF!</definedName>
    <definedName name="ICP1_3">[16]Tablas!#REF!</definedName>
    <definedName name="ICP1_4">[16]Tablas!#REF!</definedName>
    <definedName name="ID" localSheetId="8">'A.U % '!ERR</definedName>
    <definedName name="ID">[0]!err</definedName>
    <definedName name="IDDESC" localSheetId="18">#REF!</definedName>
    <definedName name="IDDESC">#REF!</definedName>
    <definedName name="ieieieiei" localSheetId="18">#REF!</definedName>
    <definedName name="ieieieiei">#REF!</definedName>
    <definedName name="IF" localSheetId="8">'[104]A. P. U.'!#REF!</definedName>
    <definedName name="IF">'[105]A. P. U.'!#REF!</definedName>
    <definedName name="Ig" localSheetId="8">#REF!</definedName>
    <definedName name="Ig">#REF!</definedName>
    <definedName name="ignacio" localSheetId="8">#REF!</definedName>
    <definedName name="ignacio">#REF!</definedName>
    <definedName name="ii" localSheetId="18">#REF!</definedName>
    <definedName name="ii" localSheetId="8" hidden="1">{"TAB1",#N/A,TRUE,"GENERAL";"TAB2",#N/A,TRUE,"GENERAL";"TAB3",#N/A,TRUE,"GENERAL";"TAB4",#N/A,TRUE,"GENERAL";"TAB5",#N/A,TRUE,"GENERAL"}</definedName>
    <definedName name="ii">#REF!</definedName>
    <definedName name="iii" localSheetId="8" hidden="1">{"via1",#N/A,TRUE,"general";"via2",#N/A,TRUE,"general";"via3",#N/A,TRUE,"general"}</definedName>
    <definedName name="iii" hidden="1">{"via1",#N/A,TRUE,"general";"via2",#N/A,TRUE,"general";"via3",#N/A,TRUE,"general"}</definedName>
    <definedName name="iiii" localSheetId="8" hidden="1">{"via1",#N/A,TRUE,"general";"via2",#N/A,TRUE,"general";"via3",#N/A,TRUE,"general"}</definedName>
    <definedName name="iiii" hidden="1">{"via1",#N/A,TRUE,"general";"via2",#N/A,TRUE,"general";"via3",#N/A,TRUE,"general"}</definedName>
    <definedName name="iiiiiiik" localSheetId="8" hidden="1">{"via1",#N/A,TRUE,"general";"via2",#N/A,TRUE,"general";"via3",#N/A,TRUE,"general"}</definedName>
    <definedName name="iiiiiiik" hidden="1">{"via1",#N/A,TRUE,"general";"via2",#N/A,TRUE,"general";"via3",#N/A,TRUE,"general"}</definedName>
    <definedName name="iiiiuh" localSheetId="8" hidden="1">{"TAB1",#N/A,TRUE,"GENERAL";"TAB2",#N/A,TRUE,"GENERAL";"TAB3",#N/A,TRUE,"GENERAL";"TAB4",#N/A,TRUE,"GENERAL";"TAB5",#N/A,TRUE,"GENERAL"}</definedName>
    <definedName name="iiiiuh" hidden="1">{"TAB1",#N/A,TRUE,"GENERAL";"TAB2",#N/A,TRUE,"GENERAL";"TAB3",#N/A,TRUE,"GENERAL";"TAB4",#N/A,TRUE,"GENERAL";"TAB5",#N/A,TRUE,"GENERAL"}</definedName>
    <definedName name="iktgvfmu" localSheetId="8"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'[175]1'!$N$41</definedName>
    <definedName name="IMP">[57]otros!$C$3</definedName>
    <definedName name="Impacto" localSheetId="18">#REF!</definedName>
    <definedName name="Impacto" localSheetId="8">#REF!</definedName>
    <definedName name="Impacto">#REF!</definedName>
    <definedName name="IMPRE" localSheetId="18">#REF!</definedName>
    <definedName name="IMPRE">#REF!</definedName>
    <definedName name="IMPRESSION" localSheetId="8">#REF!</definedName>
    <definedName name="IMPRESSION">#REF!</definedName>
    <definedName name="IMPREVISTOS">'[82]Formulario N° 4'!$F$130</definedName>
    <definedName name="IMPRI" localSheetId="18">#REF!</definedName>
    <definedName name="IMPRI" localSheetId="8">#REF!</definedName>
    <definedName name="IMPRI">#REF!</definedName>
    <definedName name="Imprima" localSheetId="8">#REF!</definedName>
    <definedName name="Imprima">#REF!</definedName>
    <definedName name="imprimir" localSheetId="8">#REF!</definedName>
    <definedName name="imprimir">#REF!</definedName>
    <definedName name="IMPTOS" localSheetId="8">#REF!</definedName>
    <definedName name="IMPTOS">#REF!</definedName>
    <definedName name="IMPTOS1">#REF!</definedName>
    <definedName name="INC">#REF!</definedName>
    <definedName name="Incivil" localSheetId="18">#REF!</definedName>
    <definedName name="Incivil">#REF!</definedName>
    <definedName name="Incivil1" localSheetId="18">#REF!</definedName>
    <definedName name="Incivil1">#REF!</definedName>
    <definedName name="Inciviles" localSheetId="18">#REF!</definedName>
    <definedName name="Inciviles">#REF!</definedName>
    <definedName name="Incomepb" localSheetId="8" hidden="1">#REF!</definedName>
    <definedName name="Incomepb" hidden="1">#REF!</definedName>
    <definedName name="INCR._PRODC.">#REF!</definedName>
    <definedName name="Incremento" localSheetId="18">#REF!</definedName>
    <definedName name="Incremento">#REF!</definedName>
    <definedName name="indicadores" localSheetId="18">#REF!</definedName>
    <definedName name="indicadores">#REF!</definedName>
    <definedName name="INDICE">#REF!</definedName>
    <definedName name="Indices" localSheetId="18">#REF!</definedName>
    <definedName name="Indices">#REF!</definedName>
    <definedName name="inf" localSheetId="18">#REF!</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G" localSheetId="18">#REF!</definedName>
    <definedName name="INFG">#REF!</definedName>
    <definedName name="informe" localSheetId="18">#REF!</definedName>
    <definedName name="INFORME" localSheetId="8">[176]TABLAS!$A$1:$A$65536</definedName>
    <definedName name="informe">#REF!</definedName>
    <definedName name="Informe_semanal" localSheetId="8">#REF!</definedName>
    <definedName name="Informe_semanal">#REF!</definedName>
    <definedName name="Ingel" localSheetId="18">#REF!</definedName>
    <definedName name="Ingel">#REF!</definedName>
    <definedName name="Ingeni" localSheetId="18">#REF!</definedName>
    <definedName name="Ingeni">#REF!</definedName>
    <definedName name="Ingenieria" localSheetId="18">#REF!</definedName>
    <definedName name="Ingenieria">#REF!</definedName>
    <definedName name="INGENIERIA1" localSheetId="8" hidden="1">#REF!</definedName>
    <definedName name="INGENIERIA1" hidden="1">#REF!</definedName>
    <definedName name="INGENIERIA11" localSheetId="8" hidden="1">#REF!</definedName>
    <definedName name="INGENIERIA11" hidden="1">#REF!</definedName>
    <definedName name="Ingeniero" localSheetId="18">#REF!</definedName>
    <definedName name="Ingeniero">#REF!</definedName>
    <definedName name="Ingeo1" localSheetId="18">#REF!</definedName>
    <definedName name="Ingeo1">#REF!</definedName>
    <definedName name="Ingeo2" localSheetId="18">#REF!</definedName>
    <definedName name="Ingeo2">#REF!</definedName>
    <definedName name="Ingeo3" localSheetId="18">#REF!</definedName>
    <definedName name="Ingeo3">#REF!</definedName>
    <definedName name="Ingeo4" localSheetId="18">#REF!</definedName>
    <definedName name="Ingeo4">#REF!</definedName>
    <definedName name="Ingeome" localSheetId="18">#REF!</definedName>
    <definedName name="Ingeome">#REF!</definedName>
    <definedName name="Ingeomega" localSheetId="18">#REF!</definedName>
    <definedName name="Ingeomega">#REF!</definedName>
    <definedName name="ingresos" localSheetId="18">#REF!,#REF!,#REF!,#REF!</definedName>
    <definedName name="ingresos">#REF!,#REF!,#REF!,#REF!</definedName>
    <definedName name="iniciales">'[61]Reservas de Petróleo'!$A$2,'[61]Reservas de Petróleo'!$A$1,'[61]Reservas de Petróleo'!$D$4,'[61]Reservas de Petróleo'!$D$1:$D$65536</definedName>
    <definedName name="Inicio" localSheetId="8">[74]BASES!$E$26</definedName>
    <definedName name="Inicio">[74]BASES!$E$26</definedName>
    <definedName name="Inlin1" localSheetId="18">[177]Sábana!#REF!</definedName>
    <definedName name="Inlin1">[177]Sábana!#REF!</definedName>
    <definedName name="INPU" localSheetId="8">#REF!</definedName>
    <definedName name="INPU">#REF!</definedName>
    <definedName name="INPUT">'[3]7422CW00'!#REF!</definedName>
    <definedName name="instalador_hidrosanitario">'[60]M.O.'!$F$19</definedName>
    <definedName name="INSU" localSheetId="8">[178]INSUMOS!$A$1:$E$65536</definedName>
    <definedName name="INSU">[179]INSUMOS!$A$1:$E$65536</definedName>
    <definedName name="INSUMO" localSheetId="8">#REF!</definedName>
    <definedName name="INSUMO">#REF!</definedName>
    <definedName name="Insumos_auxiliares" localSheetId="8">[180]Insumos!#REF!</definedName>
    <definedName name="Insumos_auxiliares">[180]Insumos!#REF!</definedName>
    <definedName name="Insumos_basicos" localSheetId="8">#REF!</definedName>
    <definedName name="Insumos_basicos">#REF!</definedName>
    <definedName name="INSUMOS_ENSAYOS" localSheetId="8">#REF!</definedName>
    <definedName name="INSUMOS_ENSAYOS">#REF!</definedName>
    <definedName name="INSUMOS_EQUIPOS" localSheetId="8">'[79]INSUMOS EQUIPOS'!$A$1:$D$107</definedName>
    <definedName name="INSUMOS_EQUIPOS">'[115]INSUMOS EQUIPOS'!$A$1:$D$105</definedName>
    <definedName name="INSUMOS_MANO_DE_OBRA" localSheetId="8">'[79]INSUMOS MANO DE OBRA'!$A$1:$I$63</definedName>
    <definedName name="INSUMOS_MANO_DE_OBRA">'[115]INSUMOS MANO DE OBRA'!$A$1:$H$63</definedName>
    <definedName name="INSUMOS_MATERIALES">'[79]INSUMOS MATERIALES'!$A$1:$D$528</definedName>
    <definedName name="INSUMOS_SERVICIOS" localSheetId="8">'[79]INSUMOS SERVICIOS'!$A$1:$D$53</definedName>
    <definedName name="INSUMOS_SERVICIOS">'[115]INSUMOS SERVICIOS'!$A$1:$D$51</definedName>
    <definedName name="INSUMOS_TRANSPORTES">'[79]INSUMOS TRANSPORTES'!$A$1:$D$47</definedName>
    <definedName name="INSUMOS2" localSheetId="8">#REF!</definedName>
    <definedName name="INSUMOS2">#REF!</definedName>
    <definedName name="Int" localSheetId="8">#REF!</definedName>
    <definedName name="Int">#REF!</definedName>
    <definedName name="InTap" localSheetId="8">[36]Interc.tapones!$E$1:$E$65536</definedName>
    <definedName name="InTap">[26]Interc.tapones!$E:$E</definedName>
    <definedName name="INTER" localSheetId="8">[156]Hoja3!$F$7:$F$9</definedName>
    <definedName name="INTER">[157]Hoja3!$F$7:$F$9</definedName>
    <definedName name="Intercambiadores" localSheetId="8">#REF!</definedName>
    <definedName name="Intercambiadores">#REF!</definedName>
    <definedName name="Interest_Rate" localSheetId="8">#REF!</definedName>
    <definedName name="Interest_Rate">#REF!</definedName>
    <definedName name="INTERMEDIA_I" localSheetId="8">#REF!</definedName>
    <definedName name="INTERMEDIA_I">#REF!</definedName>
    <definedName name="Interruptor_sencillo">'[60]LISTADO '!$F$81</definedName>
    <definedName name="INTERv">[171]BASE!$C$5</definedName>
    <definedName name="Interventor">[84]CONTRATO!$E$12</definedName>
    <definedName name="INTERVENTORÍA" localSheetId="8">#REF!</definedName>
    <definedName name="INTERVENTORÍA">#REF!</definedName>
    <definedName name="IntVal" localSheetId="8">'[36]Interc.válv.'!$E$1:$E$65536</definedName>
    <definedName name="IntVal">'[26]Interc.válv.'!$E:$E</definedName>
    <definedName name="Inv" hidden="1">{#N/A,#N/A,FALSE,"Cart"}</definedName>
    <definedName name="INV_11">'[181]PR 1'!$A$2:$N$655</definedName>
    <definedName name="INV_Payments" localSheetId="23">[132]!INV_Payments</definedName>
    <definedName name="INV_Payments" localSheetId="11">[132]!INV_Payments</definedName>
    <definedName name="INV_Payments">[132]!INV_Payments</definedName>
    <definedName name="InvDol1" localSheetId="8">#REF!</definedName>
    <definedName name="InvDol1">#REF!</definedName>
    <definedName name="InvDol2" localSheetId="8">#REF!</definedName>
    <definedName name="InvDol2">#REF!</definedName>
    <definedName name="InvDol3" localSheetId="8">#REF!</definedName>
    <definedName name="InvDol3">#REF!</definedName>
    <definedName name="InvDol4">#REF!</definedName>
    <definedName name="InvDol5">#REF!</definedName>
    <definedName name="InvDol6">#REF!</definedName>
    <definedName name="InvDol7">#REF!</definedName>
    <definedName name="InvDol8">#REF!</definedName>
    <definedName name="Inventario" hidden="1">{#N/A,#N/A,FALSE,"Anexfut"}</definedName>
    <definedName name="investigar" localSheetId="18">#REF!</definedName>
    <definedName name="investigar">#REF!</definedName>
    <definedName name="InvJunio" localSheetId="18">#REF!</definedName>
    <definedName name="InvJunio">#REF!</definedName>
    <definedName name="Io" localSheetId="8">#REF!</definedName>
    <definedName name="Io">#REF!</definedName>
    <definedName name="IOU">#REF!</definedName>
    <definedName name="IOUHH" localSheetId="8">'A.U % '!ERR</definedName>
    <definedName name="IOUHH">[0]!err</definedName>
    <definedName name="IP" localSheetId="8">#REF!</definedName>
    <definedName name="IP">#REF!</definedName>
    <definedName name="IPC" localSheetId="18">#REF!</definedName>
    <definedName name="IPC">#REF!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localSheetId="8" hidden="1">#REF!</definedName>
    <definedName name="irng" hidden="1">#REF!</definedName>
    <definedName name="irrigador" localSheetId="18">#REF!</definedName>
    <definedName name="irrigador">#REF!</definedName>
    <definedName name="IsColHidden" hidden="1">FALSE</definedName>
    <definedName name="IsLTMColHidden" hidden="1">FALSE</definedName>
    <definedName name="Iss">'[84]LIQUIDA-NOMINA'!$AT$4</definedName>
    <definedName name="issafp" localSheetId="8">[112]Hoja1!$C$19</definedName>
    <definedName name="issafp">[113]Hoja1!$C$19</definedName>
    <definedName name="isscs" localSheetId="8">[112]Hoja1!$C$21</definedName>
    <definedName name="isscs">[113]Hoja1!$C$21</definedName>
    <definedName name="IsSecureRevolver" localSheetId="8" hidden="1">#REF!</definedName>
    <definedName name="IsSecureRevolver" hidden="1">#REF!</definedName>
    <definedName name="IsSecureSenior1" localSheetId="8" hidden="1">#REF!</definedName>
    <definedName name="IsSecureSenior1" hidden="1">#REF!</definedName>
    <definedName name="IsSecureSenior2" localSheetId="8" hidden="1">#REF!</definedName>
    <definedName name="IsSecureSenior2" hidden="1">#REF!</definedName>
    <definedName name="IsSecureSenior3" localSheetId="8" hidden="1">#REF!</definedName>
    <definedName name="IsSecureSenior3" hidden="1">#REF!</definedName>
    <definedName name="IsSecureSenior4" localSheetId="8" hidden="1">#REF!</definedName>
    <definedName name="IsSecureSenior4" hidden="1">#REF!</definedName>
    <definedName name="IsSecureSenior5" localSheetId="8" hidden="1">#REF!</definedName>
    <definedName name="IsSecureSenior5" hidden="1">#REF!</definedName>
    <definedName name="IsSecureSenior6" localSheetId="8" hidden="1">#REF!</definedName>
    <definedName name="IsSecureSenior6" hidden="1">#REF!</definedName>
    <definedName name="IsSecureSenior7" localSheetId="8" hidden="1">#REF!</definedName>
    <definedName name="IsSecureSenior7" hidden="1">#REF!</definedName>
    <definedName name="isseps" localSheetId="8">[112]Hoja1!$C$20</definedName>
    <definedName name="isseps">[113]Hoja1!$C$20</definedName>
    <definedName name="ITEM" localSheetId="18">#REF!</definedName>
    <definedName name="ITEM" localSheetId="8">[172]BASE!$C$4:$H$255</definedName>
    <definedName name="ITEM">#REF!</definedName>
    <definedName name="ITEM1" localSheetId="18">#REF!</definedName>
    <definedName name="ITEM1" localSheetId="8">#REF!</definedName>
    <definedName name="ITEM1">#REF!</definedName>
    <definedName name="ITEM15" localSheetId="18">#REF!</definedName>
    <definedName name="ITEM15" localSheetId="8">#REF!</definedName>
    <definedName name="ITEM15">#REF!</definedName>
    <definedName name="ITEM2" localSheetId="18">#REF!</definedName>
    <definedName name="ITEM2">#REF!</definedName>
    <definedName name="item210.3" localSheetId="18">#REF!</definedName>
    <definedName name="item210.3">#REF!</definedName>
    <definedName name="item230.1" localSheetId="18">#REF!</definedName>
    <definedName name="item230.1">#REF!</definedName>
    <definedName name="ITEM3" localSheetId="18">#REF!</definedName>
    <definedName name="ITEM3">#REF!</definedName>
    <definedName name="item310" localSheetId="18">#REF!</definedName>
    <definedName name="item310">#REF!</definedName>
    <definedName name="item320.2" localSheetId="18">#REF!</definedName>
    <definedName name="item320.2">#REF!</definedName>
    <definedName name="item330.1" localSheetId="18">#REF!</definedName>
    <definedName name="item330.1">#REF!</definedName>
    <definedName name="item420" localSheetId="18">#REF!</definedName>
    <definedName name="item420">#REF!</definedName>
    <definedName name="item450.2P" localSheetId="18">#REF!</definedName>
    <definedName name="item450.2P">#REF!</definedName>
    <definedName name="item600.1" localSheetId="18">#REF!</definedName>
    <definedName name="item600.1">#REF!</definedName>
    <definedName name="item610.1" localSheetId="18">#REF!</definedName>
    <definedName name="item610.1">#REF!</definedName>
    <definedName name="item610.2" localSheetId="18">#REF!</definedName>
    <definedName name="item610.2">#REF!</definedName>
    <definedName name="item630.4" localSheetId="18">#REF!</definedName>
    <definedName name="item630.4">#REF!</definedName>
    <definedName name="item630.6" localSheetId="18">#REF!</definedName>
    <definedName name="item630.6">#REF!</definedName>
    <definedName name="item630.7" localSheetId="18">#REF!</definedName>
    <definedName name="item630.7">#REF!</definedName>
    <definedName name="item640.3" localSheetId="18">#REF!</definedName>
    <definedName name="item640.3">#REF!</definedName>
    <definedName name="item661" localSheetId="18">#REF!</definedName>
    <definedName name="item661">#REF!</definedName>
    <definedName name="item671" localSheetId="18">#REF!</definedName>
    <definedName name="item671">#REF!</definedName>
    <definedName name="item673.1" localSheetId="18">#REF!</definedName>
    <definedName name="item673.1">#REF!</definedName>
    <definedName name="item673.3" localSheetId="18">#REF!</definedName>
    <definedName name="item673.3">#REF!</definedName>
    <definedName name="item681" localSheetId="18">#REF!</definedName>
    <definedName name="item681">#REF!</definedName>
    <definedName name="item700.1" localSheetId="18">#REF!</definedName>
    <definedName name="item700.1">#REF!</definedName>
    <definedName name="item710.1" localSheetId="18">#REF!</definedName>
    <definedName name="item710.1">#REF!</definedName>
    <definedName name="item710.2" localSheetId="18">#REF!</definedName>
    <definedName name="item710.2">#REF!</definedName>
    <definedName name="item730.1" localSheetId="18">#REF!</definedName>
    <definedName name="item730.1">#REF!</definedName>
    <definedName name="item730.2" localSheetId="18">#REF!</definedName>
    <definedName name="item730.2">#REF!</definedName>
    <definedName name="item730.2.4" localSheetId="18">#REF!</definedName>
    <definedName name="item730.2.4">#REF!</definedName>
    <definedName name="item900.2" localSheetId="18">#REF!</definedName>
    <definedName name="item900.2">#REF!</definedName>
    <definedName name="ItemCodos" localSheetId="18">#REF!</definedName>
    <definedName name="ItemCodos">#REF!</definedName>
    <definedName name="ITEMS_DEF" localSheetId="8">#REF!</definedName>
    <definedName name="ITEMS_DEF">#REF!</definedName>
    <definedName name="Iterar" localSheetId="18">#REF!</definedName>
    <definedName name="Iterar">#REF!</definedName>
    <definedName name="IUI" localSheetId="8" hidden="1">{"TAB1",#N/A,TRUE,"GENERAL";"TAB2",#N/A,TRUE,"GENERAL";"TAB3",#N/A,TRUE,"GENERAL";"TAB4",#N/A,TRUE,"GENERAL";"TAB5",#N/A,TRUE,"GENERAL"}</definedName>
    <definedName name="IUI" hidden="1">{"TAB1",#N/A,TRUE,"GENERAL";"TAB2",#N/A,TRUE,"GENERAL";"TAB3",#N/A,TRUE,"GENERAL";"TAB4",#N/A,TRUE,"GENERAL";"TAB5",#N/A,TRUE,"GENERAL"}</definedName>
    <definedName name="iuit7" localSheetId="8" hidden="1">{"TAB1",#N/A,TRUE,"GENERAL";"TAB2",#N/A,TRUE,"GENERAL";"TAB3",#N/A,TRUE,"GENERAL";"TAB4",#N/A,TRUE,"GENERAL";"TAB5",#N/A,TRUE,"GENERAL"}</definedName>
    <definedName name="iuit7" hidden="1">{"TAB1",#N/A,TRUE,"GENERAL";"TAB2",#N/A,TRUE,"GENERAL";"TAB3",#N/A,TRUE,"GENERAL";"TAB4",#N/A,TRUE,"GENERAL";"TAB5",#N/A,TRUE,"GENERAL"}</definedName>
    <definedName name="iul" localSheetId="8" hidden="1">{"via1",#N/A,TRUE,"general";"via2",#N/A,TRUE,"general";"via3",#N/A,TRUE,"general"}</definedName>
    <definedName name="iul" hidden="1">{"via1",#N/A,TRUE,"general";"via2",#N/A,TRUE,"general";"via3",#N/A,TRUE,"general"}</definedName>
    <definedName name="iuouio" localSheetId="8" hidden="1">{"via1",#N/A,TRUE,"general";"via2",#N/A,TRUE,"general";"via3",#N/A,TRUE,"general"}</definedName>
    <definedName name="iuouio" hidden="1">{"via1",#N/A,TRUE,"general";"via2",#N/A,TRUE,"general";"via3",#N/A,TRUE,"general"}</definedName>
    <definedName name="iuyi9" localSheetId="8" hidden="1">{"TAB1",#N/A,TRUE,"GENERAL";"TAB2",#N/A,TRUE,"GENERAL";"TAB3",#N/A,TRUE,"GENERAL";"TAB4",#N/A,TRUE,"GENERAL";"TAB5",#N/A,TRUE,"GENERAL"}</definedName>
    <definedName name="iuyi9" hidden="1">{"TAB1",#N/A,TRUE,"GENERAL";"TAB2",#N/A,TRUE,"GENERAL";"TAB3",#N/A,TRUE,"GENERAL";"TAB4",#N/A,TRUE,"GENERAL";"TAB5",#N/A,TRUE,"GENERAL"}</definedName>
    <definedName name="IUYTR" localSheetId="18">#REF!</definedName>
    <definedName name="IUYTR">#REF!</definedName>
    <definedName name="IVA" localSheetId="18">#REF!</definedName>
    <definedName name="IVA" localSheetId="8">#REF!</definedName>
    <definedName name="IVA">#REF!</definedName>
    <definedName name="iwiwiwiwi" localSheetId="18">#REF!</definedName>
    <definedName name="iwiwiwiwi">#REF!</definedName>
    <definedName name="iwjer" localSheetId="8">#REF!</definedName>
    <definedName name="iwjer">#REF!</definedName>
    <definedName name="iyuiuyi" localSheetId="8" hidden="1">{"via1",#N/A,TRUE,"general";"via2",#N/A,TRUE,"general";"via3",#N/A,TRUE,"general"}</definedName>
    <definedName name="iyuiuyi" hidden="1">{"via1",#N/A,TRUE,"general";"via2",#N/A,TRUE,"general";"via3",#N/A,TRUE,"general"}</definedName>
    <definedName name="IZQ">[140]DIST!$G$7:$H$2413</definedName>
    <definedName name="j" localSheetId="8" hidden="1">{"TAB1",#N/A,TRUE,"GENERAL";"TAB2",#N/A,TRUE,"GENERAL";"TAB3",#N/A,TRUE,"GENERAL";"TAB4",#N/A,TRUE,"GENERAL";"TAB5",#N/A,TRUE,"GENERAL"}</definedName>
    <definedName name="j" hidden="1">{"TAB1",#N/A,TRUE,"GENERAL";"TAB2",#N/A,TRUE,"GENERAL";"TAB3",#N/A,TRUE,"GENERAL";"TAB4",#N/A,TRUE,"GENERAL";"TAB5",#N/A,TRUE,"GENERAL"}</definedName>
    <definedName name="Ja" localSheetId="8">#REF!</definedName>
    <definedName name="Ja">#REF!</definedName>
    <definedName name="JAJAJAJA" localSheetId="18">#REF!</definedName>
    <definedName name="JAJAJAJA">#REF!</definedName>
    <definedName name="Jb" localSheetId="8">#REF!</definedName>
    <definedName name="Jb">#REF!</definedName>
    <definedName name="Jc" localSheetId="8">#REF!</definedName>
    <definedName name="Jc">#REF!</definedName>
    <definedName name="Jd" localSheetId="8">#REF!</definedName>
    <definedName name="jd" hidden="1">{"via1",#N/A,TRUE,"general";"via2",#N/A,TRUE,"general";"via3",#N/A,TRUE,"general"}</definedName>
    <definedName name="jdfjkd" localSheetId="18">#REF!</definedName>
    <definedName name="jdfjkd" localSheetId="8">#REF!</definedName>
    <definedName name="jdfjkd">#REF!</definedName>
    <definedName name="jdh" localSheetId="8" hidden="1">{"TAB1",#N/A,TRUE,"GENERAL";"TAB2",#N/A,TRUE,"GENERAL";"TAB3",#N/A,TRUE,"GENERAL";"TAB4",#N/A,TRUE,"GENERAL";"TAB5",#N/A,TRUE,"GENERAL"}</definedName>
    <definedName name="jdh" hidden="1">{"TAB1",#N/A,TRUE,"GENERAL";"TAB2",#N/A,TRUE,"GENERAL";"TAB3",#N/A,TRUE,"GENERAL";"TAB4",#N/A,TRUE,"GENERAL";"TAB5",#N/A,TRUE,"GENERAL"}</definedName>
    <definedName name="jdhdh" hidden="1">[45]Presupuesto_Via_distribuidora!#REF!</definedName>
    <definedName name="Je" localSheetId="8">#REF!</definedName>
    <definedName name="Je">#REF!</definedName>
    <definedName name="jeytj" localSheetId="8" hidden="1">{"TAB1",#N/A,TRUE,"GENERAL";"TAB2",#N/A,TRUE,"GENERAL";"TAB3",#N/A,TRUE,"GENERAL";"TAB4",#N/A,TRUE,"GENERAL";"TAB5",#N/A,TRUE,"GENERAL"}</definedName>
    <definedName name="jeytj" hidden="1">{"TAB1",#N/A,TRUE,"GENERAL";"TAB2",#N/A,TRUE,"GENERAL";"TAB3",#N/A,TRUE,"GENERAL";"TAB4",#N/A,TRUE,"GENERAL";"TAB5",#N/A,TRUE,"GENERAL"}</definedName>
    <definedName name="Jf" localSheetId="8">#REF!</definedName>
    <definedName name="Jf">#REF!</definedName>
    <definedName name="jfç" localSheetId="8" hidden="1">#REF!</definedName>
    <definedName name="jfç" hidden="1">#REF!</definedName>
    <definedName name="jfhjfrt" localSheetId="8" hidden="1">{"TAB1",#N/A,TRUE,"GENERAL";"TAB2",#N/A,TRUE,"GENERAL";"TAB3",#N/A,TRUE,"GENERAL";"TAB4",#N/A,TRUE,"GENERAL";"TAB5",#N/A,TRUE,"GENERAL"}</definedName>
    <definedName name="jfhjfrt" hidden="1">{"TAB1",#N/A,TRUE,"GENERAL";"TAB2",#N/A,TRUE,"GENERAL";"TAB3",#N/A,TRUE,"GENERAL";"TAB4",#N/A,TRUE,"GENERAL";"TAB5",#N/A,TRUE,"GENERAL"}</definedName>
    <definedName name="jgfj" localSheetId="8" hidden="1">{"via1",#N/A,TRUE,"general";"via2",#N/A,TRUE,"general";"via3",#N/A,TRUE,"general"}</definedName>
    <definedName name="jgfj" hidden="1">{"via1",#N/A,TRUE,"general";"via2",#N/A,TRUE,"general";"via3",#N/A,TRUE,"general"}</definedName>
    <definedName name="jghj" localSheetId="8" hidden="1">{"TAB1",#N/A,TRUE,"GENERAL";"TAB2",#N/A,TRUE,"GENERAL";"TAB3",#N/A,TRUE,"GENERAL";"TAB4",#N/A,TRUE,"GENERAL";"TAB5",#N/A,TRUE,"GENERAL"}</definedName>
    <definedName name="jghj" hidden="1">{"TAB1",#N/A,TRUE,"GENERAL";"TAB2",#N/A,TRUE,"GENERAL";"TAB3",#N/A,TRUE,"GENERAL";"TAB4",#N/A,TRUE,"GENERAL";"TAB5",#N/A,TRUE,"GENERAL"}</definedName>
    <definedName name="jgj" localSheetId="8" hidden="1">{"TAB1",#N/A,TRUE,"GENERAL";"TAB2",#N/A,TRUE,"GENERAL";"TAB3",#N/A,TRUE,"GENERAL";"TAB4",#N/A,TRUE,"GENERAL";"TAB5",#N/A,TRUE,"GENERAL"}</definedName>
    <definedName name="jgj" hidden="1">{"TAB1",#N/A,TRUE,"GENERAL";"TAB2",#N/A,TRUE,"GENERAL";"TAB3",#N/A,TRUE,"GENERAL";"TAB4",#N/A,TRUE,"GENERAL";"TAB5",#N/A,TRUE,"GENERAL"}</definedName>
    <definedName name="jhg" localSheetId="8" hidden="1">{"TAB1",#N/A,TRUE,"GENERAL";"TAB2",#N/A,TRUE,"GENERAL";"TAB3",#N/A,TRUE,"GENERAL";"TAB4",#N/A,TRUE,"GENERAL";"TAB5",#N/A,TRUE,"GENERAL"}</definedName>
    <definedName name="jhg" hidden="1">{"TAB1",#N/A,TRUE,"GENERAL";"TAB2",#N/A,TRUE,"GENERAL";"TAB3",#N/A,TRUE,"GENERAL";"TAB4",#N/A,TRUE,"GENERAL";"TAB5",#N/A,TRUE,"GENERAL"}</definedName>
    <definedName name="jhjyj" localSheetId="8" hidden="1">{"via1",#N/A,TRUE,"general";"via2",#N/A,TRUE,"general";"via3",#N/A,TRUE,"general"}</definedName>
    <definedName name="jhjyj" hidden="1">{"via1",#N/A,TRUE,"general";"via2",#N/A,TRUE,"general";"via3",#N/A,TRUE,"general"}</definedName>
    <definedName name="JHK" localSheetId="8" hidden="1">{"TAB1",#N/A,TRUE,"GENERAL";"TAB2",#N/A,TRUE,"GENERAL";"TAB3",#N/A,TRUE,"GENERAL";"TAB4",#N/A,TRUE,"GENERAL";"TAB5",#N/A,TRUE,"GENERAL"}</definedName>
    <definedName name="JHK" hidden="1">{"TAB1",#N/A,TRUE,"GENERAL";"TAB2",#N/A,TRUE,"GENERAL";"TAB3",#N/A,TRUE,"GENERAL";"TAB4",#N/A,TRUE,"GENERAL";"TAB5",#N/A,TRUE,"GENERAL"}</definedName>
    <definedName name="jhkgjkvf" localSheetId="8" hidden="1">{"TAB1",#N/A,TRUE,"GENERAL";"TAB2",#N/A,TRUE,"GENERAL";"TAB3",#N/A,TRUE,"GENERAL";"TAB4",#N/A,TRUE,"GENERAL";"TAB5",#N/A,TRUE,"GENERAL"}</definedName>
    <definedName name="jhkgjkvf" hidden="1">{"TAB1",#N/A,TRUE,"GENERAL";"TAB2",#N/A,TRUE,"GENERAL";"TAB3",#N/A,TRUE,"GENERAL";"TAB4",#N/A,TRUE,"GENERAL";"TAB5",#N/A,TRUE,"GENERAL"}</definedName>
    <definedName name="jj" localSheetId="8">'A.U % '!ERR</definedName>
    <definedName name="jj" hidden="1">{"via1",#N/A,TRUE,"general";"via2",#N/A,TRUE,"general";"via3",#N/A,TRUE,"general"}</definedName>
    <definedName name="jjfq" localSheetId="8" hidden="1">{"via1",#N/A,TRUE,"general";"via2",#N/A,TRUE,"general";"via3",#N/A,TRUE,"general"}</definedName>
    <definedName name="jjfq" hidden="1">{"via1",#N/A,TRUE,"general";"via2",#N/A,TRUE,"general";"via3",#N/A,TRUE,"general"}</definedName>
    <definedName name="JJJ" localSheetId="8" hidden="1">{#N/A,#N/A,FALSE,"Hoja1";#N/A,#N/A,FALSE,"Hoja2"}</definedName>
    <definedName name="JJJ" hidden="1">{#N/A,#N/A,FALSE,"Hoja1";#N/A,#N/A,FALSE,"Hoja2"}</definedName>
    <definedName name="jjjhjddfg" localSheetId="8" hidden="1">{"via1",#N/A,TRUE,"general";"via2",#N/A,TRUE,"general";"via3",#N/A,TRUE,"general"}</definedName>
    <definedName name="jjjhjddfg" hidden="1">{"via1",#N/A,TRUE,"general";"via2",#N/A,TRUE,"general";"via3",#N/A,TRUE,"general"}</definedName>
    <definedName name="jjjjju" localSheetId="8" hidden="1">{"via1",#N/A,TRUE,"general";"via2",#N/A,TRUE,"general";"via3",#N/A,TRUE,"general"}</definedName>
    <definedName name="jjjjju" hidden="1">{"via1",#N/A,TRUE,"general";"via2",#N/A,TRUE,"general";"via3",#N/A,TRUE,"general"}</definedName>
    <definedName name="jjujujty" localSheetId="8" hidden="1">{"TAB1",#N/A,TRUE,"GENERAL";"TAB2",#N/A,TRUE,"GENERAL";"TAB3",#N/A,TRUE,"GENERAL";"TAB4",#N/A,TRUE,"GENERAL";"TAB5",#N/A,TRUE,"GENERAL"}</definedName>
    <definedName name="jjujujty" hidden="1">{"TAB1",#N/A,TRUE,"GENERAL";"TAB2",#N/A,TRUE,"GENERAL";"TAB3",#N/A,TRUE,"GENERAL";"TAB4",#N/A,TRUE,"GENERAL";"TAB5",#N/A,TRUE,"GENERAL"}</definedName>
    <definedName name="jjyjy" localSheetId="8" hidden="1">{"via1",#N/A,TRUE,"general";"via2",#N/A,TRUE,"general";"via3",#N/A,TRUE,"general"}</definedName>
    <definedName name="jjyjy" hidden="1">{"via1",#N/A,TRUE,"general";"via2",#N/A,TRUE,"general";"via3",#N/A,TRUE,"general"}</definedName>
    <definedName name="jkk" localSheetId="8" hidden="1">{"TAB1",#N/A,TRUE,"GENERAL";"TAB2",#N/A,TRUE,"GENERAL";"TAB3",#N/A,TRUE,"GENERAL";"TAB4",#N/A,TRUE,"GENERAL";"TAB5",#N/A,TRUE,"GENERAL"}</definedName>
    <definedName name="jkk" hidden="1">{"TAB1",#N/A,TRUE,"GENERAL";"TAB2",#N/A,TRUE,"GENERAL";"TAB3",#N/A,TRUE,"GENERAL";"TAB4",#N/A,TRUE,"GENERAL";"TAB5",#N/A,TRUE,"GENERAL"}</definedName>
    <definedName name="jkl" localSheetId="8">#REF!</definedName>
    <definedName name="jkl" hidden="1">{"TAB1",#N/A,TRUE,"GENERAL";"TAB2",#N/A,TRUE,"GENERAL";"TAB3",#N/A,TRUE,"GENERAL";"TAB4",#N/A,TRUE,"GENERAL";"TAB5",#N/A,TRUE,"GENERAL"}</definedName>
    <definedName name="jklj" localSheetId="8" hidden="1">#REF!</definedName>
    <definedName name="jklj" hidden="1">#REF!</definedName>
    <definedName name="JOHNNY" localSheetId="23">[6]!ERR</definedName>
    <definedName name="JOHNNY" localSheetId="8">'A.U % '!ERR</definedName>
    <definedName name="JOHNNY" localSheetId="11">[6]!ERR</definedName>
    <definedName name="JOHNNY">[6]!ERR</definedName>
    <definedName name="Jornal">'[182]Mano de Obra'!$A$2:$A$22</definedName>
    <definedName name="JRYJ" localSheetId="8" hidden="1">{"via1",#N/A,TRUE,"general";"via2",#N/A,TRUE,"general";"via3",#N/A,TRUE,"general"}</definedName>
    <definedName name="JRYJ" hidden="1">{"via1",#N/A,TRUE,"general";"via2",#N/A,TRUE,"general";"via3",#N/A,TRUE,"general"}</definedName>
    <definedName name="JSJAJAJ" localSheetId="18">#REF!</definedName>
    <definedName name="JSJAJAJ">#REF!</definedName>
    <definedName name="JSJSJ" localSheetId="18">#REF!</definedName>
    <definedName name="JSJSJ">#REF!</definedName>
    <definedName name="jtyj" localSheetId="8" hidden="1">{"TAB1",#N/A,TRUE,"GENERAL";"TAB2",#N/A,TRUE,"GENERAL";"TAB3",#N/A,TRUE,"GENERAL";"TAB4",#N/A,TRUE,"GENERAL";"TAB5",#N/A,TRUE,"GENERAL"}</definedName>
    <definedName name="jtyj" hidden="1">{"TAB1",#N/A,TRUE,"GENERAL";"TAB2",#N/A,TRUE,"GENERAL";"TAB3",#N/A,TRUE,"GENERAL";"TAB4",#N/A,TRUE,"GENERAL";"TAB5",#N/A,TRUE,"GENERAL"}</definedName>
    <definedName name="jtyry" localSheetId="8" hidden="1">{"TAB1",#N/A,TRUE,"GENERAL";"TAB2",#N/A,TRUE,"GENERAL";"TAB3",#N/A,TRUE,"GENERAL";"TAB4",#N/A,TRUE,"GENERAL";"TAB5",#N/A,TRUE,"GENERAL"}</definedName>
    <definedName name="jtyry" hidden="1">{"TAB1",#N/A,TRUE,"GENERAL";"TAB2",#N/A,TRUE,"GENERAL";"TAB3",#N/A,TRUE,"GENERAL";"TAB4",#N/A,TRUE,"GENERAL";"TAB5",#N/A,TRUE,"GENERAL"}</definedName>
    <definedName name="juan" localSheetId="18">#REF!</definedName>
    <definedName name="juan">#REF!</definedName>
    <definedName name="Juango">#N/A</definedName>
    <definedName name="juj" localSheetId="8" hidden="1">{"via1",#N/A,TRUE,"general";"via2",#N/A,TRUE,"general";"via3",#N/A,TRUE,"general"}</definedName>
    <definedName name="juj" hidden="1">{"via1",#N/A,TRUE,"general";"via2",#N/A,TRUE,"general";"via3",#N/A,TRUE,"general"}</definedName>
    <definedName name="jujcx" localSheetId="8" hidden="1">{"via1",#N/A,TRUE,"general";"via2",#N/A,TRUE,"general";"via3",#N/A,TRUE,"general"}</definedName>
    <definedName name="jujcx" hidden="1">{"via1",#N/A,TRUE,"general";"via2",#N/A,TRUE,"general";"via3",#N/A,TRUE,"general"}</definedName>
    <definedName name="jujuj" localSheetId="8" hidden="1">{"via1",#N/A,TRUE,"general";"via2",#N/A,TRUE,"general";"via3",#N/A,TRUE,"general"}</definedName>
    <definedName name="jujuj" hidden="1">{"via1",#N/A,TRUE,"general";"via2",#N/A,TRUE,"general";"via3",#N/A,TRUE,"general"}</definedName>
    <definedName name="jujujuju" localSheetId="8" hidden="1">{"TAB1",#N/A,TRUE,"GENERAL";"TAB2",#N/A,TRUE,"GENERAL";"TAB3",#N/A,TRUE,"GENERAL";"TAB4",#N/A,TRUE,"GENERAL";"TAB5",#N/A,TRUE,"GENERAL"}</definedName>
    <definedName name="jujujuju" hidden="1">{"TAB1",#N/A,TRUE,"GENERAL";"TAB2",#N/A,TRUE,"GENERAL";"TAB3",#N/A,TRUE,"GENERAL";"TAB4",#N/A,TRUE,"GENERAL";"TAB5",#N/A,TRUE,"GENERAL"}</definedName>
    <definedName name="JulAgo">'[149]Jul-Ago'!$A$12:$H$29</definedName>
    <definedName name="JulAgo_C">'[183]Jul-Ago'!$A$30:$H$45</definedName>
    <definedName name="juuuhb" localSheetId="8" hidden="1">{"TAB1",#N/A,TRUE,"GENERAL";"TAB2",#N/A,TRUE,"GENERAL";"TAB3",#N/A,TRUE,"GENERAL";"TAB4",#N/A,TRUE,"GENERAL";"TAB5",#N/A,TRUE,"GENERAL"}</definedName>
    <definedName name="juuuhb" hidden="1">{"TAB1",#N/A,TRUE,"GENERAL";"TAB2",#N/A,TRUE,"GENERAL";"TAB3",#N/A,TRUE,"GENERAL";"TAB4",#N/A,TRUE,"GENERAL";"TAB5",#N/A,TRUE,"GENERAL"}</definedName>
    <definedName name="jvv" localSheetId="8">#REF!</definedName>
    <definedName name="jvv">#REF!</definedName>
    <definedName name="jyjt7" localSheetId="8" hidden="1">{"via1",#N/A,TRUE,"general";"via2",#N/A,TRUE,"general";"via3",#N/A,TRUE,"general"}</definedName>
    <definedName name="jyjt7" hidden="1">{"via1",#N/A,TRUE,"general";"via2",#N/A,TRUE,"general";"via3",#N/A,TRUE,"general"}</definedName>
    <definedName name="jyt" localSheetId="8" hidden="1">{"via1",#N/A,TRUE,"general";"via2",#N/A,TRUE,"general";"via3",#N/A,TRUE,"general"}</definedName>
    <definedName name="jyt" hidden="1">{"via1",#N/A,TRUE,"general";"via2",#N/A,TRUE,"general";"via3",#N/A,TRUE,"general"}</definedName>
    <definedName name="jytj" localSheetId="8" hidden="1">{"via1",#N/A,TRUE,"general";"via2",#N/A,TRUE,"general";"via3",#N/A,TRUE,"general"}</definedName>
    <definedName name="jytj" hidden="1">{"via1",#N/A,TRUE,"general";"via2",#N/A,TRUE,"general";"via3",#N/A,TRUE,"general"}</definedName>
    <definedName name="jyuju" localSheetId="8" hidden="1">{"via1",#N/A,TRUE,"general";"via2",#N/A,TRUE,"general";"via3",#N/A,TRUE,"general"}</definedName>
    <definedName name="jyuju" hidden="1">{"via1",#N/A,TRUE,"general";"via2",#N/A,TRUE,"general";"via3",#N/A,TRUE,"general"}</definedName>
    <definedName name="jyujyuj" localSheetId="8" hidden="1">{"via1",#N/A,TRUE,"general";"via2",#N/A,TRUE,"general";"via3",#N/A,TRUE,"general"}</definedName>
    <definedName name="jyujyuj" hidden="1">{"via1",#N/A,TRUE,"general";"via2",#N/A,TRUE,"general";"via3",#N/A,TRUE,"general"}</definedName>
    <definedName name="K" localSheetId="8" hidden="1">{"PYGT",#N/A,FALSE,"PYG";"ACTIT",#N/A,FALSE,"BCE_GRAL-ACTIVO";"PASIT",#N/A,FALSE,"BCE_GRAL-PASIVO-PATRIM";"CAJAT",#N/A,FALSE,"CAJA"}</definedName>
    <definedName name="K" hidden="1">{"PYGT",#N/A,FALSE,"PYG";"ACTIT",#N/A,FALSE,"BCE_GRAL-ACTIVO";"PASIT",#N/A,FALSE,"BCE_GRAL-PASIVO-PATRIM";"CAJAT",#N/A,FALSE,"CAJA"}</definedName>
    <definedName name="K0F1" localSheetId="18">#REF!</definedName>
    <definedName name="K0F1" localSheetId="8">#REF!</definedName>
    <definedName name="K0F1">#REF!</definedName>
    <definedName name="K0F2" localSheetId="18">#REF!</definedName>
    <definedName name="K0F2" localSheetId="8">#REF!</definedName>
    <definedName name="K0F2">#REF!</definedName>
    <definedName name="K10ALO" localSheetId="18">#REF!</definedName>
    <definedName name="K10ALO">#REF!</definedName>
    <definedName name="K11ALO" localSheetId="18">#REF!</definedName>
    <definedName name="K11ALO">#REF!</definedName>
    <definedName name="K1F1" localSheetId="18">#REF!</definedName>
    <definedName name="K1F1">#REF!</definedName>
    <definedName name="K1F2" localSheetId="18">#REF!</definedName>
    <definedName name="K1F2">#REF!</definedName>
    <definedName name="K2F1" localSheetId="18">#REF!</definedName>
    <definedName name="K2F1">#REF!</definedName>
    <definedName name="K2F2" localSheetId="18">#REF!</definedName>
    <definedName name="K2F2">#REF!</definedName>
    <definedName name="K3F1" localSheetId="18">#REF!</definedName>
    <definedName name="K3F1">#REF!</definedName>
    <definedName name="K3F2" localSheetId="18">#REF!</definedName>
    <definedName name="K3F2">#REF!</definedName>
    <definedName name="K4F1" localSheetId="18">#REF!</definedName>
    <definedName name="K4F1">#REF!</definedName>
    <definedName name="K4F2" localSheetId="18">#REF!</definedName>
    <definedName name="K4F2">#REF!</definedName>
    <definedName name="K5F1" localSheetId="18">#REF!</definedName>
    <definedName name="K5F1">#REF!</definedName>
    <definedName name="K5F2" localSheetId="18">#REF!</definedName>
    <definedName name="K5F2">#REF!</definedName>
    <definedName name="K6F1" localSheetId="18">#REF!</definedName>
    <definedName name="K6F1">#REF!</definedName>
    <definedName name="K6F2" localSheetId="18">#REF!</definedName>
    <definedName name="K6F2">#REF!</definedName>
    <definedName name="K7F1" localSheetId="18">#REF!</definedName>
    <definedName name="K7F1">#REF!</definedName>
    <definedName name="K7F2" localSheetId="18">#REF!</definedName>
    <definedName name="K7F2">#REF!</definedName>
    <definedName name="K8ALO" localSheetId="18">#REF!</definedName>
    <definedName name="K8ALO">#REF!</definedName>
    <definedName name="K8F1" localSheetId="18">#REF!</definedName>
    <definedName name="K8F1">#REF!</definedName>
    <definedName name="K8F2" localSheetId="18">#REF!</definedName>
    <definedName name="K8F2">#REF!</definedName>
    <definedName name="K9ALO" localSheetId="18">#REF!</definedName>
    <definedName name="K9ALO">#REF!</definedName>
    <definedName name="kdmfm" hidden="1">#REF!</definedName>
    <definedName name="kf">#REF!</definedName>
    <definedName name="kh">#REF!</definedName>
    <definedName name="KHGGH" localSheetId="8" hidden="1">{"via1",#N/A,TRUE,"general";"via2",#N/A,TRUE,"general";"via3",#N/A,TRUE,"general"}</definedName>
    <definedName name="KHGGH" hidden="1">{"via1",#N/A,TRUE,"general";"via2",#N/A,TRUE,"general";"via3",#N/A,TRUE,"general"}</definedName>
    <definedName name="khjk7" localSheetId="8" hidden="1">{"TAB1",#N/A,TRUE,"GENERAL";"TAB2",#N/A,TRUE,"GENERAL";"TAB3",#N/A,TRUE,"GENERAL";"TAB4",#N/A,TRUE,"GENERAL";"TAB5",#N/A,TRUE,"GENERAL"}</definedName>
    <definedName name="khjk7" hidden="1">{"TAB1",#N/A,TRUE,"GENERAL";"TAB2",#N/A,TRUE,"GENERAL";"TAB3",#N/A,TRUE,"GENERAL";"TAB4",#N/A,TRUE,"GENERAL";"TAB5",#N/A,TRUE,"GENERAL"}</definedName>
    <definedName name="kikik" localSheetId="8" hidden="1">{"via1",#N/A,TRUE,"general";"via2",#N/A,TRUE,"general";"via3",#N/A,TRUE,"general"}</definedName>
    <definedName name="kikik" hidden="1">{"via1",#N/A,TRUE,"general";"via2",#N/A,TRUE,"general";"via3",#N/A,TRUE,"general"}</definedName>
    <definedName name="kj">#REF!</definedName>
    <definedName name="KJHGFDS" localSheetId="18">#REF!</definedName>
    <definedName name="KJHGFDS">#REF!</definedName>
    <definedName name="kjhkd" localSheetId="8" hidden="1">{"via1",#N/A,TRUE,"general";"via2",#N/A,TRUE,"general";"via3",#N/A,TRUE,"general"}</definedName>
    <definedName name="kjhkd" hidden="1">{"via1",#N/A,TRUE,"general";"via2",#N/A,TRUE,"general";"via3",#N/A,TRUE,"general"}</definedName>
    <definedName name="kjj">#REF!</definedName>
    <definedName name="kjk" localSheetId="8" hidden="1">{"via1",#N/A,TRUE,"general";"via2",#N/A,TRUE,"general";"via3",#N/A,TRUE,"general"}</definedName>
    <definedName name="kjk" hidden="1">{"via1",#N/A,TRUE,"general";"via2",#N/A,TRUE,"general";"via3",#N/A,TRUE,"general"}</definedName>
    <definedName name="kjtrkjr" localSheetId="8" hidden="1">{"via1",#N/A,TRUE,"general";"via2",#N/A,TRUE,"general";"via3",#N/A,TRUE,"general"}</definedName>
    <definedName name="kjtrkjr" hidden="1">{"via1",#N/A,TRUE,"general";"via2",#N/A,TRUE,"general";"via3",#N/A,TRUE,"general"}</definedName>
    <definedName name="kk">#REF!</definedName>
    <definedName name="kkkki" localSheetId="8" hidden="1">{"via1",#N/A,TRUE,"general";"via2",#N/A,TRUE,"general";"via3",#N/A,TRUE,"general"}</definedName>
    <definedName name="kkkki" hidden="1">{"via1",#N/A,TRUE,"general";"via2",#N/A,TRUE,"general";"via3",#N/A,TRUE,"general"}</definedName>
    <definedName name="kkkkkki" localSheetId="8" hidden="1">{"TAB1",#N/A,TRUE,"GENERAL";"TAB2",#N/A,TRUE,"GENERAL";"TAB3",#N/A,TRUE,"GENERAL";"TAB4",#N/A,TRUE,"GENERAL";"TAB5",#N/A,TRUE,"GENERAL"}</definedName>
    <definedName name="kkkkkki" hidden="1">{"TAB1",#N/A,TRUE,"GENERAL";"TAB2",#N/A,TRUE,"GENERAL";"TAB3",#N/A,TRUE,"GENERAL";"TAB4",#N/A,TRUE,"GENERAL";"TAB5",#N/A,TRUE,"GENERAL"}</definedName>
    <definedName name="KL" localSheetId="18">#REF!</definedName>
    <definedName name="kl" localSheetId="8">'A.U % '!ERR</definedName>
    <definedName name="KL">#REF!</definedName>
    <definedName name="klklk" localSheetId="8">#REF!</definedName>
    <definedName name="klklk">#REF!</definedName>
    <definedName name="km" localSheetId="8">#REF!</definedName>
    <definedName name="km">#REF!</definedName>
    <definedName name="KO" localSheetId="18" hidden="1">#REF!</definedName>
    <definedName name="KO" hidden="1">#REF!</definedName>
    <definedName name="krtrk" localSheetId="8" hidden="1">{"via1",#N/A,TRUE,"general";"via2",#N/A,TRUE,"general";"via3",#N/A,TRUE,"general"}</definedName>
    <definedName name="krtrk" hidden="1">{"via1",#N/A,TRUE,"general";"via2",#N/A,TRUE,"general";"via3",#N/A,TRUE,"general"}</definedName>
    <definedName name="ks">#REF!</definedName>
    <definedName name="KSKSKSK" localSheetId="18">#REF!</definedName>
    <definedName name="KSKSKSK">#REF!</definedName>
    <definedName name="ksogtk">#REF!</definedName>
    <definedName name="KU" localSheetId="18">#REF!</definedName>
    <definedName name="KU" localSheetId="8">#REF!</definedName>
    <definedName name="KU">#REF!</definedName>
    <definedName name="kuyhgbe">#REF!</definedName>
    <definedName name="kyr" localSheetId="8" hidden="1">{"TAB1",#N/A,TRUE,"GENERAL";"TAB2",#N/A,TRUE,"GENERAL";"TAB3",#N/A,TRUE,"GENERAL";"TAB4",#N/A,TRUE,"GENERAL";"TAB5",#N/A,TRUE,"GENERAL"}</definedName>
    <definedName name="kyr" hidden="1">{"TAB1",#N/A,TRUE,"GENERAL";"TAB2",#N/A,TRUE,"GENERAL";"TAB3",#N/A,TRUE,"GENERAL";"TAB4",#N/A,TRUE,"GENERAL";"TAB5",#N/A,TRUE,"GENERAL"}</definedName>
    <definedName name="L">#REF!</definedName>
    <definedName name="L.CARCAMO" localSheetId="8">#REF!</definedName>
    <definedName name="L.CARCAMO">#REF!</definedName>
    <definedName name="L.CIL" localSheetId="8">#REF!</definedName>
    <definedName name="L.CIL">#REF!</definedName>
    <definedName name="L_" localSheetId="8">#REF!</definedName>
    <definedName name="L_">#REF!</definedName>
    <definedName name="L_TUB" localSheetId="8">#REF!</definedName>
    <definedName name="L_TUB">#REF!</definedName>
    <definedName name="La" localSheetId="8">#REF!</definedName>
    <definedName name="La">#REF!</definedName>
    <definedName name="LAF" localSheetId="8">#REF!</definedName>
    <definedName name="LAF">#REF!</definedName>
    <definedName name="lame" hidden="1">#REF!</definedName>
    <definedName name="Lamparas_2_48">'[60]LISTADO '!$F$107</definedName>
    <definedName name="LANODO" localSheetId="8">#REF!</definedName>
    <definedName name="LANODO">#REF!</definedName>
    <definedName name="LANODOFT" localSheetId="8">#REF!</definedName>
    <definedName name="LANODOFT">#REF!</definedName>
    <definedName name="LARGUE">[98]BASE!$D$394</definedName>
    <definedName name="Last_Row">#N/A</definedName>
    <definedName name="Lavaplatos">'[60]LISTADO '!$F$32</definedName>
    <definedName name="Lb" localSheetId="8">#REF!</definedName>
    <definedName name="Lb">#REF!</definedName>
    <definedName name="Ld" localSheetId="8">#REF!</definedName>
    <definedName name="Ld">#REF!</definedName>
    <definedName name="Le" localSheetId="8">#REF!</definedName>
    <definedName name="Le">#REF!</definedName>
    <definedName name="LECHOS" localSheetId="8">#REF!</definedName>
    <definedName name="LECHOS">#REF!</definedName>
    <definedName name="lechosdos" localSheetId="8">#REF!</definedName>
    <definedName name="lechosdos">#REF!</definedName>
    <definedName name="Left_Header" localSheetId="8" hidden="1">#REF!</definedName>
    <definedName name="Left_Header" hidden="1">#REF!</definedName>
    <definedName name="Lf" localSheetId="8">#REF!</definedName>
    <definedName name="Lf">#REF!</definedName>
    <definedName name="Lh" localSheetId="8">#REF!</definedName>
    <definedName name="Lh">#REF!</definedName>
    <definedName name="Li" localSheetId="8">#REF!</definedName>
    <definedName name="Li">#REF!</definedName>
    <definedName name="Libro1_Hoja1_Lista" localSheetId="8">[184]LISTADO!#REF!</definedName>
    <definedName name="Libro1_Hoja1_Lista">[184]LISTADO!#REF!</definedName>
    <definedName name="LICITACION" localSheetId="18">#REF!</definedName>
    <definedName name="LICITACION" localSheetId="8">#REF!</definedName>
    <definedName name="LICITACION">#REF!</definedName>
    <definedName name="Limatesa_thermo">'[60]LISTADO '!$F$104</definedName>
    <definedName name="limcount" hidden="1">1</definedName>
    <definedName name="LIMP" localSheetId="18">#REF!</definedName>
    <definedName name="LIMP">#REF!</definedName>
    <definedName name="LIMPIO" localSheetId="8">#REF!</definedName>
    <definedName name="LIMPIO">#REF!</definedName>
    <definedName name="linc1">[42]Dimensiones!$B$15</definedName>
    <definedName name="linc2">[42]Dimensiones!$B$19</definedName>
    <definedName name="linc3">[42]Dimensiones!$B$23</definedName>
    <definedName name="linc4">[42]Dimensiones!$B$27</definedName>
    <definedName name="linc5">[42]Dimensiones!$B$31</definedName>
    <definedName name="LINEA" localSheetId="8">[185]CONT_ADI!#REF!</definedName>
    <definedName name="LINEA">[185]CONT_ADI!#REF!</definedName>
    <definedName name="LisaCodSAO" localSheetId="18">#REF!</definedName>
    <definedName name="LisaCodSAO" localSheetId="8">#REF!</definedName>
    <definedName name="LisaCodSAO">#REF!</definedName>
    <definedName name="lista" localSheetId="18">#REF!</definedName>
    <definedName name="lista">#REF!</definedName>
    <definedName name="Listacanti" localSheetId="18">#REF!</definedName>
    <definedName name="Listacanti" localSheetId="8">#REF!</definedName>
    <definedName name="Listacanti">#REF!</definedName>
    <definedName name="ListaCantidad" localSheetId="18">#REF!</definedName>
    <definedName name="ListaCantidad" localSheetId="8">#REF!</definedName>
    <definedName name="ListaCantidad">#REF!</definedName>
    <definedName name="Listado" localSheetId="8">#REF!</definedName>
    <definedName name="Listado">#REF!</definedName>
    <definedName name="listado_equipo">[186]Equipo!$C$4:$C$47</definedName>
    <definedName name="listado_mano_de_obra">'[186]M. de O.'!$C$4:$C$9</definedName>
    <definedName name="listado_materiales">[186]Materiales!$C$4:$C$135</definedName>
    <definedName name="listado_transporte">[186]Transporte!$C$4:$C$19</definedName>
    <definedName name="Listado1" localSheetId="8">#REF!</definedName>
    <definedName name="Listado1">#REF!</definedName>
    <definedName name="ListaItem" localSheetId="18">#REF!</definedName>
    <definedName name="ListaItem" localSheetId="8">#REF!</definedName>
    <definedName name="ListaItem">#REF!</definedName>
    <definedName name="listaprecios" localSheetId="18">#REF!</definedName>
    <definedName name="listaprecios">#REF!</definedName>
    <definedName name="ListaUni" localSheetId="8">[187]TOTALES!$D$7:$D$654</definedName>
    <definedName name="ListaUni">[188]TOTALES!$D$7:$D$654</definedName>
    <definedName name="LISTON">[98]BASE!$D$395</definedName>
    <definedName name="Liston_2_4">'[60]LISTADO '!$F$12</definedName>
    <definedName name="liuoo" localSheetId="8" hidden="1">{"TAB1",#N/A,TRUE,"GENERAL";"TAB2",#N/A,TRUE,"GENERAL";"TAB3",#N/A,TRUE,"GENERAL";"TAB4",#N/A,TRUE,"GENERAL";"TAB5",#N/A,TRUE,"GENERAL"}</definedName>
    <definedName name="liuoo" hidden="1">{"TAB1",#N/A,TRUE,"GENERAL";"TAB2",#N/A,TRUE,"GENERAL";"TAB3",#N/A,TRUE,"GENERAL";"TAB4",#N/A,TRUE,"GENERAL";"TAB5",#N/A,TRUE,"GENERAL"}</definedName>
    <definedName name="Lj" localSheetId="8">#REF!</definedName>
    <definedName name="Lj">#REF!</definedName>
    <definedName name="Lk" localSheetId="8">#REF!</definedName>
    <definedName name="Lk">#REF!</definedName>
    <definedName name="lkj" localSheetId="8" hidden="1">{"via1",#N/A,TRUE,"general";"via2",#N/A,TRUE,"general";"via3",#N/A,TRUE,"general"}</definedName>
    <definedName name="lkj" hidden="1">{"via1",#N/A,TRUE,"general";"via2",#N/A,TRUE,"general";"via3",#N/A,TRUE,"general"}</definedName>
    <definedName name="LKJLJK" localSheetId="8" hidden="1">{"TAB1",#N/A,TRUE,"GENERAL";"TAB2",#N/A,TRUE,"GENERAL";"TAB3",#N/A,TRUE,"GENERAL";"TAB4",#N/A,TRUE,"GENERAL";"TAB5",#N/A,TRUE,"GENERAL"}</definedName>
    <definedName name="LKJLJK" hidden="1">{"TAB1",#N/A,TRUE,"GENERAL";"TAB2",#N/A,TRUE,"GENERAL";"TAB3",#N/A,TRUE,"GENERAL";"TAB4",#N/A,TRUE,"GENERAL";"TAB5",#N/A,TRUE,"GENERAL"}</definedName>
    <definedName name="ll" localSheetId="18">#REF!</definedName>
    <definedName name="LL" localSheetId="8" hidden="1">{#N/A,#N/A,FALSE,"orthoflow";#N/A,#N/A,FALSE,"Miscelaneos";#N/A,#N/A,FALSE,"Instrumentacio";#N/A,#N/A,FALSE,"Electrico";#N/A,#N/A,FALSE,"Valv. Seguridad"}</definedName>
    <definedName name="ll">#REF!</definedName>
    <definedName name="ll_1">NA()</definedName>
    <definedName name="ll_11">NA()</definedName>
    <definedName name="ll_12">NA()</definedName>
    <definedName name="ll_6">NA()</definedName>
    <definedName name="ll_7">NA()</definedName>
    <definedName name="ll_8">NA()</definedName>
    <definedName name="ll_9">NA()</definedName>
    <definedName name="LLAC12" localSheetId="18">#REF!</definedName>
    <definedName name="LLAC12" localSheetId="8">#REF!</definedName>
    <definedName name="LLAC12">#REF!</definedName>
    <definedName name="llam">#REF!</definedName>
    <definedName name="LLANTAS" localSheetId="18">#REF!</definedName>
    <definedName name="LLANTAS">#REF!</definedName>
    <definedName name="LLAP12" localSheetId="18">#REF!</definedName>
    <definedName name="LLAP12" localSheetId="8">#REF!</definedName>
    <definedName name="LLAP12">#REF!</definedName>
    <definedName name="LLKLML" localSheetId="18">#REF!</definedName>
    <definedName name="LLKLML">#REF!</definedName>
    <definedName name="Lll" localSheetId="8">#REF!</definedName>
    <definedName name="Lll">#REF!</definedName>
    <definedName name="lllllh" localSheetId="8" hidden="1">{"via1",#N/A,TRUE,"general";"via2",#N/A,TRUE,"general";"via3",#N/A,TRUE,"general"}</definedName>
    <definedName name="lllllh" hidden="1">{"via1",#N/A,TRUE,"general";"via2",#N/A,TRUE,"general";"via3",#N/A,TRUE,"general"}</definedName>
    <definedName name="lllllllo" localSheetId="8" hidden="1">{"via1",#N/A,TRUE,"general";"via2",#N/A,TRUE,"general";"via3",#N/A,TRUE,"general"}</definedName>
    <definedName name="lllllllo" hidden="1">{"via1",#N/A,TRUE,"general";"via2",#N/A,TRUE,"general";"via3",#N/A,TRUE,"general"}</definedName>
    <definedName name="Lm" localSheetId="8">#REF!</definedName>
    <definedName name="Lm">#REF!</definedName>
    <definedName name="Ln" localSheetId="8">#REF!</definedName>
    <definedName name="Ln">#REF!</definedName>
    <definedName name="Lñ" localSheetId="8">#REF!</definedName>
    <definedName name="Lñ">#REF!</definedName>
    <definedName name="lo" localSheetId="18">#REF!</definedName>
    <definedName name="Lo" localSheetId="8">#REF!</definedName>
    <definedName name="lo">#REF!</definedName>
    <definedName name="Loan_Amount" localSheetId="8">#REF!</definedName>
    <definedName name="Loan_Amount">#REF!</definedName>
    <definedName name="Loan_Start" localSheetId="8">#REF!</definedName>
    <definedName name="Loan_Start">#REF!</definedName>
    <definedName name="Loan_Years" localSheetId="8">#REF!</definedName>
    <definedName name="Loan_Years">#REF!</definedName>
    <definedName name="LOCA" localSheetId="23">[58]!absc</definedName>
    <definedName name="LOCA" localSheetId="8">[59]!absc</definedName>
    <definedName name="LOCA" localSheetId="11">[58]!absc</definedName>
    <definedName name="LOCA">[58]!absc</definedName>
    <definedName name="LOCA1" localSheetId="23">[189]!absc</definedName>
    <definedName name="LOCA1" localSheetId="8">[78]!absc</definedName>
    <definedName name="LOCA1" localSheetId="11">[189]!absc</definedName>
    <definedName name="LOCA1">[189]!absc</definedName>
    <definedName name="LOCALIZACION_Y_REPLANTEO" localSheetId="8">#REF!</definedName>
    <definedName name="LOCALIZACION_Y_REPLANTEO">#REF!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GO" localSheetId="23">[6]!ERR</definedName>
    <definedName name="LOGO" localSheetId="8">'A.U % '!ERR</definedName>
    <definedName name="LOGO" localSheetId="11">[6]!ERR</definedName>
    <definedName name="LOGO">[6]!ERR</definedName>
    <definedName name="lolol" localSheetId="8" hidden="1">{"TAB1",#N/A,TRUE,"GENERAL";"TAB2",#N/A,TRUE,"GENERAL";"TAB3",#N/A,TRUE,"GENERAL";"TAB4",#N/A,TRUE,"GENERAL";"TAB5",#N/A,TRUE,"GENERAL"}</definedName>
    <definedName name="lolol" hidden="1">{"TAB1",#N/A,TRUE,"GENERAL";"TAB2",#N/A,TRUE,"GENERAL";"TAB3",#N/A,TRUE,"GENERAL";"TAB4",#N/A,TRUE,"GENERAL";"TAB5",#N/A,TRUE,"GENERAL"}</definedName>
    <definedName name="Lombana" localSheetId="18">#REF!</definedName>
    <definedName name="Lombana">#REF!</definedName>
    <definedName name="Lombap" localSheetId="18">#REF!</definedName>
    <definedName name="Lombap">#REF!</definedName>
    <definedName name="LONG" localSheetId="18">#REF!</definedName>
    <definedName name="LONG" localSheetId="8">#REF!</definedName>
    <definedName name="LONG">#REF!</definedName>
    <definedName name="long_1_n1" localSheetId="8">#REF!</definedName>
    <definedName name="long_1_n1">#REF!</definedName>
    <definedName name="long_1_n1_i" localSheetId="8">#REF!</definedName>
    <definedName name="long_1_n1_i">#REF!</definedName>
    <definedName name="long_2_n1" localSheetId="8">#REF!</definedName>
    <definedName name="long_2_n1">#REF!</definedName>
    <definedName name="long_2_n1_i" localSheetId="8">#REF!</definedName>
    <definedName name="long_2_n1_i">#REF!</definedName>
    <definedName name="long_3_n1" localSheetId="8">#REF!</definedName>
    <definedName name="long_3_n1">#REF!</definedName>
    <definedName name="long_3_n1_i" localSheetId="8">#REF!</definedName>
    <definedName name="long_3_n1_i">#REF!</definedName>
    <definedName name="long_4_n1" localSheetId="8">#REF!</definedName>
    <definedName name="long_4_n1">#REF!</definedName>
    <definedName name="long_4_n1_i" localSheetId="8">#REF!</definedName>
    <definedName name="long_4_n1_i">#REF!</definedName>
    <definedName name="long_5_n1" localSheetId="8">#REF!</definedName>
    <definedName name="long_5_n1">#REF!</definedName>
    <definedName name="long_5_n1_i" localSheetId="8">#REF!</definedName>
    <definedName name="long_5_n1_i">#REF!</definedName>
    <definedName name="long_6_n1" localSheetId="8">#REF!</definedName>
    <definedName name="long_6_n1">#REF!</definedName>
    <definedName name="long_7_n1" localSheetId="8">#REF!</definedName>
    <definedName name="long_7_n1">#REF!</definedName>
    <definedName name="long_asv_n1" localSheetId="8">#REF!</definedName>
    <definedName name="long_asv_n1">#REF!</definedName>
    <definedName name="long_c1">[190]COLUMNAS!$M1</definedName>
    <definedName name="long_c2">[190]COLUMNAS!$P1</definedName>
    <definedName name="long_c3">[190]COLUMNAS!$S1</definedName>
    <definedName name="long_c4">[190]COLUMNAS!$V1</definedName>
    <definedName name="long_c5">[190]COLUMNAS!$Y1</definedName>
    <definedName name="long_vf_1" localSheetId="8">#REF!</definedName>
    <definedName name="long_vf_1">#REF!</definedName>
    <definedName name="long_vf_2" localSheetId="8">#REF!</definedName>
    <definedName name="long_vf_2">#REF!</definedName>
    <definedName name="long_vf_3" localSheetId="8">#REF!</definedName>
    <definedName name="long_vf_3">#REF!</definedName>
    <definedName name="long_vf_4" localSheetId="8">#REF!</definedName>
    <definedName name="long_vf_4">#REF!</definedName>
    <definedName name="longi_1" localSheetId="8">#REF!</definedName>
    <definedName name="longi_1">#REF!</definedName>
    <definedName name="longi_1_c" localSheetId="8">#REF!</definedName>
    <definedName name="longi_1_c">#REF!</definedName>
    <definedName name="longi_1_vf">'[191]V-F Y LOSA DE PISO '!$M1</definedName>
    <definedName name="longi_1vp">'[190]V-F Y LOSA DE PISO'!$M1</definedName>
    <definedName name="longi_2" localSheetId="8">#REF!</definedName>
    <definedName name="longi_2">#REF!</definedName>
    <definedName name="longi_2_c" localSheetId="8">#REF!</definedName>
    <definedName name="longi_2_c">#REF!</definedName>
    <definedName name="longi_2_vf">'[191]V-F Y LOSA DE PISO '!$P1</definedName>
    <definedName name="longi_2vp">'[190]V-F Y LOSA DE PISO'!$P1</definedName>
    <definedName name="longi_3" localSheetId="8">#REF!</definedName>
    <definedName name="longi_3">#REF!</definedName>
    <definedName name="longi_3_c" localSheetId="8">#REF!</definedName>
    <definedName name="longi_3_c">#REF!</definedName>
    <definedName name="longi_3_vf">'[191]V-F Y LOSA DE PISO '!$S1</definedName>
    <definedName name="longi_3vp">'[190]V-F Y LOSA DE PISO'!$S1</definedName>
    <definedName name="longi_4" localSheetId="8">#REF!</definedName>
    <definedName name="longi_4">#REF!</definedName>
    <definedName name="longi_4_c" localSheetId="8">#REF!</definedName>
    <definedName name="longi_4_c">#REF!</definedName>
    <definedName name="longi_4_vf">'[191]V-F Y LOSA DE PISO '!$V1</definedName>
    <definedName name="longi_4vp">'[190]V-F Y LOSA DE PISO'!$V1</definedName>
    <definedName name="longi_5">[191]PILAS!$Y1</definedName>
    <definedName name="longi_5_c" localSheetId="8">#REF!</definedName>
    <definedName name="longi_5_c">#REF!</definedName>
    <definedName name="longi_v11">'[190]VIGAS Y LOSA N-2'!$M1</definedName>
    <definedName name="longi_v12">'[190]VIGAS Y LOSA N-2'!$P1</definedName>
    <definedName name="longi_v13">'[190]VIGAS Y LOSA N-2'!$S1</definedName>
    <definedName name="longi_v14">'[190]VIGAS Y LOSA N-2'!$V1</definedName>
    <definedName name="longi_v15">'[190]VIGAS Y LOSA N-2'!$Y1</definedName>
    <definedName name="longi_v16">'[190]VIGAS Y LOSA N-2'!$AB1</definedName>
    <definedName name="longi_v21">'[192]VIGAS Y LOSAS N-2'!$M1</definedName>
    <definedName name="longi_v22">'[192]VIGAS Y LOSAS N-2'!$P1</definedName>
    <definedName name="longi_v23">'[192]VIGAS Y LOSAS N-2'!$S1</definedName>
    <definedName name="longi_v24">'[192]VIGAS Y LOSAS N-2'!$V1</definedName>
    <definedName name="longi_v25">'[192]VIGAS Y LOSAS N-2'!$Y1</definedName>
    <definedName name="longi_v26">'[192]VIGAS Y LOSAS N-2'!$AB1</definedName>
    <definedName name="longitud" localSheetId="18">#REF!</definedName>
    <definedName name="Longitud" localSheetId="8">#REF!</definedName>
    <definedName name="longitud">#REF!</definedName>
    <definedName name="Longitud1" localSheetId="8">#REF!</definedName>
    <definedName name="Longitud1">#REF!</definedName>
    <definedName name="Longitud2" localSheetId="8">#REF!</definedName>
    <definedName name="Longitud2">#REF!</definedName>
    <definedName name="LOPE" localSheetId="18">#REF!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p" localSheetId="8">#REF!</definedName>
    <definedName name="Lp">#REF!</definedName>
    <definedName name="lplpl" localSheetId="8" hidden="1">{"via1",#N/A,TRUE,"general";"via2",#N/A,TRUE,"general";"via3",#N/A,TRUE,"general"}</definedName>
    <definedName name="lplpl" hidden="1">{"via1",#N/A,TRUE,"general";"via2",#N/A,TRUE,"general";"via3",#N/A,TRUE,"general"}</definedName>
    <definedName name="Lq" localSheetId="8">#REF!</definedName>
    <definedName name="Lq">#REF!</definedName>
    <definedName name="Lr" localSheetId="8">#REF!</definedName>
    <definedName name="Lr">#REF!</definedName>
    <definedName name="Ls" localSheetId="8">#REF!</definedName>
    <definedName name="Ls">#REF!</definedName>
    <definedName name="Lt" localSheetId="8">#REF!</definedName>
    <definedName name="Lt">#REF!</definedName>
    <definedName name="Lu" localSheetId="8">#REF!</definedName>
    <definedName name="Lu">#REF!</definedName>
    <definedName name="LUBRI">[37]BASE!$D$213</definedName>
    <definedName name="lucy" localSheetId="8" hidden="1">{"TAB1",#N/A,TRUE,"GENERAL";"TAB2",#N/A,TRUE,"GENERAL";"TAB3",#N/A,TRUE,"GENERAL";"TAB4",#N/A,TRUE,"GENERAL";"TAB5",#N/A,TRUE,"GENERAL"}</definedName>
    <definedName name="lucy" hidden="1">{"TAB1",#N/A,TRUE,"GENERAL";"TAB2",#N/A,TRUE,"GENERAL";"TAB3",#N/A,TRUE,"GENERAL";"TAB4",#N/A,TRUE,"GENERAL";"TAB5",#N/A,TRUE,"GENERAL"}</definedName>
    <definedName name="lun" localSheetId="8">'[76]Res-Accide-10'!#REF!</definedName>
    <definedName name="lun">'[77]Res-Accide-10'!#REF!</definedName>
    <definedName name="LUPVC" localSheetId="18">#REF!</definedName>
    <definedName name="LUPVC" localSheetId="8">[37]BASE!$D$70</definedName>
    <definedName name="LUPVC">#REF!</definedName>
    <definedName name="LUPVT" localSheetId="18">#REF!</definedName>
    <definedName name="LUPVT">#REF!</definedName>
    <definedName name="luz" localSheetId="18">#REF!</definedName>
    <definedName name="luz">#REF!</definedName>
    <definedName name="lv" localSheetId="8">#REF!</definedName>
    <definedName name="lv">#REF!</definedName>
    <definedName name="Lz" localSheetId="8">#REF!</definedName>
    <definedName name="Lz">#REF!</definedName>
    <definedName name="m" localSheetId="8">#REF!</definedName>
    <definedName name="M">#REF!</definedName>
    <definedName name="M120K" localSheetId="18">#REF!</definedName>
    <definedName name="M120K">#REF!</definedName>
    <definedName name="M240K" localSheetId="18">#REF!</definedName>
    <definedName name="M240K" localSheetId="8">[37]BASE!$D$39</definedName>
    <definedName name="M240K">#REF!</definedName>
    <definedName name="M280K" localSheetId="18">#REF!</definedName>
    <definedName name="M280K" localSheetId="8">[37]BASE!$D$38</definedName>
    <definedName name="M280K">#REF!</definedName>
    <definedName name="Ma" localSheetId="8">#REF!</definedName>
    <definedName name="Ma">#REF!</definedName>
    <definedName name="mac" localSheetId="8">#REF!</definedName>
    <definedName name="mac">#REF!</definedName>
    <definedName name="MACR" localSheetId="8">#REF!</definedName>
    <definedName name="MACR">#REF!</definedName>
    <definedName name="MACRDEL" localSheetId="8">'[3]7422CW00'!#REF!</definedName>
    <definedName name="MACRDEL">'[3]7422CW00'!#REF!</definedName>
    <definedName name="Macroactividad" localSheetId="8">#REF!</definedName>
    <definedName name="Macroactividad">#REF!</definedName>
    <definedName name="MADCJ" localSheetId="18">#REF!</definedName>
    <definedName name="MADCJ" localSheetId="8">[37]BASE!$D$269</definedName>
    <definedName name="MADCJ">#REF!</definedName>
    <definedName name="Maestro">'[60]M.O.'!$F$16</definedName>
    <definedName name="mafdsf" localSheetId="8" hidden="1">{"via1",#N/A,TRUE,"general";"via2",#N/A,TRUE,"general";"via3",#N/A,TRUE,"general"}</definedName>
    <definedName name="mafdsf" hidden="1">{"via1",#N/A,TRUE,"general";"via2",#N/A,TRUE,"general";"via3",#N/A,TRUE,"general"}</definedName>
    <definedName name="MANO_OBRA" localSheetId="8">#REF!</definedName>
    <definedName name="MANO_OBRA">#REF!</definedName>
    <definedName name="mantener" localSheetId="18">#REF!</definedName>
    <definedName name="mantener">#REF!</definedName>
    <definedName name="MANTO">[98]BASE!$D$401</definedName>
    <definedName name="MANUAL">#REF!</definedName>
    <definedName name="mao" localSheetId="8" hidden="1">{"TAB1",#N/A,TRUE,"GENERAL";"TAB2",#N/A,TRUE,"GENERAL";"TAB3",#N/A,TRUE,"GENERAL";"TAB4",#N/A,TRUE,"GENERAL";"TAB5",#N/A,TRUE,"GENERAL"}</definedName>
    <definedName name="mao" hidden="1">{"TAB1",#N/A,TRUE,"GENERAL";"TAB2",#N/A,TRUE,"GENERAL";"TAB3",#N/A,TRUE,"GENERAL";"TAB4",#N/A,TRUE,"GENERAL";"TAB5",#N/A,TRUE,"GENERAL"}</definedName>
    <definedName name="maow" localSheetId="8" hidden="1">{"via1",#N/A,TRUE,"general";"via2",#N/A,TRUE,"general";"via3",#N/A,TRUE,"general"}</definedName>
    <definedName name="maow" hidden="1">{"via1",#N/A,TRUE,"general";"via2",#N/A,TRUE,"general";"via3",#N/A,TRUE,"general"}</definedName>
    <definedName name="MAQUINAR" localSheetId="8">[107]Insum!$A$68:$H$98</definedName>
    <definedName name="MAQUINAR">[108]Insum!$A$68:$H$98</definedName>
    <definedName name="mar" localSheetId="8">'[76]Res-Accide-10'!#REF!</definedName>
    <definedName name="Mar">[148]MAR!$A$12:$H$33</definedName>
    <definedName name="Mar_C">[148]MAR!$A$35:$H$51</definedName>
    <definedName name="MARABA" localSheetId="18">#REF!</definedName>
    <definedName name="MARABA" localSheetId="8">[37]BASE!$D$248</definedName>
    <definedName name="MARABA">#REF!</definedName>
    <definedName name="MarAbr">'[149]Mar-Abr'!$A$12:$H$34</definedName>
    <definedName name="MARAVILLA" localSheetId="8" hidden="1">{"PRES REHAB ARM-PER POR ITEMS  KM A KM",#N/A,TRUE,"Rehabilitacion Arm-Per"}</definedName>
    <definedName name="MARAVILLA" hidden="1">{"PRES REHAB ARM-PER POR ITEMS  KM A KM",#N/A,TRUE,"Rehabilitacion Arm-Per"}</definedName>
    <definedName name="MARCO_H" localSheetId="8">#REF!</definedName>
    <definedName name="MARCO_H">#REF!</definedName>
    <definedName name="marina" localSheetId="8">'[193]Informe Semanal 1'!#REF!</definedName>
    <definedName name="marina">'[194]Informe Semanal 1'!#REF!</definedName>
    <definedName name="MarkP" localSheetId="8"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YLUZ" localSheetId="8" hidden="1">{"PRES REHAB ARM-PER POR ITEMS  KM A KM",#N/A,TRUE,"Rehabilitacion Arm-Per"}</definedName>
    <definedName name="MARYLUZ" hidden="1">{"PRES REHAB ARM-PER POR ITEMS  KM A KM",#N/A,TRUE,"Rehabilitacion Arm-Per"}</definedName>
    <definedName name="masor" localSheetId="8" hidden="1">{"via1",#N/A,TRUE,"general";"via2",#N/A,TRUE,"general";"via3",#N/A,TRUE,"general"}</definedName>
    <definedName name="masor" hidden="1">{"via1",#N/A,TRUE,"general";"via2",#N/A,TRUE,"general";"via3",#N/A,TRUE,"general"}</definedName>
    <definedName name="MAT" localSheetId="18">#REF!</definedName>
    <definedName name="MAT" localSheetId="8">#REF!</definedName>
    <definedName name="MAT">#REF!</definedName>
    <definedName name="MATER">[152]MATERIAL!$B$3:$B$580</definedName>
    <definedName name="MATERIAL" localSheetId="18">#REF!</definedName>
    <definedName name="MATERIAL" localSheetId="8">'[195]TABLA MATERIALES'!$A$3:$D$654</definedName>
    <definedName name="MATERIAL">#REF!</definedName>
    <definedName name="Material_seleccionado">'[60]LISTADO '!$F$11</definedName>
    <definedName name="Materiales" localSheetId="18">#REF!</definedName>
    <definedName name="materiales" localSheetId="8">[153]materiales!$A$7:$A$1317</definedName>
    <definedName name="Materiales">#REF!</definedName>
    <definedName name="materiales1" localSheetId="8">#REF!</definedName>
    <definedName name="materiales1">[196]Mat!$A$11:$G$569</definedName>
    <definedName name="MaterialTub" localSheetId="18">#REF!</definedName>
    <definedName name="MaterialTub" localSheetId="8">#REF!</definedName>
    <definedName name="MaterialTub">#REF!</definedName>
    <definedName name="MATPR" localSheetId="18">#REF!</definedName>
    <definedName name="MATPR" localSheetId="8">[37]BASE!$D$49</definedName>
    <definedName name="MATPR">#REF!</definedName>
    <definedName name="matriz" localSheetId="18">#REF!,#REF!</definedName>
    <definedName name="MATRIZ" localSheetId="8">#REF!</definedName>
    <definedName name="matriz">#REF!,#REF!</definedName>
    <definedName name="MATRIZ_DE_DATOS">#REF!</definedName>
    <definedName name="MatTuberia" localSheetId="18">#REF!</definedName>
    <definedName name="MatTuberia">#REF!</definedName>
    <definedName name="MayJun">'[149]May-Jun'!$A$12:$H$32</definedName>
    <definedName name="MayJun_C">'[183]May-Jun'!$A$33:$H$52</definedName>
    <definedName name="Mb" localSheetId="8">#REF!</definedName>
    <definedName name="Mb">#REF!</definedName>
    <definedName name="MC4CM" localSheetId="18">#REF!</definedName>
    <definedName name="MC4CM" localSheetId="8">#REF!</definedName>
    <definedName name="MC4CM">#REF!</definedName>
    <definedName name="mcb" localSheetId="8">'[49]Gabinetes ctrol, prot. y med. '!#REF!</definedName>
    <definedName name="mcb">'[49]Gabinetes ctrol, prot. y med. '!#REF!</definedName>
    <definedName name="mcbb" localSheetId="8">'[49]Gabinetes ctrol, prot. y med. '!#REF!</definedName>
    <definedName name="mcbb">'[49]Gabinetes ctrol, prot. y med. '!#REF!</definedName>
    <definedName name="MCCs">#REF!</definedName>
    <definedName name="mdd" localSheetId="8" hidden="1">{"via1",#N/A,TRUE,"general";"via2",#N/A,TRUE,"general";"via3",#N/A,TRUE,"general"}</definedName>
    <definedName name="mdd" hidden="1">{"via1",#N/A,TRUE,"general";"via2",#N/A,TRUE,"general";"via3",#N/A,TRUE,"general"}</definedName>
    <definedName name="mediah_reposo_comida">'[197]CCP,LEYES, Y DEC.'!#REF!</definedName>
    <definedName name="MEDID" localSheetId="8">#REF!</definedName>
    <definedName name="MEDID">#REF!</definedName>
    <definedName name="meg" localSheetId="8" hidden="1">{"TAB1",#N/A,TRUE,"GENERAL";"TAB2",#N/A,TRUE,"GENERAL";"TAB3",#N/A,TRUE,"GENERAL";"TAB4",#N/A,TRUE,"GENERAL";"TAB5",#N/A,TRUE,"GENERAL"}</definedName>
    <definedName name="meg" hidden="1">{"TAB1",#N/A,TRUE,"GENERAL";"TAB2",#N/A,TRUE,"GENERAL";"TAB3",#N/A,TRUE,"GENERAL";"TAB4",#N/A,TRUE,"GENERAL";"TAB5",#N/A,TRUE,"GENERAL"}</definedName>
    <definedName name="MEJORA" localSheetId="18">#REF!</definedName>
    <definedName name="MEJORA">#REF!</definedName>
    <definedName name="MEMORIAS" localSheetId="8">#REF!</definedName>
    <definedName name="MEMORIAS">#REF!</definedName>
    <definedName name="MEMORIAS2" localSheetId="8">#REF!</definedName>
    <definedName name="MEMORIAS2">#REF!</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[57]PRESUPUESTO!$C$13</definedName>
    <definedName name="MesCotiz">'[13]LIQ-NOM'!$H$3</definedName>
    <definedName name="MesCotizacion">'[84]LIQUIDA-NOMINA'!$H$3</definedName>
    <definedName name="MESES" localSheetId="8">#REF!</definedName>
    <definedName name="MESES">[198]CAJA!$AB$8</definedName>
    <definedName name="MesesMora">'[13]LIQ-NOM'!$I$3</definedName>
    <definedName name="Meta1" localSheetId="8">#REF!</definedName>
    <definedName name="Meta1">#REF!</definedName>
    <definedName name="Meta2" localSheetId="8">#REF!</definedName>
    <definedName name="Meta2">#REF!</definedName>
    <definedName name="Meta3" localSheetId="8">#REF!</definedName>
    <definedName name="Meta3">#REF!</definedName>
    <definedName name="mfgjrdt" localSheetId="8" hidden="1">{"TAB1",#N/A,TRUE,"GENERAL";"TAB2",#N/A,TRUE,"GENERAL";"TAB3",#N/A,TRUE,"GENERAL";"TAB4",#N/A,TRUE,"GENERAL";"TAB5",#N/A,TRUE,"GENERAL"}</definedName>
    <definedName name="mfgjrdt" hidden="1">{"TAB1",#N/A,TRUE,"GENERAL";"TAB2",#N/A,TRUE,"GENERAL";"TAB3",#N/A,TRUE,"GENERAL";"TAB4",#N/A,TRUE,"GENERAL";"TAB5",#N/A,TRUE,"GENERAL"}</definedName>
    <definedName name="mghm" localSheetId="8"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 hidden="1">{#N/A,#N/A,FALSE,"Anexfut"}</definedName>
    <definedName name="MIN_MAX_sma">#REF!</definedName>
    <definedName name="miny" hidden="1">{#N/A,#N/A,FALSE,"Orden";#N/A,#N/A,FALSE,"acta";#N/A,#N/A,FALSE,"InfoGer";#N/A,#N/A,FALSE,"Vent und";#N/A,#N/A,FALSE,"G vent";#N/A,#N/A,FALSE,"Publ";#N/A,#N/A,FALSE,"G cxc";#N/A,#N/A,FALSE,"G cxp"}</definedName>
    <definedName name="mjmj" localSheetId="8" hidden="1">{"via1",#N/A,TRUE,"general";"via2",#N/A,TRUE,"general";"via3",#N/A,TRUE,"general"}</definedName>
    <definedName name="mjmj" hidden="1">{"via1",#N/A,TRUE,"general";"via2",#N/A,TRUE,"general";"via3",#N/A,TRUE,"general"}</definedName>
    <definedName name="mjmjmn" localSheetId="8" hidden="1">{"via1",#N/A,TRUE,"general";"via2",#N/A,TRUE,"general";"via3",#N/A,TRUE,"general"}</definedName>
    <definedName name="mjmjmn" hidden="1">{"via1",#N/A,TRUE,"general";"via2",#N/A,TRUE,"general";"via3",#N/A,TRUE,"general"}</definedName>
    <definedName name="mjnhgkio" localSheetId="8" hidden="1">{"via1",#N/A,TRUE,"general";"via2",#N/A,TRUE,"general";"via3",#N/A,TRUE,"general"}</definedName>
    <definedName name="mjnhgkio" hidden="1">{"via1",#N/A,TRUE,"general";"via2",#N/A,TRUE,"general";"via3",#N/A,TRUE,"general"}</definedName>
    <definedName name="MJU">#REF!</definedName>
    <definedName name="mmjmjh" localSheetId="8" hidden="1">{"TAB1",#N/A,TRUE,"GENERAL";"TAB2",#N/A,TRUE,"GENERAL";"TAB3",#N/A,TRUE,"GENERAL";"TAB4",#N/A,TRUE,"GENERAL";"TAB5",#N/A,TRUE,"GENERAL"}</definedName>
    <definedName name="mmjmjh" hidden="1">{"TAB1",#N/A,TRUE,"GENERAL";"TAB2",#N/A,TRUE,"GENERAL";"TAB3",#N/A,TRUE,"GENERAL";"TAB4",#N/A,TRUE,"GENERAL";"TAB5",#N/A,TRUE,"GENERAL"}</definedName>
    <definedName name="mmm" localSheetId="8" hidden="1">{"TAB1",#N/A,TRUE,"GENERAL";"TAB2",#N/A,TRUE,"GENERAL";"TAB3",#N/A,TRUE,"GENERAL";"TAB4",#N/A,TRUE,"GENERAL";"TAB5",#N/A,TRUE,"GENERAL"}</definedName>
    <definedName name="mmm" hidden="1">{"TAB1",#N/A,TRUE,"GENERAL";"TAB2",#N/A,TRUE,"GENERAL";"TAB3",#N/A,TRUE,"GENERAL";"TAB4",#N/A,TRUE,"GENERAL";"TAB5",#N/A,TRUE,"GENERAL"}</definedName>
    <definedName name="mmmh" localSheetId="8" hidden="1">{"via1",#N/A,TRUE,"general";"via2",#N/A,TRUE,"general";"via3",#N/A,TRUE,"general"}</definedName>
    <definedName name="mmmh" hidden="1">{"via1",#N/A,TRUE,"general";"via2",#N/A,TRUE,"general";"via3",#N/A,TRUE,"general"}</definedName>
    <definedName name="mmmmm" localSheetId="18">#REF!</definedName>
    <definedName name="mmmmm">#REF!</definedName>
    <definedName name="mmmmmjyt" localSheetId="8" hidden="1">{"TAB1",#N/A,TRUE,"GENERAL";"TAB2",#N/A,TRUE,"GENERAL";"TAB3",#N/A,TRUE,"GENERAL";"TAB4",#N/A,TRUE,"GENERAL";"TAB5",#N/A,TRUE,"GENERAL"}</definedName>
    <definedName name="mmmmmjyt" hidden="1">{"TAB1",#N/A,TRUE,"GENERAL";"TAB2",#N/A,TRUE,"GENERAL";"TAB3",#N/A,TRUE,"GENERAL";"TAB4",#N/A,TRUE,"GENERAL";"TAB5",#N/A,TRUE,"GENERAL"}</definedName>
    <definedName name="mmmmmmg" localSheetId="8" hidden="1">{"via1",#N/A,TRUE,"general";"via2",#N/A,TRUE,"general";"via3",#N/A,TRUE,"general"}</definedName>
    <definedName name="mmmmmmg" hidden="1">{"via1",#N/A,TRUE,"general";"via2",#N/A,TRUE,"general";"via3",#N/A,TRUE,"general"}</definedName>
    <definedName name="MN" localSheetId="8" hidden="1">{"via1",#N/A,TRUE,"general";"via2",#N/A,TRUE,"general";"via3",#N/A,TRUE,"general"}</definedName>
    <definedName name="MN" hidden="1">{"via1",#N/A,TRUE,"general";"via2",#N/A,TRUE,"general";"via3",#N/A,TRUE,"general"}</definedName>
    <definedName name="MNBBNBN" localSheetId="18">#REF!</definedName>
    <definedName name="MNBBNBN">#REF!</definedName>
    <definedName name="MNMBMB" localSheetId="18">#REF!</definedName>
    <definedName name="MNMBMB">#REF!</definedName>
    <definedName name="MO120K">[130]PRELIM!$B$427</definedName>
    <definedName name="MO240K">[130]PRELIM!$B$412</definedName>
    <definedName name="MO280K">[130]PRELIM!$B$397</definedName>
    <definedName name="MOA" localSheetId="8" hidden="1">{#N/A,#N/A,FALSE,"Hoja1";#N/A,#N/A,FALSE,"Hoja2"}</definedName>
    <definedName name="MOA" hidden="1">{#N/A,#N/A,FALSE,"Hoja1";#N/A,#N/A,FALSE,"Hoja2"}</definedName>
    <definedName name="MOCARG" localSheetId="18">#REF!</definedName>
    <definedName name="MOCARG">#REF!</definedName>
    <definedName name="MOD">#REF!</definedName>
    <definedName name="MODIF1" localSheetId="18">#REF!</definedName>
    <definedName name="MODIF1">#REF!</definedName>
    <definedName name="MODIF1_2" localSheetId="18">#REF!</definedName>
    <definedName name="MODIF1_2">#REF!</definedName>
    <definedName name="MODIF1_7" localSheetId="18">#REF!</definedName>
    <definedName name="MODIF1_7">#REF!</definedName>
    <definedName name="MODIVejec" localSheetId="8" hidden="1">{#N/A,#N/A,FALSE,"Hoja1";#N/A,#N/A,FALSE,"Hoja2"}</definedName>
    <definedName name="MODIVejec" hidden="1">{#N/A,#N/A,FALSE,"Hoja1";#N/A,#N/A,FALSE,"Hoja2"}</definedName>
    <definedName name="Módulo3.anexo1" localSheetId="23">[12]!Módulo3.anexo1</definedName>
    <definedName name="Módulo3.anexo1" localSheetId="11">[12]!Módulo3.anexo1</definedName>
    <definedName name="Módulo3.anexo1">[12]!Módulo3.anexo1</definedName>
    <definedName name="Módulo3.anexo10" localSheetId="23">[12]!Módulo3.anexo10</definedName>
    <definedName name="Módulo3.anexo10" localSheetId="11">[12]!Módulo3.anexo10</definedName>
    <definedName name="Módulo3.anexo10">[12]!Módulo3.anexo10</definedName>
    <definedName name="Módulo3.anexo11" localSheetId="23">[12]!Módulo3.anexo11</definedName>
    <definedName name="Módulo3.anexo11" localSheetId="11">[12]!Módulo3.anexo11</definedName>
    <definedName name="Módulo3.anexo11">[12]!Módulo3.anexo11</definedName>
    <definedName name="Módulo3.anexo12" localSheetId="23">[12]!Módulo3.anexo12</definedName>
    <definedName name="Módulo3.anexo12" localSheetId="11">[12]!Módulo3.anexo12</definedName>
    <definedName name="Módulo3.anexo12">[12]!Módulo3.anexo12</definedName>
    <definedName name="Módulo3.anexo3" localSheetId="23">[12]!Módulo3.anexo3</definedName>
    <definedName name="Módulo3.anexo3" localSheetId="11">[12]!Módulo3.anexo3</definedName>
    <definedName name="Módulo3.anexo3">[12]!Módulo3.anexo3</definedName>
    <definedName name="Módulo3.anexo4" localSheetId="23">[12]!Módulo3.anexo4</definedName>
    <definedName name="Módulo3.anexo4" localSheetId="11">[12]!Módulo3.anexo4</definedName>
    <definedName name="Módulo3.anexo4">[12]!Módulo3.anexo4</definedName>
    <definedName name="Módulo3.anexo5" localSheetId="23">[12]!Módulo3.anexo5</definedName>
    <definedName name="Módulo3.anexo5" localSheetId="11">[12]!Módulo3.anexo5</definedName>
    <definedName name="Módulo3.anexo5">[12]!Módulo3.anexo5</definedName>
    <definedName name="Módulo3.anexo6" localSheetId="23">[12]!Módulo3.anexo6</definedName>
    <definedName name="Módulo3.anexo6" localSheetId="11">[12]!Módulo3.anexo6</definedName>
    <definedName name="Módulo3.anexo6">[12]!Módulo3.anexo6</definedName>
    <definedName name="Módulo8.anexo16" localSheetId="23">[12]!Módulo8.anexo16</definedName>
    <definedName name="Módulo8.anexo16" localSheetId="11">[12]!Módulo8.anexo16</definedName>
    <definedName name="Módulo8.anexo16">[12]!Módulo8.anexo16</definedName>
    <definedName name="MOE" localSheetId="8" hidden="1">{#N/A,#N/A,FALSE,"Hoja1";#N/A,#N/A,FALSE,"Hoja2"}</definedName>
    <definedName name="MOE" hidden="1">{#N/A,#N/A,FALSE,"Hoja1";#N/A,#N/A,FALSE,"Hoja2"}</definedName>
    <definedName name="MOENC" localSheetId="18">#REF!</definedName>
    <definedName name="MOENC" localSheetId="8">[37]BASE!$D$17</definedName>
    <definedName name="MOENC">#REF!</definedName>
    <definedName name="MOIHF" localSheetId="18">#REF!</definedName>
    <definedName name="MOIHF" localSheetId="8">[37]BASE!$D$15</definedName>
    <definedName name="MOIHF">#REF!</definedName>
    <definedName name="MONEDA">[199]Tablas!$AO$6:$AO$7</definedName>
    <definedName name="mono" localSheetId="8">#REF!</definedName>
    <definedName name="mono">#REF!</definedName>
    <definedName name="MontoVigenciasA1" localSheetId="8">#REF!</definedName>
    <definedName name="MontoVigenciasA1">#REF!</definedName>
    <definedName name="MontoVigenciasA2" localSheetId="8">#REF!</definedName>
    <definedName name="MontoVigenciasA2">#REF!</definedName>
    <definedName name="MontoVigenciasA3">#REF!</definedName>
    <definedName name="MontoVigenciasA4">#REF!</definedName>
    <definedName name="MontoVigenciasA5">#REF!</definedName>
    <definedName name="MOPRE" localSheetId="18">#REF!</definedName>
    <definedName name="MOPRE" localSheetId="8">[37]BASE!$D$13</definedName>
    <definedName name="MOPRE">#REF!</definedName>
    <definedName name="Mora">[13]EMPRESA!$I$29</definedName>
    <definedName name="MORON" localSheetId="8">#REF!</definedName>
    <definedName name="MORON">#REF!</definedName>
    <definedName name="mortero" localSheetId="23">[6]!ERR</definedName>
    <definedName name="mortero" localSheetId="11">[6]!ERR</definedName>
    <definedName name="mortero">[6]!ERR</definedName>
    <definedName name="Mortero_1_3">'[60]Apu Basicos'!$F$74</definedName>
    <definedName name="MOTO" localSheetId="18">#REF!</definedName>
    <definedName name="MOTO">#REF!</definedName>
    <definedName name="MOTOBOMBA" localSheetId="18">#REF!</definedName>
    <definedName name="MOTOBOMBA">#REF!</definedName>
    <definedName name="MOTON" localSheetId="8">#REF!</definedName>
    <definedName name="MOTON">#REF!</definedName>
    <definedName name="MOTOP">[37]BASE!$D$12</definedName>
    <definedName name="MOVOL" localSheetId="8">#REF!</definedName>
    <definedName name="MOVOL">#REF!</definedName>
    <definedName name="MRLART" localSheetId="8">[2]STRSUMM0!#REF!</definedName>
    <definedName name="MRLART">[2]STRSUMM0!#REF!</definedName>
    <definedName name="MRSUPDET" localSheetId="8">[91]steel!#REF!</definedName>
    <definedName name="MRSUPDET">[91]steel!#REF!</definedName>
    <definedName name="Mtz_Avance" localSheetId="8">#REF!</definedName>
    <definedName name="Mtz_Avance">#REF!</definedName>
    <definedName name="Mv" localSheetId="8">#REF!</definedName>
    <definedName name="Mv">#REF!</definedName>
    <definedName name="MXMXMXM" localSheetId="18">#REF!</definedName>
    <definedName name="MXMXMXM">#REF!</definedName>
    <definedName name="n" localSheetId="8" hidden="1">{"via1",#N/A,TRUE,"general";"via2",#N/A,TRUE,"general";"via3",#N/A,TRUE,"general"}</definedName>
    <definedName name="n" hidden="1">{"via1",#N/A,TRUE,"general";"via2",#N/A,TRUE,"general";"via3",#N/A,TRUE,"general"}</definedName>
    <definedName name="N_metal">[44]D_AWG!$C$25</definedName>
    <definedName name="Na" localSheetId="8">#REF!</definedName>
    <definedName name="Na">#REF!</definedName>
    <definedName name="Nada" localSheetId="23">[132]!Nada</definedName>
    <definedName name="Nada" localSheetId="11">[132]!Nada</definedName>
    <definedName name="Nada">[132]!Nada</definedName>
    <definedName name="Nafta_2">'[200] ASR+Nafta'!$K$19:$AS$19</definedName>
    <definedName name="Nafta2">'[200] ASR+Nafta'!$K$19:$AS$19</definedName>
    <definedName name="Nafta3">'[200]Todos+Nafta'!$K$19:$AS$19</definedName>
    <definedName name="Nb" localSheetId="8">#REF!</definedName>
    <definedName name="Nb">#REF!</definedName>
    <definedName name="nbvnv" localSheetId="8" hidden="1">{"via1",#N/A,TRUE,"general";"via2",#N/A,TRUE,"general";"via3",#N/A,TRUE,"general"}</definedName>
    <definedName name="nbvnv" hidden="1">{"via1",#N/A,TRUE,"general";"via2",#N/A,TRUE,"general";"via3",#N/A,TRUE,"general"}</definedName>
    <definedName name="Nc" localSheetId="8">#REF!</definedName>
    <definedName name="Nc">#REF!</definedName>
    <definedName name="Nd" localSheetId="8">#REF!</definedName>
    <definedName name="Nd">#REF!</definedName>
    <definedName name="NDHS" localSheetId="8" hidden="1">{"TAB1",#N/A,TRUE,"GENERAL";"TAB2",#N/A,TRUE,"GENERAL";"TAB3",#N/A,TRUE,"GENERAL";"TAB4",#N/A,TRUE,"GENERAL";"TAB5",#N/A,TRUE,"GENERAL"}</definedName>
    <definedName name="NDHS" hidden="1">{"TAB1",#N/A,TRUE,"GENERAL";"TAB2",#N/A,TRUE,"GENERAL";"TAB3",#N/A,TRUE,"GENERAL";"TAB4",#N/A,TRUE,"GENERAL";"TAB5",#N/A,TRUE,"GENERAL"}</definedName>
    <definedName name="Ne" localSheetId="8">#REF!</definedName>
    <definedName name="Ne">#REF!</definedName>
    <definedName name="nf" localSheetId="8" hidden="1">{"TAB1",#N/A,TRUE,"GENERAL";"TAB2",#N/A,TRUE,"GENERAL";"TAB3",#N/A,TRUE,"GENERAL";"TAB4",#N/A,TRUE,"GENERAL";"TAB5",#N/A,TRUE,"GENERAL"}</definedName>
    <definedName name="nf" hidden="1">{"TAB1",#N/A,TRUE,"GENERAL";"TAB2",#N/A,TRUE,"GENERAL";"TAB3",#N/A,TRUE,"GENERAL";"TAB4",#N/A,TRUE,"GENERAL";"TAB5",#N/A,TRUE,"GENERAL"}</definedName>
    <definedName name="nfg" localSheetId="8" hidden="1">{"via1",#N/A,TRUE,"general";"via2",#N/A,TRUE,"general";"via3",#N/A,TRUE,"general"}</definedName>
    <definedName name="nfg" hidden="1">{"via1",#N/A,TRUE,"general";"via2",#N/A,TRUE,"general";"via3",#N/A,TRUE,"general"}</definedName>
    <definedName name="nfgn" localSheetId="8" hidden="1">{"via1",#N/A,TRUE,"general";"via2",#N/A,TRUE,"general";"via3",#N/A,TRUE,"general"}</definedName>
    <definedName name="nfgn" hidden="1">{"via1",#N/A,TRUE,"general";"via2",#N/A,TRUE,"general";"via3",#N/A,TRUE,"general"}</definedName>
    <definedName name="ng">#REF!</definedName>
    <definedName name="ngdn" localSheetId="8" hidden="1">{"TAB1",#N/A,TRUE,"GENERAL";"TAB2",#N/A,TRUE,"GENERAL";"TAB3",#N/A,TRUE,"GENERAL";"TAB4",#N/A,TRUE,"GENERAL";"TAB5",#N/A,TRUE,"GENERAL"}</definedName>
    <definedName name="ngdn" hidden="1">{"TAB1",#N/A,TRUE,"GENERAL";"TAB2",#N/A,TRUE,"GENERAL";"TAB3",#N/A,TRUE,"GENERAL";"TAB4",#N/A,TRUE,"GENERAL";"TAB5",#N/A,TRUE,"GENERAL"}</definedName>
    <definedName name="ngfh" localSheetId="8" hidden="1">{"via1",#N/A,TRUE,"general";"via2",#N/A,TRUE,"general";"via3",#N/A,TRUE,"general"}</definedName>
    <definedName name="ngfh" hidden="1">{"via1",#N/A,TRUE,"general";"via2",#N/A,TRUE,"general";"via3",#N/A,TRUE,"general"}</definedName>
    <definedName name="NH">#REF!</definedName>
    <definedName name="nhn" localSheetId="8" hidden="1">{"via1",#N/A,TRUE,"general";"via2",#N/A,TRUE,"general";"via3",#N/A,TRUE,"general"}</definedName>
    <definedName name="nhn" hidden="1">{"via1",#N/A,TRUE,"general";"via2",#N/A,TRUE,"general";"via3",#N/A,TRUE,"general"}</definedName>
    <definedName name="nhncfgn" localSheetId="8" hidden="1">{"TAB1",#N/A,TRUE,"GENERAL";"TAB2",#N/A,TRUE,"GENERAL";"TAB3",#N/A,TRUE,"GENERAL";"TAB4",#N/A,TRUE,"GENERAL";"TAB5",#N/A,TRUE,"GENERAL"}</definedName>
    <definedName name="nhncfgn" hidden="1">{"TAB1",#N/A,TRUE,"GENERAL";"TAB2",#N/A,TRUE,"GENERAL";"TAB3",#N/A,TRUE,"GENERAL";"TAB4",#N/A,TRUE,"GENERAL";"TAB5",#N/A,TRUE,"GENERAL"}</definedName>
    <definedName name="nhndr" localSheetId="8" hidden="1">{"via1",#N/A,TRUE,"general";"via2",#N/A,TRUE,"general";"via3",#N/A,TRUE,"general"}</definedName>
    <definedName name="nhndr" hidden="1">{"via1",#N/A,TRUE,"general";"via2",#N/A,TRUE,"general";"via3",#N/A,TRUE,"general"}</definedName>
    <definedName name="Niqui" localSheetId="18">#REF!</definedName>
    <definedName name="Niqui" localSheetId="8">#REF!</definedName>
    <definedName name="Niqui">#REF!</definedName>
    <definedName name="Nit">[84]EMPRESA!$F$8</definedName>
    <definedName name="NM" localSheetId="18">#REF!</definedName>
    <definedName name="NM">#REF!</definedName>
    <definedName name="Nmax" localSheetId="8">#REF!</definedName>
    <definedName name="Nmax">#REF!</definedName>
    <definedName name="nmdlf" localSheetId="8">#REF!</definedName>
    <definedName name="nmdlf">#REF!</definedName>
    <definedName name="nmmmm" localSheetId="8" hidden="1">{"via1",#N/A,TRUE,"general";"via2",#N/A,TRUE,"general";"via3",#N/A,TRUE,"general"}</definedName>
    <definedName name="nmmmm" hidden="1">{"via1",#N/A,TRUE,"general";"via2",#N/A,TRUE,"general";"via3",#N/A,TRUE,"general"}</definedName>
    <definedName name="NN" localSheetId="8" hidden="1">{"TAB1",#N/A,TRUE,"GENERAL";"TAB2",#N/A,TRUE,"GENERAL";"TAB3",#N/A,TRUE,"GENERAL";"TAB4",#N/A,TRUE,"GENERAL";"TAB5",#N/A,TRUE,"GENERAL"}</definedName>
    <definedName name="NN" hidden="1">{"TAB1",#N/A,TRUE,"GENERAL";"TAB2",#N/A,TRUE,"GENERAL";"TAB3",#N/A,TRUE,"GENERAL";"TAB4",#N/A,TRUE,"GENERAL";"TAB5",#N/A,TRUE,"GENERAL"}</definedName>
    <definedName name="nndng" localSheetId="8" hidden="1">{"TAB1",#N/A,TRUE,"GENERAL";"TAB2",#N/A,TRUE,"GENERAL";"TAB3",#N/A,TRUE,"GENERAL";"TAB4",#N/A,TRUE,"GENERAL";"TAB5",#N/A,TRUE,"GENERAL"}</definedName>
    <definedName name="nndng" hidden="1">{"TAB1",#N/A,TRUE,"GENERAL";"TAB2",#N/A,TRUE,"GENERAL";"TAB3",#N/A,TRUE,"GENERAL";"TAB4",#N/A,TRUE,"GENERAL";"TAB5",#N/A,TRUE,"GENERAL"}</definedName>
    <definedName name="nnn" localSheetId="8" hidden="1">{"TAB1",#N/A,TRUE,"GENERAL";"TAB2",#N/A,TRUE,"GENERAL";"TAB3",#N/A,TRUE,"GENERAL";"TAB4",#N/A,TRUE,"GENERAL";"TAB5",#N/A,TRUE,"GENERAL"}</definedName>
    <definedName name="nnn" hidden="1">{"TAB1",#N/A,TRUE,"GENERAL";"TAB2",#N/A,TRUE,"GENERAL";"TAB3",#N/A,TRUE,"GENERAL";"TAB4",#N/A,TRUE,"GENERAL";"TAB5",#N/A,TRUE,"GENERAL"}</definedName>
    <definedName name="nnnhd" localSheetId="8" hidden="1">{"via1",#N/A,TRUE,"general";"via2",#N/A,TRUE,"general";"via3",#N/A,TRUE,"general"}</definedName>
    <definedName name="nnnhd" hidden="1">{"via1",#N/A,TRUE,"general";"via2",#N/A,TRUE,"general";"via3",#N/A,TRUE,"general"}</definedName>
    <definedName name="nnnnn" localSheetId="8" hidden="1">{"via1",#N/A,TRUE,"general";"via2",#N/A,TRUE,"general";"via3",#N/A,TRUE,"general"}</definedName>
    <definedName name="nnnnn" hidden="1">{"via1",#N/A,TRUE,"general";"via2",#N/A,TRUE,"general";"via3",#N/A,TRUE,"general"}</definedName>
    <definedName name="nnnnnd" localSheetId="8" hidden="1">{"TAB1",#N/A,TRUE,"GENERAL";"TAB2",#N/A,TRUE,"GENERAL";"TAB3",#N/A,TRUE,"GENERAL";"TAB4",#N/A,TRUE,"GENERAL";"TAB5",#N/A,TRUE,"GENERAL"}</definedName>
    <definedName name="nnnnnd" hidden="1">{"TAB1",#N/A,TRUE,"GENERAL";"TAB2",#N/A,TRUE,"GENERAL";"TAB3",#N/A,TRUE,"GENERAL";"TAB4",#N/A,TRUE,"GENERAL";"TAB5",#N/A,TRUE,"GENERAL"}</definedName>
    <definedName name="nnnnnf" localSheetId="8" hidden="1">{"TAB1",#N/A,TRUE,"GENERAL";"TAB2",#N/A,TRUE,"GENERAL";"TAB3",#N/A,TRUE,"GENERAL";"TAB4",#N/A,TRUE,"GENERAL";"TAB5",#N/A,TRUE,"GENERAL"}</definedName>
    <definedName name="nnnnnf" hidden="1">{"TAB1",#N/A,TRUE,"GENERAL";"TAB2",#N/A,TRUE,"GENERAL";"TAB3",#N/A,TRUE,"GENERAL";"TAB4",#N/A,TRUE,"GENERAL";"TAB5",#N/A,TRUE,"GENERAL"}</definedName>
    <definedName name="nnnnnh" localSheetId="8" hidden="1">{"via1",#N/A,TRUE,"general";"via2",#N/A,TRUE,"general";"via3",#N/A,TRUE,"general"}</definedName>
    <definedName name="nnnnnh" hidden="1">{"via1",#N/A,TRUE,"general";"via2",#N/A,TRUE,"general";"via3",#N/A,TRUE,"general"}</definedName>
    <definedName name="NO" localSheetId="8">'A.U % '!ERR</definedName>
    <definedName name="NO" hidden="1">{"PYGT",#N/A,FALSE,"PYG";"ACTIT",#N/A,FALSE,"BCE_GRAL-ACTIVO";"PASIT",#N/A,FALSE,"BCE_GRAL-PASIVO-PATRIM";"CAJAT",#N/A,FALSE,"CAJA"}</definedName>
    <definedName name="No._tanques">[42]Dimensiones!$D$36</definedName>
    <definedName name="No.copias">'[111]FIRMAS y DATOS'!$N$1:$N$6</definedName>
    <definedName name="No_Cont" localSheetId="18">#REF!</definedName>
    <definedName name="No_Cont">#REF!</definedName>
    <definedName name="No_desarrolladas">'[61]Reservas de Petróleo'!$A$2,'[61]Reservas de Petróleo'!$A$1,'[61]Reservas de Petróleo'!$D$4,'[61]Reservas de Petróleo'!$G$1:$G$65536</definedName>
    <definedName name="NOM" localSheetId="18">#REF!</definedName>
    <definedName name="NOM">#REF!</definedName>
    <definedName name="NOMBRE" localSheetId="18">#REF!</definedName>
    <definedName name="NOMBRE" localSheetId="8">#REF!</definedName>
    <definedName name="NOMBRE">#REF!</definedName>
    <definedName name="NombreCoordinador" localSheetId="8">#REF!</definedName>
    <definedName name="NombreCoordinador">#REF!</definedName>
    <definedName name="NombreDependencia">#REF!</definedName>
    <definedName name="NombreProyecto">#REF!</definedName>
    <definedName name="NombreTabla">"Dummy"</definedName>
    <definedName name="NombreVicepresidencia">#REF!</definedName>
    <definedName name="Norte" localSheetId="18">#REF!</definedName>
    <definedName name="Norte" localSheetId="8">#REF!</definedName>
    <definedName name="Norte">#REF!</definedName>
    <definedName name="nose">#REF!</definedName>
    <definedName name="NovDic">'[149]Nov-Dic'!$A$12:$H$34</definedName>
    <definedName name="NPAGE">[2]STRSUMM0!#REF!</definedName>
    <definedName name="Nro_Acta" localSheetId="18">#REF!</definedName>
    <definedName name="Nro_Acta">#REF!</definedName>
    <definedName name="NUEVO" localSheetId="18">#REF!</definedName>
    <definedName name="NUEVO" localSheetId="8">#REF!</definedName>
    <definedName name="NUEVO">#REF!</definedName>
    <definedName name="NUM" localSheetId="18">#REF!</definedName>
    <definedName name="NUM">#REF!</definedName>
    <definedName name="num_1" localSheetId="8">#REF!</definedName>
    <definedName name="num_1">#REF!</definedName>
    <definedName name="num_1_c" localSheetId="8">#REF!</definedName>
    <definedName name="num_1_c">#REF!</definedName>
    <definedName name="num_1_n1" localSheetId="8">#REF!</definedName>
    <definedName name="num_1_n1">#REF!</definedName>
    <definedName name="num_1_n1_i" localSheetId="8">#REF!</definedName>
    <definedName name="num_1_n1_i">#REF!</definedName>
    <definedName name="num_1_vf">'[191]V-F Y LOSA DE PISO '!$K1</definedName>
    <definedName name="num_1vp">'[190]V-F Y LOSA DE PISO'!$K1</definedName>
    <definedName name="num_2" localSheetId="8">#REF!</definedName>
    <definedName name="num_2">#REF!</definedName>
    <definedName name="num_2_c" localSheetId="8">#REF!</definedName>
    <definedName name="num_2_c">#REF!</definedName>
    <definedName name="num_2_n1" localSheetId="8">#REF!</definedName>
    <definedName name="num_2_n1">#REF!</definedName>
    <definedName name="num_2_n1_i" localSheetId="8">#REF!</definedName>
    <definedName name="num_2_n1_i">#REF!</definedName>
    <definedName name="num_2_vf">'[191]V-F Y LOSA DE PISO '!$N1</definedName>
    <definedName name="num_2vp">'[190]V-F Y LOSA DE PISO'!$N1</definedName>
    <definedName name="num_3" localSheetId="8">#REF!</definedName>
    <definedName name="num_3">#REF!</definedName>
    <definedName name="num_3_c" localSheetId="8">#REF!</definedName>
    <definedName name="num_3_c">#REF!</definedName>
    <definedName name="num_3_n1" localSheetId="8">#REF!</definedName>
    <definedName name="num_3_n1">#REF!</definedName>
    <definedName name="num_3_n1_i" localSheetId="8">#REF!</definedName>
    <definedName name="num_3_n1_i">#REF!</definedName>
    <definedName name="num_3_vf">'[191]V-F Y LOSA DE PISO '!$Q1</definedName>
    <definedName name="num_3vp">'[190]V-F Y LOSA DE PISO'!$Q1</definedName>
    <definedName name="num_4" localSheetId="8">#REF!</definedName>
    <definedName name="num_4">#REF!</definedName>
    <definedName name="num_4_c" localSheetId="8">#REF!</definedName>
    <definedName name="num_4_c">#REF!</definedName>
    <definedName name="num_4_n1" localSheetId="8">#REF!</definedName>
    <definedName name="num_4_n1">#REF!</definedName>
    <definedName name="num_4_n1_i" localSheetId="8">#REF!</definedName>
    <definedName name="num_4_n1_i">#REF!</definedName>
    <definedName name="num_4_vf">'[191]V-F Y LOSA DE PISO '!$T1</definedName>
    <definedName name="num_4vp">'[190]V-F Y LOSA DE PISO'!$T1</definedName>
    <definedName name="num_5">[191]PILAS!$W1</definedName>
    <definedName name="num_5_c" localSheetId="8">#REF!</definedName>
    <definedName name="num_5_c">#REF!</definedName>
    <definedName name="num_5_n1" localSheetId="8">#REF!</definedName>
    <definedName name="num_5_n1">#REF!</definedName>
    <definedName name="num_5_n1_i" localSheetId="8">#REF!</definedName>
    <definedName name="num_5_n1_i">#REF!</definedName>
    <definedName name="num_6_n1" localSheetId="8">#REF!</definedName>
    <definedName name="num_6_n1">#REF!</definedName>
    <definedName name="num_7_n1" localSheetId="8">#REF!</definedName>
    <definedName name="num_7_n1">#REF!</definedName>
    <definedName name="num_asv_n1" localSheetId="8">#REF!</definedName>
    <definedName name="num_asv_n1">#REF!</definedName>
    <definedName name="num_c1">[190]COLUMNAS!$K1</definedName>
    <definedName name="num_c2">[190]COLUMNAS!$N1</definedName>
    <definedName name="num_c3">[190]COLUMNAS!$Q1</definedName>
    <definedName name="num_c4">[190]COLUMNAS!$V1</definedName>
    <definedName name="num_c5">[190]COLUMNAS!$W1</definedName>
    <definedName name="Num_Pmt_Per_Year" localSheetId="8">#REF!</definedName>
    <definedName name="Num_Pmt_Per_Year">#REF!</definedName>
    <definedName name="num_v11">'[190]VIGAS Y LOSA N-2'!$K1</definedName>
    <definedName name="num_v12">'[190]VIGAS Y LOSA N-2'!$N1</definedName>
    <definedName name="num_v13">'[190]VIGAS Y LOSA N-2'!$Q1</definedName>
    <definedName name="num_v14">'[190]VIGAS Y LOSA N-2'!$T1</definedName>
    <definedName name="num_v15">'[190]VIGAS Y LOSA N-2'!$W1</definedName>
    <definedName name="num_v16">'[190]VIGAS Y LOSA N-2'!$Z1</definedName>
    <definedName name="num_v21">'[192]VIGAS Y LOSAS N-2'!$K1</definedName>
    <definedName name="num_v22">'[192]VIGAS Y LOSAS N-2'!$N1</definedName>
    <definedName name="num_v23">'[192]VIGAS Y LOSAS N-2'!$Q1</definedName>
    <definedName name="num_v24">'[192]VIGAS Y LOSAS N-2'!$T1</definedName>
    <definedName name="num_v25">'[192]VIGAS Y LOSAS N-2'!$W1</definedName>
    <definedName name="num_v26">'[192]VIGAS Y LOSAS N-2'!$Z1</definedName>
    <definedName name="num_vf_1" localSheetId="8">#REF!</definedName>
    <definedName name="num_vf_1">#REF!</definedName>
    <definedName name="num_vf_2" localSheetId="8">#REF!</definedName>
    <definedName name="num_vf_2">#REF!</definedName>
    <definedName name="num_vf_3" localSheetId="8">#REF!</definedName>
    <definedName name="num_vf_3">#REF!</definedName>
    <definedName name="num_vf_4" localSheetId="8">#REF!</definedName>
    <definedName name="num_vf_4">#REF!</definedName>
    <definedName name="Number_of_Payments" localSheetId="8">MATCH(0.01,'A.U % '!End_Bal,-1)+1</definedName>
    <definedName name="Number_of_Payments">MATCH(0.01,End_Bal,-1)+1</definedName>
    <definedName name="nxn" localSheetId="8" hidden="1">{"via1",#N/A,TRUE,"general";"via2",#N/A,TRUE,"general";"via3",#N/A,TRUE,"general"}</definedName>
    <definedName name="nxn" hidden="1">{"via1",#N/A,TRUE,"general";"via2",#N/A,TRUE,"general";"via3",#N/A,TRUE,"general"}</definedName>
    <definedName name="ÑL" localSheetId="8">#REF!</definedName>
    <definedName name="ÑL">#REF!</definedName>
    <definedName name="ÑÑ" localSheetId="23">[6]!ERR</definedName>
    <definedName name="ÑÑ" localSheetId="11">[6]!ERR</definedName>
    <definedName name="ÑÑ">[6]!ERR</definedName>
    <definedName name="ÑÑL" localSheetId="18">#REF!</definedName>
    <definedName name="ÑÑL">#REF!</definedName>
    <definedName name="ÑÑÑ" localSheetId="18">#REF!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OKJIHI" localSheetId="18">#REF!</definedName>
    <definedName name="ÑOKJIHI">#REF!</definedName>
    <definedName name="ñpñpñ" localSheetId="8" hidden="1">{"via1",#N/A,TRUE,"general";"via2",#N/A,TRUE,"general";"via3",#N/A,TRUE,"general"}</definedName>
    <definedName name="ñpñpñ" hidden="1">{"via1",#N/A,TRUE,"general";"via2",#N/A,TRUE,"general";"via3",#N/A,TRUE,"general"}</definedName>
    <definedName name="O" localSheetId="8">#REF!</definedName>
    <definedName name="O">[52]RECURSOS!$D$12</definedName>
    <definedName name="o_y_m" localSheetId="18">#REF!</definedName>
    <definedName name="o_y_m">#REF!</definedName>
    <definedName name="º1" localSheetId="8">#REF!</definedName>
    <definedName name="º1">#REF!</definedName>
    <definedName name="o9o9" localSheetId="8" hidden="1">{"via1",#N/A,TRUE,"general";"via2",#N/A,TRUE,"general";"via3",#N/A,TRUE,"general"}</definedName>
    <definedName name="o9o9" hidden="1">{"via1",#N/A,TRUE,"general";"via2",#N/A,TRUE,"general";"via3",#N/A,TRUE,"general"}</definedName>
    <definedName name="OBJ">[57]PRESUPUESTO!$C$10</definedName>
    <definedName name="ObjetivoProyecto" localSheetId="8">#REF!</definedName>
    <definedName name="ObjetivoProyecto">#REF!</definedName>
    <definedName name="OBJETO" localSheetId="18">#REF!</definedName>
    <definedName name="Objeto" localSheetId="8">'[117]Datos básicos'!$B$4</definedName>
    <definedName name="OBJETO">#REF!</definedName>
    <definedName name="Obra" localSheetId="8">#REF!</definedName>
    <definedName name="Obra">#REF!</definedName>
    <definedName name="obras" hidden="1">#REF!</definedName>
    <definedName name="obras1" localSheetId="23">DATE(YEAR([201]!Loan_Start),MONTH([201]!Loan_Start)+Payment_Number,DAY([201]!Loan_Start))</definedName>
    <definedName name="obras1" localSheetId="8">DATE(YEAR([201]!Loan_Start),MONTH([201]!Loan_Start)+Payment_Number,DAY([201]!Loan_Start))</definedName>
    <definedName name="obras1" localSheetId="11">DATE(YEAR([201]!Loan_Start),MONTH([201]!Loan_Start)+Payment_Number,DAY([201]!Loan_Start))</definedName>
    <definedName name="obras1">DATE(YEAR([201]!Loan_Start),MONTH([201]!Loan_Start)+Payment_Number,DAY([201]!Loan_Start))</definedName>
    <definedName name="obras11" localSheetId="8" hidden="1">#REF!</definedName>
    <definedName name="obras11" hidden="1">#REF!</definedName>
    <definedName name="obras111" localSheetId="23">DATE(YEAR([202]!Loan_Start),MONTH([202]!Loan_Start)+Payment_Number,DAY([202]!Loan_Start))</definedName>
    <definedName name="obras111" localSheetId="8">DATE(YEAR([202]!Loan_Start),MONTH([202]!Loan_Start)+Payment_Number,DAY([202]!Loan_Start))</definedName>
    <definedName name="obras111" localSheetId="11">DATE(YEAR([202]!Loan_Start),MONTH([202]!Loan_Start)+Payment_Number,DAY([202]!Loan_Start))</definedName>
    <definedName name="obras111">DATE(YEAR([202]!Loan_Start),MONTH([202]!Loan_Start)+Payment_Number,DAY([202]!Loan_Start))</definedName>
    <definedName name="OBS_Data_Col" localSheetId="8" hidden="1">#REF!</definedName>
    <definedName name="OBS_Data_Col" hidden="1">#REF!</definedName>
    <definedName name="OBSERV" localSheetId="8">#REF!</definedName>
    <definedName name="OBSERV">#REF!</definedName>
    <definedName name="Observaciones" localSheetId="18">#REF!</definedName>
    <definedName name="Observaciones">#REF!</definedName>
    <definedName name="Øc" localSheetId="8">#REF!</definedName>
    <definedName name="Øc">#REF!</definedName>
    <definedName name="Øcab" localSheetId="8">#REF!</definedName>
    <definedName name="Øcab">#REF!</definedName>
    <definedName name="occidental" localSheetId="18">#REF!</definedName>
    <definedName name="occidental">#REF!</definedName>
    <definedName name="OCD">[16]Tablas!#REF!</definedName>
    <definedName name="OCD1_1">[16]Tablas!#REF!</definedName>
    <definedName name="OCD1_1_1">[16]Tablas!#REF!</definedName>
    <definedName name="OCI">[16]Tablas!#REF!</definedName>
    <definedName name="OCI1_1">[16]Tablas!#REF!</definedName>
    <definedName name="OCI1_1_1">[16]Tablas!#REF!</definedName>
    <definedName name="OCTUBRE" localSheetId="8"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era" localSheetId="8" hidden="1">{#N/A,#N/A,FALSE,"Aging Summary";#N/A,#N/A,FALSE,"Ratio Analysis";#N/A,#N/A,FALSE,"Test 120 Day Accts";#N/A,#N/A,FALSE,"Tickmarks"}</definedName>
    <definedName name="oera" hidden="1">{#N/A,#N/A,FALSE,"Aging Summary";#N/A,#N/A,FALSE,"Ratio Analysis";#N/A,#N/A,FALSE,"Test 120 Day Accts";#N/A,#N/A,FALSE,"Tickmarks"}</definedName>
    <definedName name="Øf" localSheetId="8">#REF!</definedName>
    <definedName name="Øf">#REF!</definedName>
    <definedName name="OFICI">[37]BASE!$D$9</definedName>
    <definedName name="oiret" localSheetId="8" hidden="1">{"TAB1",#N/A,TRUE,"GENERAL";"TAB2",#N/A,TRUE,"GENERAL";"TAB3",#N/A,TRUE,"GENERAL";"TAB4",#N/A,TRUE,"GENERAL";"TAB5",#N/A,TRUE,"GENERAL"}</definedName>
    <definedName name="oiret" hidden="1">{"TAB1",#N/A,TRUE,"GENERAL";"TAB2",#N/A,TRUE,"GENERAL";"TAB3",#N/A,TRUE,"GENERAL";"TAB4",#N/A,TRUE,"GENERAL";"TAB5",#N/A,TRUE,"GENERAL"}</definedName>
    <definedName name="oirgrth" localSheetId="8" hidden="1">{"TAB1",#N/A,TRUE,"GENERAL";"TAB2",#N/A,TRUE,"GENERAL";"TAB3",#N/A,TRUE,"GENERAL";"TAB4",#N/A,TRUE,"GENERAL";"TAB5",#N/A,TRUE,"GENERAL"}</definedName>
    <definedName name="oirgrth" hidden="1">{"TAB1",#N/A,TRUE,"GENERAL";"TAB2",#N/A,TRUE,"GENERAL";"TAB3",#N/A,TRUE,"GENERAL";"TAB4",#N/A,TRUE,"GENERAL";"TAB5",#N/A,TRUE,"GENERAL"}</definedName>
    <definedName name="OIUOIU" localSheetId="8" hidden="1">{"via1",#N/A,TRUE,"general";"via2",#N/A,TRUE,"general";"via3",#N/A,TRUE,"general"}</definedName>
    <definedName name="OIUOIU" hidden="1">{"via1",#N/A,TRUE,"general";"via2",#N/A,TRUE,"general";"via3",#N/A,TRUE,"general"}</definedName>
    <definedName name="OIUYTER" localSheetId="18">#REF!</definedName>
    <definedName name="OIUYTER">#REF!</definedName>
    <definedName name="OnceThru">0</definedName>
    <definedName name="OÑ">#REF!</definedName>
    <definedName name="ooo" localSheetId="8" hidden="1">{"via1",#N/A,TRUE,"general";"via2",#N/A,TRUE,"general";"via3",#N/A,TRUE,"general"}</definedName>
    <definedName name="ooo" hidden="1">{"via1",#N/A,TRUE,"general";"via2",#N/A,TRUE,"general";"via3",#N/A,TRUE,"general"}</definedName>
    <definedName name="ooooiii" localSheetId="8" hidden="1">{"TAB1",#N/A,TRUE,"GENERAL";"TAB2",#N/A,TRUE,"GENERAL";"TAB3",#N/A,TRUE,"GENERAL";"TAB4",#N/A,TRUE,"GENERAL";"TAB5",#N/A,TRUE,"GENERAL"}</definedName>
    <definedName name="ooooiii" hidden="1">{"TAB1",#N/A,TRUE,"GENERAL";"TAB2",#N/A,TRUE,"GENERAL";"TAB3",#N/A,TRUE,"GENERAL";"TAB4",#N/A,TRUE,"GENERAL";"TAB5",#N/A,TRUE,"GENERAL"}</definedName>
    <definedName name="ooooooo" localSheetId="18">#REF!</definedName>
    <definedName name="ooooooo">#REF!</definedName>
    <definedName name="oooos" localSheetId="8" hidden="1">{"via1",#N/A,TRUE,"general";"via2",#N/A,TRUE,"general";"via3",#N/A,TRUE,"general"}</definedName>
    <definedName name="oooos" hidden="1">{"via1",#N/A,TRUE,"general";"via2",#N/A,TRUE,"general";"via3",#N/A,TRUE,"general"}</definedName>
    <definedName name="opcion">#REF!</definedName>
    <definedName name="Openingpb" localSheetId="8" hidden="1">#REF!</definedName>
    <definedName name="Openingpb" hidden="1">#REF!</definedName>
    <definedName name="Opera1" localSheetId="18">#REF!</definedName>
    <definedName name="Opera1">#REF!</definedName>
    <definedName name="Opera2" localSheetId="18">#REF!</definedName>
    <definedName name="Opera2">#REF!</definedName>
    <definedName name="Opera3" localSheetId="18">#REF!</definedName>
    <definedName name="Opera3">#REF!</definedName>
    <definedName name="Opera4" localSheetId="18">#REF!</definedName>
    <definedName name="Opera4">#REF!</definedName>
    <definedName name="operar" localSheetId="18">#REF!</definedName>
    <definedName name="operar">#REF!</definedName>
    <definedName name="Operario">#REF!</definedName>
    <definedName name="OPLÑ" localSheetId="18">#REF!</definedName>
    <definedName name="OPLÑ">#REF!</definedName>
    <definedName name="OR">#REF!</definedName>
    <definedName name="Oriental" localSheetId="18">#REF!</definedName>
    <definedName name="Oriental">#REF!</definedName>
    <definedName name="ORIGEN">#REF!</definedName>
    <definedName name="ORIGINAL" localSheetId="8"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[9]INST!#REF!</definedName>
    <definedName name="OSCAR" localSheetId="18">#REF!</definedName>
    <definedName name="OSCAR">#REF!</definedName>
    <definedName name="OSOSOSO" localSheetId="18">#REF!</definedName>
    <definedName name="OSOSOSO">#REF!</definedName>
    <definedName name="otros" localSheetId="8">[153]otros!$A$6:$A$1235</definedName>
    <definedName name="otros">[203]otros!$A$6:$A$1235</definedName>
    <definedName name="OTROS1" localSheetId="8">#REF!</definedName>
    <definedName name="OTROS1">#REF!</definedName>
    <definedName name="OUT" localSheetId="8">#REF!</definedName>
    <definedName name="OUT">#REF!</definedName>
    <definedName name="OWNER" localSheetId="8" hidden="1">#REF!</definedName>
    <definedName name="OWNER" hidden="1">#REF!</definedName>
    <definedName name="p" localSheetId="18">#REF!</definedName>
    <definedName name="P" localSheetId="8">#REF!</definedName>
    <definedName name="p">#REF!</definedName>
    <definedName name="p.BS" localSheetId="8" hidden="1">#REF!</definedName>
    <definedName name="p.BS" hidden="1">#REF!</definedName>
    <definedName name="p.BSAssumptions" localSheetId="8" hidden="1">#REF!</definedName>
    <definedName name="p.BSAssumptions" hidden="1">#REF!</definedName>
    <definedName name="p.CapStructure" localSheetId="8" hidden="1">#REF!</definedName>
    <definedName name="p.CapStructure" hidden="1">#REF!</definedName>
    <definedName name="p.CashFlow" localSheetId="8" hidden="1">#REF!</definedName>
    <definedName name="p.CashFlow" hidden="1">#REF!</definedName>
    <definedName name="p.Cover" localSheetId="8" hidden="1">#REF!</definedName>
    <definedName name="p.Cover" hidden="1">#REF!</definedName>
    <definedName name="p.Depreciation" localSheetId="8" hidden="1">#REF!</definedName>
    <definedName name="p.Depreciation" hidden="1">#REF!</definedName>
    <definedName name="p.Executive" localSheetId="8" hidden="1">#REF!</definedName>
    <definedName name="p.Executive" hidden="1">#REF!</definedName>
    <definedName name="p.FactSheet" localSheetId="8" hidden="1">#REF!</definedName>
    <definedName name="p.FactSheet" hidden="1">#REF!</definedName>
    <definedName name="p.IS" localSheetId="8" hidden="1">#REF!</definedName>
    <definedName name="p.IS" hidden="1">#REF!</definedName>
    <definedName name="p.ISAssumptions" localSheetId="8" hidden="1">#REF!</definedName>
    <definedName name="p.ISAssumptions" hidden="1">#REF!</definedName>
    <definedName name="p.OpeningBS" localSheetId="8" hidden="1">#REF!</definedName>
    <definedName name="p.OpeningBS" hidden="1">#REF!</definedName>
    <definedName name="p.TaxCalculation" localSheetId="8" hidden="1">#REF!</definedName>
    <definedName name="p.TaxCalculation" hidden="1">#REF!</definedName>
    <definedName name="P_Yacimiento">#REF!</definedName>
    <definedName name="p0p0" localSheetId="8" hidden="1">{"via1",#N/A,TRUE,"general";"via2",#N/A,TRUE,"general";"via3",#N/A,TRUE,"general"}</definedName>
    <definedName name="p0p0" hidden="1">{"via1",#N/A,TRUE,"general";"via2",#N/A,TRUE,"general";"via3",#N/A,TRUE,"general"}</definedName>
    <definedName name="P150X240" localSheetId="18">#REF!</definedName>
    <definedName name="P150X240" localSheetId="8">#REF!</definedName>
    <definedName name="P150X240">#REF!</definedName>
    <definedName name="P80X200">[37]BASE!$D$246</definedName>
    <definedName name="P90X200">[37]BASE!$D$245</definedName>
    <definedName name="Pa" localSheetId="8">#REF!</definedName>
    <definedName name="Pa">#REF!</definedName>
    <definedName name="PA14X" localSheetId="18">#REF!</definedName>
    <definedName name="PA14X" localSheetId="8">#REF!</definedName>
    <definedName name="PA14X">#REF!</definedName>
    <definedName name="Paec1" localSheetId="18">#REF!</definedName>
    <definedName name="Paec1" localSheetId="8">[23]Sábana!#REF!</definedName>
    <definedName name="Paec1">#REF!</definedName>
    <definedName name="Paec2" localSheetId="18">#REF!</definedName>
    <definedName name="Paec2" localSheetId="8">[23]Sábana!#REF!</definedName>
    <definedName name="Paec2">#REF!</definedName>
    <definedName name="Paec3" localSheetId="18">#REF!</definedName>
    <definedName name="Paec3" localSheetId="8">[23]Sábana!#REF!</definedName>
    <definedName name="Paec3">#REF!</definedName>
    <definedName name="Paec4" localSheetId="18">#REF!</definedName>
    <definedName name="Paec4">#REF!</definedName>
    <definedName name="Page____1____of____2" localSheetId="8">#REF!</definedName>
    <definedName name="Page____1____of____2">#REF!</definedName>
    <definedName name="PAJARITA" localSheetId="18">#REF!</definedName>
    <definedName name="PAJARITA">#REF!</definedName>
    <definedName name="Pant_NC">[44]T_Cu_ASTM!$T$8:$AJ$33</definedName>
    <definedName name="PAPA" localSheetId="18">#REF!</definedName>
    <definedName name="PAPA" localSheetId="8">#REF!</definedName>
    <definedName name="PAPA">#REF!</definedName>
    <definedName name="Parametro_Peso">[120]Tablas!$A$1:$A$65536</definedName>
    <definedName name="PAROUE_CENTENARIO_MUNICIPIO_DE_TAURAMENA" localSheetId="8">#REF!</definedName>
    <definedName name="PAROUE_CENTENARIO_MUNICIPIO_DE_TAURAMENA">#REF!</definedName>
    <definedName name="particulares1" localSheetId="8" hidden="1">{#N/A,#N/A,FALSE,"Aging Summary";#N/A,#N/A,FALSE,"Ratio Analysis";#N/A,#N/A,FALSE,"Test 120 Day Accts";#N/A,#N/A,FALSE,"Tickmarks"}</definedName>
    <definedName name="particulares1" hidden="1">{#N/A,#N/A,FALSE,"Aging Summary";#N/A,#N/A,FALSE,"Ratio Analysis";#N/A,#N/A,FALSE,"Test 120 Day Accts";#N/A,#N/A,FALSE,"Tickmarks"}</definedName>
    <definedName name="pasavia" localSheetId="18">#REF!</definedName>
    <definedName name="pasavia">#REF!</definedName>
    <definedName name="Pay_Date" localSheetId="8">#REF!</definedName>
    <definedName name="Pay_Date">#REF!</definedName>
    <definedName name="Pay_Num" localSheetId="8">#REF!</definedName>
    <definedName name="Pay_Num">#REF!</definedName>
    <definedName name="Payment_Date" localSheetId="23">DATE(YEAR([0]!Loan_Start),MONTH([0]!Loan_Start)+Payment_Number,DAY([0]!Loan_Start))</definedName>
    <definedName name="Payment_Date" localSheetId="8">DATE(YEAR('A.U % '!Loan_Start),MONTH('A.U % '!Loan_Start)+Payment_Number,DAY('A.U % '!Loan_Start))</definedName>
    <definedName name="Payment_Date" localSheetId="11">DATE(YEAR([0]!Loan_Start),MONTH([0]!Loan_Start)+Payment_Number,DAY([0]!Loan_Start))</definedName>
    <definedName name="Payment_Date">DATE(YEAR(Loan_Start),MONTH(Loan_Start)+Payment_Number,DAY(Loan_Start))</definedName>
    <definedName name="Payment_Date1" localSheetId="23">DATE(YEAR([202]!Loan_Start),MONTH([202]!Loan_Start)+Payment_Number,DAY([202]!Loan_Start))</definedName>
    <definedName name="Payment_Date1" localSheetId="8">DATE(YEAR([202]!Loan_Start),MONTH([202]!Loan_Start)+Payment_Number,DAY([202]!Loan_Start))</definedName>
    <definedName name="Payment_Date1" localSheetId="11">DATE(YEAR([202]!Loan_Start),MONTH([202]!Loan_Start)+Payment_Number,DAY([202]!Loan_Start))</definedName>
    <definedName name="Payment_Date1">DATE(YEAR([202]!Loan_Start),MONTH([202]!Loan_Start)+Payment_Number,DAY([202]!Loan_Start))</definedName>
    <definedName name="Payment_Needed">"Pago necesario"</definedName>
    <definedName name="Pb" localSheetId="8">#REF!</definedName>
    <definedName name="Pb">#REF!</definedName>
    <definedName name="Pc" localSheetId="8">#REF!</definedName>
    <definedName name="Pc">#REF!</definedName>
    <definedName name="Pd" localSheetId="8">#REF!</definedName>
    <definedName name="Pd">#REF!</definedName>
    <definedName name="Pe" localSheetId="8">#REF!</definedName>
    <definedName name="Pe">#REF!</definedName>
    <definedName name="Pega_plus">'[60]LISTADO '!$F$27</definedName>
    <definedName name="Pegante_PVC">'[60]LISTADO '!$F$19</definedName>
    <definedName name="PEGCO" localSheetId="18">#REF!</definedName>
    <definedName name="PEGCO" localSheetId="8">[37]BASE!$D$268</definedName>
    <definedName name="PEGCO">#REF!</definedName>
    <definedName name="Peldaño" localSheetId="18">#REF!</definedName>
    <definedName name="Peldaño">#REF!</definedName>
    <definedName name="PEPE" localSheetId="8">'A.U % '!ERR</definedName>
    <definedName name="PEPE">[0]!err</definedName>
    <definedName name="PER_PAV" localSheetId="8">#REF!</definedName>
    <definedName name="PER_PAV">#REF!</definedName>
    <definedName name="Pér1" localSheetId="8">[23]Sábana!#REF!</definedName>
    <definedName name="Pér1">[23]Sábana!#REF!</definedName>
    <definedName name="Periodo" localSheetId="8">[86]Hoja1!$C$1</definedName>
    <definedName name="Periodo">[87]Hoja1!$C$1</definedName>
    <definedName name="PeriodoPago">'[84]LIQUIDA-NOMINA'!$C$4</definedName>
    <definedName name="PeriodoRepago" localSheetId="8">#REF!</definedName>
    <definedName name="PeriodoRepago">#REF!</definedName>
    <definedName name="PeriodoRepagoCCP" localSheetId="8">#REF!</definedName>
    <definedName name="PeriodoRepagoCCP">#REF!</definedName>
    <definedName name="PERIRURUT" localSheetId="18">#REF!</definedName>
    <definedName name="PERIRURUT">#REF!</definedName>
    <definedName name="PERNO">[37]BASE!$D$232</definedName>
    <definedName name="phed" localSheetId="8">[112]Hoja1!$C$4</definedName>
    <definedName name="phed">[113]Hoja1!$C$4</definedName>
    <definedName name="phen" localSheetId="8">[112]Hoja1!$C$5</definedName>
    <definedName name="phen">[113]Hoja1!$C$5</definedName>
    <definedName name="pi" localSheetId="18">#REF!</definedName>
    <definedName name="pi">#REF!</definedName>
    <definedName name="PIE4A6" localSheetId="18">#REF!</definedName>
    <definedName name="PIE4A6" localSheetId="8">#REF!</definedName>
    <definedName name="PIE4A6">#REF!</definedName>
    <definedName name="PIECR" localSheetId="8">#REF!</definedName>
    <definedName name="PIECR">#REF!</definedName>
    <definedName name="PIEDR" localSheetId="18">#REF!</definedName>
    <definedName name="PIEDR" localSheetId="8">[37]BASE!$D$50</definedName>
    <definedName name="PIEDR">#REF!</definedName>
    <definedName name="PILOTE" localSheetId="18">#REF!</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NBAR" localSheetId="18">#REF!</definedName>
    <definedName name="PINBAR" localSheetId="8">[37]BASE!$D$250</definedName>
    <definedName name="PINBAR">#REF!</definedName>
    <definedName name="PINBLA" localSheetId="18">#REF!</definedName>
    <definedName name="PINBLA">#REF!</definedName>
    <definedName name="Pindis" localSheetId="8">#REF!</definedName>
    <definedName name="Pindis">#REF!</definedName>
    <definedName name="pint">'[167]7422CW00'!#REF!</definedName>
    <definedName name="Pintor">'[60]M.O.'!$F$17</definedName>
    <definedName name="pintura" localSheetId="8">'[167]7422CW00'!#REF!</definedName>
    <definedName name="pintura">'[167]7422CW00'!#REF!</definedName>
    <definedName name="Pintura_exteriores">'[60]LISTADO '!$F$95</definedName>
    <definedName name="pintyura" localSheetId="8">[204]STRSUMM0!#REF!</definedName>
    <definedName name="pintyura">[204]STRSUMM0!#REF!</definedName>
    <definedName name="PIP" localSheetId="8">#REF!</definedName>
    <definedName name="PIP">#REF!</definedName>
    <definedName name="Piscinas" localSheetId="8">#REF!</definedName>
    <definedName name="Piscinas">#REF!</definedName>
    <definedName name="PKHK" localSheetId="8" hidden="1">{"TAB1",#N/A,TRUE,"GENERAL";"TAB2",#N/A,TRUE,"GENERAL";"TAB3",#N/A,TRUE,"GENERAL";"TAB4",#N/A,TRUE,"GENERAL";"TAB5",#N/A,TRUE,"GENERAL"}</definedName>
    <definedName name="PKHK" hidden="1">{"TAB1",#N/A,TRUE,"GENERAL";"TAB2",#N/A,TRUE,"GENERAL";"TAB3",#N/A,TRUE,"GENERAL";"TAB4",#N/A,TRUE,"GENERAL";"TAB5",#N/A,TRUE,"GENERAL"}</definedName>
    <definedName name="pkj" localSheetId="8"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8" hidden="1">{"TAB1",#N/A,TRUE,"GENERAL";"TAB2",#N/A,TRUE,"GENERAL";"TAB3",#N/A,TRUE,"GENERAL";"TAB4",#N/A,TRUE,"GENERAL";"TAB5",#N/A,TRUE,"GENERAL"}</definedName>
    <definedName name="PLAD" hidden="1">{"TAB1",#N/A,TRUE,"GENERAL";"TAB2",#N/A,TRUE,"GENERAL";"TAB3",#N/A,TRUE,"GENERAL";"TAB4",#N/A,TRUE,"GENERAL";"TAB5",#N/A,TRUE,"GENERAL"}</definedName>
    <definedName name="PLAELE" localSheetId="18">#REF!</definedName>
    <definedName name="PLAELE">#REF!</definedName>
    <definedName name="planear" localSheetId="18">#REF!</definedName>
    <definedName name="planear">#REF!</definedName>
    <definedName name="PLAST" localSheetId="18">#REF!</definedName>
    <definedName name="PLAST" localSheetId="8">[37]BASE!$D$229</definedName>
    <definedName name="PLAST">#REF!</definedName>
    <definedName name="Platinas">#REF!</definedName>
    <definedName name="Plazo" localSheetId="8">[74]BASES!$E$27</definedName>
    <definedName name="Plazo">#REF!</definedName>
    <definedName name="PlazoAIU" localSheetId="18">#REF!</definedName>
    <definedName name="PlazoAIU" localSheetId="8">#REF!</definedName>
    <definedName name="PlazoAIU">#REF!</definedName>
    <definedName name="PLPLUNN" localSheetId="8" hidden="1">{"TAB1",#N/A,TRUE,"GENERAL";"TAB2",#N/A,TRUE,"GENERAL";"TAB3",#N/A,TRUE,"GENERAL";"TAB4",#N/A,TRUE,"GENERAL";"TAB5",#N/A,TRUE,"GENERAL"}</definedName>
    <definedName name="PLPLUNN" hidden="1">{"TAB1",#N/A,TRUE,"GENERAL";"TAB2",#N/A,TRUE,"GENERAL";"TAB3",#N/A,TRUE,"GENERAL";"TAB4",#N/A,TRUE,"GENERAL";"TAB5",#N/A,TRUE,"GENERAL"}</definedName>
    <definedName name="PLUG" localSheetId="8" hidden="1">#REF!</definedName>
    <definedName name="PLUG" hidden="1">#REF!</definedName>
    <definedName name="PMP">#REF!</definedName>
    <definedName name="POCETAS" localSheetId="8">#REF!</definedName>
    <definedName name="POCETAS">#REF!</definedName>
    <definedName name="POIUP" localSheetId="8" hidden="1">{"via1",#N/A,TRUE,"general";"via2",#N/A,TRUE,"general";"via3",#N/A,TRUE,"general"}</definedName>
    <definedName name="POIUP" hidden="1">{"via1",#N/A,TRUE,"general";"via2",#N/A,TRUE,"general";"via3",#N/A,TRUE,"general"}</definedName>
    <definedName name="POIUYT" localSheetId="18">#REF!</definedName>
    <definedName name="POIUYT">#REF!</definedName>
    <definedName name="POLINOMIAL1">[205]CANALETA9!#REF!</definedName>
    <definedName name="Polynomial" localSheetId="18">#REF!</definedName>
    <definedName name="Polynomial" localSheetId="8">#REF!</definedName>
    <definedName name="Polynomial">#REF!</definedName>
    <definedName name="PoMede" localSheetId="18">#REF!</definedName>
    <definedName name="PoMede" localSheetId="8">#REF!</definedName>
    <definedName name="PoMede">#REF!</definedName>
    <definedName name="popoiopi" localSheetId="18">#REF!</definedName>
    <definedName name="popoiopi">#REF!</definedName>
    <definedName name="popop" localSheetId="8" hidden="1">{"via1",#N/A,TRUE,"general";"via2",#N/A,TRUE,"general";"via3",#N/A,TRUE,"general"}</definedName>
    <definedName name="popop" hidden="1">{"via1",#N/A,TRUE,"general";"via2",#N/A,TRUE,"general";"via3",#N/A,TRUE,"general"}</definedName>
    <definedName name="poporete" localSheetId="18">#REF!</definedName>
    <definedName name="poporete">#REF!</definedName>
    <definedName name="popp" localSheetId="8" hidden="1">{"via1",#N/A,TRUE,"general";"via2",#N/A,TRUE,"general";"via3",#N/A,TRUE,"general"}</definedName>
    <definedName name="popp" hidden="1">{"via1",#N/A,TRUE,"general";"via2",#N/A,TRUE,"general";"via3",#N/A,TRUE,"general"}</definedName>
    <definedName name="popu" localSheetId="8">#REF!</definedName>
    <definedName name="popu">#REF!</definedName>
    <definedName name="popvds" localSheetId="8" hidden="1">{"TAB1",#N/A,TRUE,"GENERAL";"TAB2",#N/A,TRUE,"GENERAL";"TAB3",#N/A,TRUE,"GENERAL";"TAB4",#N/A,TRUE,"GENERAL";"TAB5",#N/A,TRUE,"GENERAL"}</definedName>
    <definedName name="popvds" hidden="1">{"TAB1",#N/A,TRUE,"GENERAL";"TAB2",#N/A,TRUE,"GENERAL";"TAB3",#N/A,TRUE,"GENERAL";"TAB4",#N/A,TRUE,"GENERAL";"TAB5",#N/A,TRUE,"GENERAL"}</definedName>
    <definedName name="porc" localSheetId="8">#REF!</definedName>
    <definedName name="porc">#REF!</definedName>
    <definedName name="PORCE" localSheetId="8">[75]BASES!$E$26</definedName>
    <definedName name="PORCE">[75]BASES!$E$26</definedName>
    <definedName name="Porcentaje" localSheetId="8">#REF!</definedName>
    <definedName name="Porcentaje">#REF!</definedName>
    <definedName name="PORCENTAJE1" localSheetId="8">#REF!</definedName>
    <definedName name="PORCENTAJE1">#REF!</definedName>
    <definedName name="PORTADA2" localSheetId="8">'[206]Hoja 1 '!#REF!</definedName>
    <definedName name="PORTADA2">'[206]Hoja 1 '!#REF!</definedName>
    <definedName name="POSICION_PRESUP" localSheetId="8">[14]Tablas!#REF!</definedName>
    <definedName name="POSICION_PRESUP">[15]Tablas!#REF!</definedName>
    <definedName name="POSICIONES" localSheetId="8">#REF!</definedName>
    <definedName name="POSICIONES">#REF!</definedName>
    <definedName name="POTIUYR" localSheetId="18">#REF!</definedName>
    <definedName name="POTIUYR">#REF!</definedName>
    <definedName name="pouig" localSheetId="8" hidden="1">{"via1",#N/A,TRUE,"general";"via2",#N/A,TRUE,"general";"via3",#N/A,TRUE,"general"}</definedName>
    <definedName name="pouig" hidden="1">{"via1",#N/A,TRUE,"general";"via2",#N/A,TRUE,"general";"via3",#N/A,TRUE,"general"}</definedName>
    <definedName name="POZ" localSheetId="8">#REF!</definedName>
    <definedName name="POZ">#REF!</definedName>
    <definedName name="POZO" localSheetId="8">[120]Tablas!$C$1:$C$65536</definedName>
    <definedName name="POZO">#REF!</definedName>
    <definedName name="POZO1.2" localSheetId="8">#REF!</definedName>
    <definedName name="POZO1.2">#REF!</definedName>
    <definedName name="POZOS" localSheetId="8">#REF!</definedName>
    <definedName name="POZOS">#REF!</definedName>
    <definedName name="ppp" localSheetId="18">#REF!</definedName>
    <definedName name="ppp">#REF!</definedName>
    <definedName name="PPPP" localSheetId="8"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8" hidden="1">{"via1",#N/A,TRUE,"general";"via2",#N/A,TRUE,"general";"via3",#N/A,TRUE,"general"}</definedName>
    <definedName name="ppppp9" hidden="1">{"via1",#N/A,TRUE,"general";"via2",#N/A,TRUE,"general";"via3",#N/A,TRUE,"general"}</definedName>
    <definedName name="pppppd" localSheetId="8" hidden="1">{"TAB1",#N/A,TRUE,"GENERAL";"TAB2",#N/A,TRUE,"GENERAL";"TAB3",#N/A,TRUE,"GENERAL";"TAB4",#N/A,TRUE,"GENERAL";"TAB5",#N/A,TRUE,"GENERAL"}</definedName>
    <definedName name="pppppd" hidden="1">{"TAB1",#N/A,TRUE,"GENERAL";"TAB2",#N/A,TRUE,"GENERAL";"TAB3",#N/A,TRUE,"GENERAL";"TAB4",#N/A,TRUE,"GENERAL";"TAB5",#N/A,TRUE,"GENERAL"}</definedName>
    <definedName name="PPPPPPP" localSheetId="18">#REF!</definedName>
    <definedName name="PPPPPPP">#REF!</definedName>
    <definedName name="Ppto" localSheetId="18">#REF!</definedName>
    <definedName name="Ppto" localSheetId="8">#REF!</definedName>
    <definedName name="Ppto">#REF!</definedName>
    <definedName name="PptoBenef" localSheetId="8">#REF!</definedName>
    <definedName name="PptoBenef">#REF!</definedName>
    <definedName name="PPtoNorte" localSheetId="18">#REF!</definedName>
    <definedName name="PPtoNorte" localSheetId="8">#REF!</definedName>
    <definedName name="PPtoNorte">#REF!</definedName>
    <definedName name="pqroj" localSheetId="8" hidden="1">{"via1",#N/A,TRUE,"general";"via2",#N/A,TRUE,"general";"via3",#N/A,TRUE,"general"}</definedName>
    <definedName name="pqroj" hidden="1">{"via1",#N/A,TRUE,"general";"via2",#N/A,TRUE,"general";"via3",#N/A,TRUE,"general"}</definedName>
    <definedName name="Pr">[92]medelo!$D$46</definedName>
    <definedName name="PRE" localSheetId="18">#REF!</definedName>
    <definedName name="PRE" localSheetId="8">#REF!</definedName>
    <definedName name="PRE">#REF!</definedName>
    <definedName name="Precio" localSheetId="18">#REF!</definedName>
    <definedName name="Precio" localSheetId="8">#REF!</definedName>
    <definedName name="Precio">#REF!</definedName>
    <definedName name="precio2" localSheetId="18">#REF!</definedName>
    <definedName name="precio2">#REF!</definedName>
    <definedName name="precion" localSheetId="18">#REF!</definedName>
    <definedName name="precion">#REF!</definedName>
    <definedName name="PrecioS" localSheetId="18">#REF!</definedName>
    <definedName name="PrecioS">#REF!</definedName>
    <definedName name="PRES.AGRI" localSheetId="18">#REF!</definedName>
    <definedName name="PRES.AGRI">#REF!</definedName>
    <definedName name="PRESIPISTO" localSheetId="18">#REF!</definedName>
    <definedName name="PRESIPISTO">#REF!</definedName>
    <definedName name="PREST">#REF!</definedName>
    <definedName name="presta">[207]BASE!$D$8</definedName>
    <definedName name="Prestaciones">[208]Datos!$B$14</definedName>
    <definedName name="PRESUP." localSheetId="8">#REF!</definedName>
    <definedName name="PRESUP.">#REF!</definedName>
    <definedName name="PRESUPUESTO" localSheetId="8">[79]PRESUPUESTO!$A:$I</definedName>
    <definedName name="PRESUPUESTO">[115]PRESUPUESTO!$A:$H</definedName>
    <definedName name="PRIMER" localSheetId="8" hidden="1">{"via1",#N/A,TRUE,"general";"via2",#N/A,TRUE,"general";"via3",#N/A,TRUE,"general"}</definedName>
    <definedName name="PRIMER" hidden="1">{"via1",#N/A,TRUE,"general";"via2",#N/A,TRUE,"general";"via3",#N/A,TRUE,"general"}</definedName>
    <definedName name="PRIMERO" localSheetId="8">'[193]Informe Semanal 1'!$V$43:$W$43</definedName>
    <definedName name="PRIMERO">'[194]Informe Semanal 1'!$V$43:$W$43</definedName>
    <definedName name="PRIMET" localSheetId="8" hidden="1">{"TAB1",#N/A,TRUE,"GENERAL";"TAB2",#N/A,TRUE,"GENERAL";"TAB3",#N/A,TRUE,"GENERAL";"TAB4",#N/A,TRUE,"GENERAL";"TAB5",#N/A,TRUE,"GENERAL"}</definedName>
    <definedName name="PRIMET" hidden="1">{"TAB1",#N/A,TRUE,"GENERAL";"TAB2",#N/A,TRUE,"GENERAL";"TAB3",#N/A,TRUE,"GENERAL";"TAB4",#N/A,TRUE,"GENERAL";"TAB5",#N/A,TRUE,"GENERAL"}</definedName>
    <definedName name="Princ" localSheetId="8">#REF!</definedName>
    <definedName name="Princ">#REF!</definedName>
    <definedName name="PRINT_AREA">#N/A</definedName>
    <definedName name="Print_Area_MI" localSheetId="18">#REF!</definedName>
    <definedName name="Print_Area_MI" localSheetId="8">#REF!</definedName>
    <definedName name="Print_Area_MI">#REF!</definedName>
    <definedName name="Print_Area_Reset" localSheetId="8">OFFSET('A.U % '!Full_Print,0,0,Last_Row)</definedName>
    <definedName name="Print_Area_Reset">OFFSET(Full_Print,0,0,Last_Row)</definedName>
    <definedName name="PRINT_TITLES">#N/A</definedName>
    <definedName name="PRINT_TITLES_MI">#N/A</definedName>
    <definedName name="PRINT1" localSheetId="8">'[3]7422CW00'!#REF!</definedName>
    <definedName name="PRINT1">'[3]7422CW00'!#REF!</definedName>
    <definedName name="PRINT2" localSheetId="8">'[3]7422CW00'!#REF!</definedName>
    <definedName name="PRINT2">'[3]7422CW00'!#REF!</definedName>
    <definedName name="PrintEnd" localSheetId="8" hidden="1">#REF!</definedName>
    <definedName name="PrintEnd" hidden="1">#REF!</definedName>
    <definedName name="PrintStart" localSheetId="8" hidden="1">#REF!</definedName>
    <definedName name="PrintStart" hidden="1">#REF!</definedName>
    <definedName name="PRIVADO" localSheetId="8">#REF!</definedName>
    <definedName name="PRIVADO">#REF!</definedName>
    <definedName name="prn" localSheetId="8">[112]Hoja1!$C$3</definedName>
    <definedName name="prn">[113]Hoja1!$C$3</definedName>
    <definedName name="prnf" localSheetId="8">[112]Hoja1!$C$6</definedName>
    <definedName name="prnf">[113]Hoja1!$C$6</definedName>
    <definedName name="ProbRange">0</definedName>
    <definedName name="ProbRangeMit">0</definedName>
    <definedName name="PROC">#REF!</definedName>
    <definedName name="Proc1" localSheetId="18">#REF!</definedName>
    <definedName name="Proc1">#REF!</definedName>
    <definedName name="Proc2" localSheetId="18">#REF!</definedName>
    <definedName name="Proc2">#REF!</definedName>
    <definedName name="Proc3" localSheetId="18">#REF!</definedName>
    <definedName name="Proc3">#REF!</definedName>
    <definedName name="Proc4" localSheetId="18">#REF!</definedName>
    <definedName name="Proc4">#REF!</definedName>
    <definedName name="PROCEDIM_SELECC">#REF!</definedName>
    <definedName name="PROCESO">#REF!</definedName>
    <definedName name="PRODUCTO">#REF!</definedName>
    <definedName name="PROF" localSheetId="18">#REF!</definedName>
    <definedName name="PROF">#REF!</definedName>
    <definedName name="PrOfic" localSheetId="8">[74]BASES!$B$31</definedName>
    <definedName name="PrOfic">[74]BASES!$B$31</definedName>
    <definedName name="PROG" localSheetId="8" hidden="1">#REF!</definedName>
    <definedName name="PROG" hidden="1">#REF!</definedName>
    <definedName name="PROGDES" localSheetId="8">#REF!</definedName>
    <definedName name="PROGDES">#REF!</definedName>
    <definedName name="Programa" localSheetId="8">#REF!</definedName>
    <definedName name="Programa">#REF!</definedName>
    <definedName name="programainv" localSheetId="23">[6]!ERR</definedName>
    <definedName name="programainv" localSheetId="8">'A.U % '!ERR</definedName>
    <definedName name="programainv" localSheetId="11">[6]!ERR</definedName>
    <definedName name="programainv">[6]!ERR</definedName>
    <definedName name="Prop_1" localSheetId="18">#REF!</definedName>
    <definedName name="Prop_1">#REF!</definedName>
    <definedName name="Prop_2" localSheetId="18">#REF!</definedName>
    <definedName name="Prop_2">#REF!</definedName>
    <definedName name="Prop_3" localSheetId="18">#REF!</definedName>
    <definedName name="Prop_3">#REF!</definedName>
    <definedName name="Prop_4" localSheetId="18">#REF!</definedName>
    <definedName name="Prop_4">#REF!</definedName>
    <definedName name="Prop_5" localSheetId="18">#REF!</definedName>
    <definedName name="Prop_5">#REF!</definedName>
    <definedName name="Prop_6" localSheetId="18">#REF!</definedName>
    <definedName name="Prop_6">#REF!</definedName>
    <definedName name="Prop_7" localSheetId="18">#REF!</definedName>
    <definedName name="Prop_7">#REF!</definedName>
    <definedName name="Prop_8" localSheetId="18">#REF!</definedName>
    <definedName name="Prop_8">#REF!</definedName>
    <definedName name="Prop_9" localSheetId="18">#REF!</definedName>
    <definedName name="Prop_9">#REF!</definedName>
    <definedName name="Proponente" localSheetId="8">#REF!</definedName>
    <definedName name="Proponente">#REF!</definedName>
    <definedName name="PRUEBA" localSheetId="8">[209]!absc</definedName>
    <definedName name="prueba">#REF!</definedName>
    <definedName name="prueba1" localSheetId="23">[210]!absc</definedName>
    <definedName name="prueba1" localSheetId="8">[209]!absc</definedName>
    <definedName name="prueba1" localSheetId="11">[210]!absc</definedName>
    <definedName name="prueba1">[210]!absc</definedName>
    <definedName name="PRUEBA2" localSheetId="18">#REF!</definedName>
    <definedName name="PRUEBA2" localSheetId="8">#REF!</definedName>
    <definedName name="PRUEBA2">#REF!</definedName>
    <definedName name="ps" localSheetId="8">#REF!</definedName>
    <definedName name="ps">#REF!</definedName>
    <definedName name="PSTRESS_RELIEVI">#REF!</definedName>
    <definedName name="PTAR" localSheetId="8"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 localSheetId="8">#REF!</definedName>
    <definedName name="PTO">#REF!</definedName>
    <definedName name="ptope" localSheetId="8" hidden="1">{"TAB1",#N/A,TRUE,"GENERAL";"TAB2",#N/A,TRUE,"GENERAL";"TAB3",#N/A,TRUE,"GENERAL";"TAB4",#N/A,TRUE,"GENERAL";"TAB5",#N/A,TRUE,"GENERAL"}</definedName>
    <definedName name="ptope" hidden="1">{"TAB1",#N/A,TRUE,"GENERAL";"TAB2",#N/A,TRUE,"GENERAL";"TAB3",#N/A,TRUE,"GENERAL";"TAB4",#N/A,TRUE,"GENERAL";"TAB5",#N/A,TRUE,"GENERAL"}</definedName>
    <definedName name="ptopes" localSheetId="8" hidden="1">{"via1",#N/A,TRUE,"general";"via2",#N/A,TRUE,"general";"via3",#N/A,TRUE,"general"}</definedName>
    <definedName name="ptopes" hidden="1">{"via1",#N/A,TRUE,"general";"via2",#N/A,TRUE,"general";"via3",#N/A,TRUE,"general"}</definedName>
    <definedName name="PUNTI" localSheetId="18">#REF!</definedName>
    <definedName name="PUNTI" localSheetId="8">[37]BASE!$D$230</definedName>
    <definedName name="PUNTI">#REF!</definedName>
    <definedName name="PURGA">'[211]RECT-1,05 x 0,75'!$A$3:$I$49</definedName>
    <definedName name="PW">#REF!</definedName>
    <definedName name="Pwf">'[212]ORITO 02 '!$A$12</definedName>
    <definedName name="Pwf_actual">'[212]ORITO 02 '!$E$6</definedName>
    <definedName name="Pwf_i">[92]medelo!$A$66:$A$83</definedName>
    <definedName name="Pwf_min">'[212]ORITO 02 '!$E$8</definedName>
    <definedName name="Pwfd" localSheetId="8">#REF!</definedName>
    <definedName name="Pwfd">#REF!</definedName>
    <definedName name="Q" localSheetId="8">#REF!</definedName>
    <definedName name="q" hidden="1">{"via1",#N/A,TRUE,"general";"via2",#N/A,TRUE,"general";"via3",#N/A,TRUE,"general"}</definedName>
    <definedName name="Q__m³_s" localSheetId="8">'[213]CUADRO PLANO V1'!#REF!</definedName>
    <definedName name="Q__m³_s">'[213]CUADRO PLANO V1'!#REF!</definedName>
    <definedName name="Q_actual">'[212]ORITO 02 '!$E$7</definedName>
    <definedName name="Q_BRUTO" localSheetId="8">#REF!</definedName>
    <definedName name="Q_BRUTO">#REF!</definedName>
    <definedName name="q1q1q" localSheetId="8" hidden="1">{"via1",#N/A,TRUE,"general";"via2",#N/A,TRUE,"general";"via3",#N/A,TRUE,"general"}</definedName>
    <definedName name="q1q1q" hidden="1">{"via1",#N/A,TRUE,"general";"via2",#N/A,TRUE,"general";"via3",#N/A,TRUE,"general"}</definedName>
    <definedName name="qaedtguj" localSheetId="8" hidden="1">{"via1",#N/A,TRUE,"general";"via2",#N/A,TRUE,"general";"via3",#N/A,TRUE,"general"}</definedName>
    <definedName name="qaedtguj" hidden="1">{"via1",#N/A,TRUE,"general";"via2",#N/A,TRUE,"general";"via3",#N/A,TRUE,"general"}</definedName>
    <definedName name="QAQSWS" localSheetId="8" hidden="1">{"via1",#N/A,TRUE,"general";"via2",#N/A,TRUE,"general";"via3",#N/A,TRUE,"general"}</definedName>
    <definedName name="QAQSWS" hidden="1">{"via1",#N/A,TRUE,"general";"via2",#N/A,TRUE,"general";"via3",#N/A,TRUE,"general"}</definedName>
    <definedName name="qaqwwxcr" localSheetId="8" hidden="1">{"via1",#N/A,TRUE,"general";"via2",#N/A,TRUE,"general";"via3",#N/A,TRUE,"general"}</definedName>
    <definedName name="qaqwwxcr" hidden="1">{"via1",#N/A,TRUE,"general";"via2",#N/A,TRUE,"general";"via3",#N/A,TRUE,"general"}</definedName>
    <definedName name="qaz" localSheetId="8">#REF!</definedName>
    <definedName name="qaz">#REF!</definedName>
    <definedName name="qedcd" localSheetId="8" hidden="1">{"via1",#N/A,TRUE,"general";"via2",#N/A,TRUE,"general";"via3",#N/A,TRUE,"general"}</definedName>
    <definedName name="qedcd" hidden="1">{"via1",#N/A,TRUE,"general";"via2",#N/A,TRUE,"general";"via3",#N/A,TRUE,"general"}</definedName>
    <definedName name="qeqewe" localSheetId="8" hidden="1">{"TAB1",#N/A,TRUE,"GENERAL";"TAB2",#N/A,TRUE,"GENERAL";"TAB3",#N/A,TRUE,"GENERAL";"TAB4",#N/A,TRUE,"GENERAL";"TAB5",#N/A,TRUE,"GENERAL"}</definedName>
    <definedName name="qeqewe" hidden="1">{"TAB1",#N/A,TRUE,"GENERAL";"TAB2",#N/A,TRUE,"GENERAL";"TAB3",#N/A,TRUE,"GENERAL";"TAB4",#N/A,TRUE,"GENERAL";"TAB5",#N/A,TRUE,"GENERAL"}</definedName>
    <definedName name="qewj" localSheetId="8" hidden="1">{"via1",#N/A,TRUE,"general";"via2",#N/A,TRUE,"general";"via3",#N/A,TRUE,"general"}</definedName>
    <definedName name="qewj" hidden="1">{"via1",#N/A,TRUE,"general";"via2",#N/A,TRUE,"general";"via3",#N/A,TRUE,"general"}</definedName>
    <definedName name="Qmax">[92]medelo!$B$63</definedName>
    <definedName name="QQ" localSheetId="18">#REF!</definedName>
    <definedName name="QQ" localSheetId="8">[6]!ERR</definedName>
    <definedName name="QQ">#REF!</definedName>
    <definedName name="qqqqqw" localSheetId="8" hidden="1">{"via1",#N/A,TRUE,"general";"via2",#N/A,TRUE,"general";"via3",#N/A,TRUE,"general"}</definedName>
    <definedName name="qqqqqw" hidden="1">{"via1",#N/A,TRUE,"general";"via2",#N/A,TRUE,"general";"via3",#N/A,TRUE,"general"}</definedName>
    <definedName name="QS">#REF!</definedName>
    <definedName name="Qt">'[212]ORITO 02 '!$E$9</definedName>
    <definedName name="QTIES" localSheetId="8">#REF!</definedName>
    <definedName name="QTIES">#REF!</definedName>
    <definedName name="QTY" localSheetId="8">#REF!</definedName>
    <definedName name="QTY">#REF!</definedName>
    <definedName name="qw" localSheetId="8" hidden="1">{"via1",#N/A,TRUE,"general";"via2",#N/A,TRUE,"general";"via3",#N/A,TRUE,"general"}</definedName>
    <definedName name="qw" hidden="1">{"via1",#N/A,TRUE,"general";"via2",#N/A,TRUE,"general";"via3",#N/A,TRUE,"general"}</definedName>
    <definedName name="qwdas2" localSheetId="8" hidden="1">{"via1",#N/A,TRUE,"general";"via2",#N/A,TRUE,"general";"via3",#N/A,TRUE,"general"}</definedName>
    <definedName name="qwdas2" hidden="1">{"via1",#N/A,TRUE,"general";"via2",#N/A,TRUE,"general";"via3",#N/A,TRUE,"general"}</definedName>
    <definedName name="QWE">#REF!</definedName>
    <definedName name="qweqe" localSheetId="8" hidden="1">{"TAB1",#N/A,TRUE,"GENERAL";"TAB2",#N/A,TRUE,"GENERAL";"TAB3",#N/A,TRUE,"GENERAL";"TAB4",#N/A,TRUE,"GENERAL";"TAB5",#N/A,TRUE,"GENERAL"}</definedName>
    <definedName name="qweqe" hidden="1">{"TAB1",#N/A,TRUE,"GENERAL";"TAB2",#N/A,TRUE,"GENERAL";"TAB3",#N/A,TRUE,"GENERAL";"TAB4",#N/A,TRUE,"GENERAL";"TAB5",#N/A,TRUE,"GENERAL"}</definedName>
    <definedName name="QWERTY" localSheetId="8">'A.U % '!ERR</definedName>
    <definedName name="QWERTY">[0]!err</definedName>
    <definedName name="qwewertet" localSheetId="8" hidden="1">{#N/A,#N/A,TRUE,"1842CWN0"}</definedName>
    <definedName name="qwewertet" hidden="1">{#N/A,#N/A,TRUE,"1842CWN0"}</definedName>
    <definedName name="qwqwqwj" localSheetId="8"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1" localSheetId="8">#REF!</definedName>
    <definedName name="R.1">#REF!</definedName>
    <definedName name="R.10" localSheetId="8">#REF!</definedName>
    <definedName name="R.10">#REF!</definedName>
    <definedName name="R.11" localSheetId="8">#REF!</definedName>
    <definedName name="R.11">#REF!</definedName>
    <definedName name="R.12" localSheetId="8">#REF!</definedName>
    <definedName name="R.12">#REF!</definedName>
    <definedName name="R.13" localSheetId="8">#REF!</definedName>
    <definedName name="R.13">#REF!</definedName>
    <definedName name="R.14" localSheetId="8">#REF!</definedName>
    <definedName name="R.14">#REF!</definedName>
    <definedName name="R.15" localSheetId="8">#REF!</definedName>
    <definedName name="R.15">#REF!</definedName>
    <definedName name="R.16" localSheetId="8">#REF!</definedName>
    <definedName name="R.16">#REF!</definedName>
    <definedName name="R.17" localSheetId="8">#REF!</definedName>
    <definedName name="R.17">#REF!</definedName>
    <definedName name="R.18" localSheetId="8">#REF!</definedName>
    <definedName name="R.18">#REF!</definedName>
    <definedName name="R.19" localSheetId="8">#REF!</definedName>
    <definedName name="R.19">#REF!</definedName>
    <definedName name="R.2" localSheetId="8">#REF!</definedName>
    <definedName name="R.2">#REF!</definedName>
    <definedName name="R.3" localSheetId="8">#REF!</definedName>
    <definedName name="R.3">#REF!</definedName>
    <definedName name="R.4" localSheetId="8">#REF!</definedName>
    <definedName name="R.4">#REF!</definedName>
    <definedName name="R.5" localSheetId="8">#REF!</definedName>
    <definedName name="R.5">#REF!</definedName>
    <definedName name="R.6" localSheetId="8">#REF!</definedName>
    <definedName name="R.6">#REF!</definedName>
    <definedName name="R.7" localSheetId="8">#REF!</definedName>
    <definedName name="R.7">#REF!</definedName>
    <definedName name="R.8" localSheetId="8">#REF!</definedName>
    <definedName name="R.8">#REF!</definedName>
    <definedName name="R.9" localSheetId="8">#REF!</definedName>
    <definedName name="R.9">#REF!</definedName>
    <definedName name="r.CashFlow" localSheetId="8" hidden="1">#REF!</definedName>
    <definedName name="r.CashFlow" hidden="1">#REF!</definedName>
    <definedName name="r.Leverage" localSheetId="8" hidden="1">#REF!</definedName>
    <definedName name="r.Leverage" hidden="1">#REF!</definedName>
    <definedName name="r.Liquidity" localSheetId="8" hidden="1">#REF!</definedName>
    <definedName name="r.Liquidity" hidden="1">#REF!</definedName>
    <definedName name="r.Market" localSheetId="8" hidden="1">#REF!</definedName>
    <definedName name="r.Market" hidden="1">#REF!</definedName>
    <definedName name="r.Profitability" localSheetId="8" hidden="1">#REF!</definedName>
    <definedName name="r.Profitability" hidden="1">#REF!</definedName>
    <definedName name="r.Summary" localSheetId="8" hidden="1">#REF!</definedName>
    <definedName name="r.Summary" hidden="1">#REF!</definedName>
    <definedName name="R_2" localSheetId="8">#REF!</definedName>
    <definedName name="R_2">#REF!</definedName>
    <definedName name="R_c" localSheetId="8">#REF!</definedName>
    <definedName name="R_c">#REF!</definedName>
    <definedName name="Ra" localSheetId="8">#REF!</definedName>
    <definedName name="Ra">#REF!</definedName>
    <definedName name="raa">'[49]Gabinetes ctrol, prot. y med. '!#REF!</definedName>
    <definedName name="rack">'[49]Gabinetes ctrol, prot. y med. '!#REF!</definedName>
    <definedName name="RACK1" localSheetId="8">#REF!</definedName>
    <definedName name="RACK1">#REF!</definedName>
    <definedName name="racks">'[49]Gabinetes ctrol, prot. y med. '!#REF!</definedName>
    <definedName name="ramirez" localSheetId="18">#REF!</definedName>
    <definedName name="ramirez">#REF!</definedName>
    <definedName name="Ramirez1" localSheetId="18">[177]Sábana!#REF!</definedName>
    <definedName name="Ramirez1">[177]Sábana!#REF!</definedName>
    <definedName name="RANGO_FECHA">#REF!</definedName>
    <definedName name="Rasante" localSheetId="18">#REF!</definedName>
    <definedName name="Rasante">#REF!</definedName>
    <definedName name="Rates">#REF!</definedName>
    <definedName name="Rb" localSheetId="8">#REF!</definedName>
    <definedName name="Rb">#REF!</definedName>
    <definedName name="RC_DESC_APU" localSheetId="8">IF(LEN([214]INSUMOS!$C1)=2,VLOOKUP([214]INSUMOS!$C1,'[215]10-Presupuesto'!$D:$CL,2,0),IF([214]INSUMOS!$A1="",IF([214]INSUMOS!$C1="",IF([214]INSUMOS!$A1048576="","",RC_DIRECTO_APU),""),'A.U % '!RC_DESCRIPCION_APU))</definedName>
    <definedName name="RC_DESC_APU">IF(LEN([214]INSUMOS!$C1)=2,VLOOKUP([214]INSUMOS!$C1,'[215]10-Presupuesto'!$D:$CL,2,0),IF([214]INSUMOS!$A1="",IF([214]INSUMOS!$C1="",IF([214]INSUMOS!$A1048576="","",RC_DIRECTO_APU),""),RC_DESCRIPCION_APU))</definedName>
    <definedName name="RC_DESCRIPCION_APU" localSheetId="8">IF(ISERROR(SEARCH("-",[214]INSUMOS!$C1,3)),RC_INSUMO,RC_ITEM)</definedName>
    <definedName name="RC_DESCRIPCION_APU">IF(ISERROR(SEARCH("-",[214]INSUMOS!$C1,3)),RC_INSUMO,RC_ITEM)</definedName>
    <definedName name="RC_DIRECTO_APU">"COSTO DIRECTO:  "&amp;TEXT(ROUNDUP(SUMIF([214]INSUMOS!$A:$A,[214]INSUMOS!$A1048576,[214]INSUMOS!$I:$I)/2,0),"$#,##0")&amp;" / "&amp;VLOOKUP([214]INSUMOS!$A1048576,'[215]10-Presupuesto'!$D:$F,3,0)</definedName>
    <definedName name="RC_INSUMO">IF([214]INSUMOS!$J1="",VLOOKUP([214]INSUMOS!$C1,[215]Ins!$D:$E,2,0),VLOOKUP([214]INSUMOS!$C1,[215]Ins!$D:$E,2,0)&amp;" - "&amp;[214]INSUMOS!$J1)</definedName>
    <definedName name="RC_ITEM">VLOOKUP([214]INSUMOS!$C1,'[215]10-Presupuesto'!$D:$CK,2,0)</definedName>
    <definedName name="RC_PROYECTO">[215]Parametros!$B$1</definedName>
    <definedName name="RC_VR_UN_APU">IF([214]INSUMOS!$A1048576="","",IF(LEN([214]INSUMOS!$C1)=9,SUMIF([214]INSUMOS!$A:$A,[214]INSUMOS!$C1,[214]INSUMOS!$I:$I)/2,IF([214]INSUMOS!$C1="","",IF(ISERROR(SEARCH("-",[214]INSUMOS!$C1,3)),VLOOKUP([214]INSUMOS!$C1,[215]Ins!$D:$J,7,0),""))))</definedName>
    <definedName name="Rd" localSheetId="8">#REF!</definedName>
    <definedName name="Rd">#REF!</definedName>
    <definedName name="rdq">#REF!</definedName>
    <definedName name="Re" localSheetId="8">#REF!</definedName>
    <definedName name="Re">#REF!</definedName>
    <definedName name="Rea_Def" localSheetId="18">#REF!</definedName>
    <definedName name="Rea_Def">#REF!</definedName>
    <definedName name="Rea_Pro" localSheetId="18">#REF!</definedName>
    <definedName name="Rea_Pro">#REF!</definedName>
    <definedName name="Reactores">#REF!</definedName>
    <definedName name="Reaj" localSheetId="18">#REF!</definedName>
    <definedName name="Reaj">#REF!</definedName>
    <definedName name="Recall_2">'[200] ASR+Nafta'!$E$9:$E$21</definedName>
    <definedName name="Recall_3">'[200]Todos+Nafta'!$E$9:$E$21</definedName>
    <definedName name="Recorder" localSheetId="8">#REF!</definedName>
    <definedName name="Recorder">#REF!</definedName>
    <definedName name="Recover">[216]Macro1!$A$148</definedName>
    <definedName name="recursos" localSheetId="8">[217]RECURSOS!$A$8:$A$204</definedName>
    <definedName name="recursos">[218]RECURSOS!$A$8:$A$204</definedName>
    <definedName name="Red" localSheetId="18">#REF!</definedName>
    <definedName name="Red">#REF!</definedName>
    <definedName name="Redico" localSheetId="18">#REF!</definedName>
    <definedName name="Redico">#REF!</definedName>
    <definedName name="Redyco" localSheetId="18">#REF!</definedName>
    <definedName name="Redyco">#REF!</definedName>
    <definedName name="rege" localSheetId="8" hidden="1">{"TAB1",#N/A,TRUE,"GENERAL";"TAB2",#N/A,TRUE,"GENERAL";"TAB3",#N/A,TRUE,"GENERAL";"TAB4",#N/A,TRUE,"GENERAL";"TAB5",#N/A,TRUE,"GENERAL"}</definedName>
    <definedName name="rege" hidden="1">{"TAB1",#N/A,TRUE,"GENERAL";"TAB2",#N/A,TRUE,"GENERAL";"TAB3",#N/A,TRUE,"GENERAL";"TAB4",#N/A,TRUE,"GENERAL";"TAB5",#N/A,TRUE,"GENERAL"}</definedName>
    <definedName name="REGIMEN_CONTRAT">[199]Tablas!$M$6:$M$8</definedName>
    <definedName name="REGIONAL">[199]Tablas!$I$6:$I$10</definedName>
    <definedName name="RegistroCoordinador" localSheetId="8">#REF!</definedName>
    <definedName name="RegistroCoordinador">#REF!</definedName>
    <definedName name="Registros_de_Asistencia">[219]Registros_de_Asistencia!$A$1:$E$29</definedName>
    <definedName name="regresd" localSheetId="8" hidden="1">{"TAB1",#N/A,TRUE,"GENERAL";"TAB2",#N/A,TRUE,"GENERAL";"TAB3",#N/A,TRUE,"GENERAL";"TAB4",#N/A,TRUE,"GENERAL";"TAB5",#N/A,TRUE,"GENERAL"}</definedName>
    <definedName name="regresd" hidden="1">{"TAB1",#N/A,TRUE,"GENERAL";"TAB2",#N/A,TRUE,"GENERAL";"TAB3",#N/A,TRUE,"GENERAL";"TAB4",#N/A,TRUE,"GENERAL";"TAB5",#N/A,TRUE,"GENERAL"}</definedName>
    <definedName name="regthio" localSheetId="8" hidden="1">{"TAB1",#N/A,TRUE,"GENERAL";"TAB2",#N/A,TRUE,"GENERAL";"TAB3",#N/A,TRUE,"GENERAL";"TAB4",#N/A,TRUE,"GENERAL";"TAB5",#N/A,TRUE,"GENERAL"}</definedName>
    <definedName name="regthio" hidden="1">{"TAB1",#N/A,TRUE,"GENERAL";"TAB2",#N/A,TRUE,"GENERAL";"TAB3",#N/A,TRUE,"GENERAL";"TAB4",#N/A,TRUE,"GENERAL";"TAB5",#N/A,TRUE,"GENERAL"}</definedName>
    <definedName name="REICIO" localSheetId="23">[6]!ERR</definedName>
    <definedName name="REICIO" localSheetId="8">'A.U % '!ERR</definedName>
    <definedName name="REICIO" localSheetId="11">[6]!ERR</definedName>
    <definedName name="REICIO">[6]!ERR</definedName>
    <definedName name="Reimbursement">"Reembolso"</definedName>
    <definedName name="reinicio" localSheetId="23">[6]!ERR</definedName>
    <definedName name="reinicio" localSheetId="8">'A.U % '!ERR</definedName>
    <definedName name="reinicio" localSheetId="11">[6]!ERR</definedName>
    <definedName name="reinicio">[6]!ERR</definedName>
    <definedName name="REJHE" localSheetId="8" hidden="1">{"via1",#N/A,TRUE,"general";"via2",#N/A,TRUE,"general";"via3",#N/A,TRUE,"general"}</definedName>
    <definedName name="REJHE" hidden="1">{"via1",#N/A,TRUE,"general";"via2",#N/A,TRUE,"general";"via3",#N/A,TRUE,"general"}</definedName>
    <definedName name="REJILLA" localSheetId="8">#REF!</definedName>
    <definedName name="REJILLA">#REF!</definedName>
    <definedName name="rell" localSheetId="18">#REF!</definedName>
    <definedName name="rell" localSheetId="8">#REF!</definedName>
    <definedName name="rell">#REF!</definedName>
    <definedName name="RELLG" localSheetId="18">#REF!</definedName>
    <definedName name="RELLG">#REF!</definedName>
    <definedName name="remanentes">'[61]Reservas de Petróleo'!$A$2,'[61]Reservas de Petróleo'!$A$1,'[61]Reservas de Petróleo'!$D$4,'[61]Reservas de Petróleo'!$H$1:$H$65536</definedName>
    <definedName name="rendimiento" localSheetId="8">#REF!</definedName>
    <definedName name="rendimiento">#REF!</definedName>
    <definedName name="RENDIMIENTO____CARGA" localSheetId="8">#REF!</definedName>
    <definedName name="RENDIMIENTO____CARGA">#REF!</definedName>
    <definedName name="REP.PAV">'[54]factores A.N.'!$F$15:$F$69</definedName>
    <definedName name="Reprelegal">'[111]FIRMAS y DATOS'!$B:$B</definedName>
    <definedName name="REPXXX">#REF!</definedName>
    <definedName name="Requerimiento">#REF!</definedName>
    <definedName name="Requerimientos">#REF!</definedName>
    <definedName name="rer" localSheetId="8" hidden="1">{"via1",#N/A,TRUE,"general";"via2",#N/A,TRUE,"general";"via3",#N/A,TRUE,"general"}</definedName>
    <definedName name="rer" hidden="1">{"via1",#N/A,TRUE,"general";"via2",#N/A,TRUE,"general";"via3",#N/A,TRUE,"general"}</definedName>
    <definedName name="rerere" localSheetId="18">#REF!</definedName>
    <definedName name="rerere">#REF!</definedName>
    <definedName name="rererrerrerrerre" localSheetId="18">#REF!</definedName>
    <definedName name="rererrerrerrerre">#REF!</definedName>
    <definedName name="rererw" localSheetId="8" hidden="1">{"TAB1",#N/A,TRUE,"GENERAL";"TAB2",#N/A,TRUE,"GENERAL";"TAB3",#N/A,TRUE,"GENERAL";"TAB4",#N/A,TRUE,"GENERAL";"TAB5",#N/A,TRUE,"GENERAL"}</definedName>
    <definedName name="rererw" hidden="1">{"TAB1",#N/A,TRUE,"GENERAL";"TAB2",#N/A,TRUE,"GENERAL";"TAB3",#N/A,TRUE,"GENERAL";"TAB4",#N/A,TRUE,"GENERAL";"TAB5",#N/A,TRUE,"GENERAL"}</definedName>
    <definedName name="rerg" localSheetId="8" hidden="1">{"TAB1",#N/A,TRUE,"GENERAL";"TAB2",#N/A,TRUE,"GENERAL";"TAB3",#N/A,TRUE,"GENERAL";"TAB4",#N/A,TRUE,"GENERAL";"TAB5",#N/A,TRUE,"GENERAL"}</definedName>
    <definedName name="rerg" hidden="1">{"TAB1",#N/A,TRUE,"GENERAL";"TAB2",#N/A,TRUE,"GENERAL";"TAB3",#N/A,TRUE,"GENERAL";"TAB4",#N/A,TRUE,"GENERAL";"TAB5",#N/A,TRUE,"GENERAL"}</definedName>
    <definedName name="rerrrrw" localSheetId="8" hidden="1">{"TAB1",#N/A,TRUE,"GENERAL";"TAB2",#N/A,TRUE,"GENERAL";"TAB3",#N/A,TRUE,"GENERAL";"TAB4",#N/A,TRUE,"GENERAL";"TAB5",#N/A,TRUE,"GENERAL"}</definedName>
    <definedName name="rerrrrw" hidden="1">{"TAB1",#N/A,TRUE,"GENERAL";"TAB2",#N/A,TRUE,"GENERAL";"TAB3",#N/A,TRUE,"GENERAL";"TAB4",#N/A,TRUE,"GENERAL";"TAB5",#N/A,TRUE,"GENERAL"}</definedName>
    <definedName name="RES" localSheetId="8">#REF!</definedName>
    <definedName name="res" hidden="1">{#N/A,#N/A,FALSE,"GRAFICO";#N/A,#N/A,FALSE,"CAJA (2)";#N/A,#N/A,FALSE,"TERCEROS-PROMEDIO";#N/A,#N/A,FALSE,"CAJA";#N/A,#N/A,FALSE,"INGRESOS1995-2003";#N/A,#N/A,FALSE,"GASTOS1995-2003"}</definedName>
    <definedName name="resist_cond">[44]D_AWG!$G$29</definedName>
    <definedName name="Resistividad">#REF!</definedName>
    <definedName name="RESU" localSheetId="18">#REF!</definedName>
    <definedName name="RESU" localSheetId="8">#REF!</definedName>
    <definedName name="RESU">#REF!</definedName>
    <definedName name="resu2" localSheetId="18">#REF!</definedName>
    <definedName name="resu2">#REF!</definedName>
    <definedName name="resu8" localSheetId="23">[12]!resu8</definedName>
    <definedName name="resu8" localSheetId="11">[12]!resu8</definedName>
    <definedName name="resu8">[12]!resu8</definedName>
    <definedName name="resufi" localSheetId="8">#REF!</definedName>
    <definedName name="resufi">#REF!</definedName>
    <definedName name="resufi1" localSheetId="8">#REF!</definedName>
    <definedName name="resufi1">#REF!</definedName>
    <definedName name="resumen" localSheetId="18">#REF!</definedName>
    <definedName name="resumen" localSheetId="8">#REF!</definedName>
    <definedName name="resumen">#REF!</definedName>
    <definedName name="resumen_final">#REF!</definedName>
    <definedName name="resumen_final1">#REF!</definedName>
    <definedName name="Retenc" localSheetId="8">[74]BASES!$E$31</definedName>
    <definedName name="Retenc">[74]BASES!$E$31</definedName>
    <definedName name="RETRO" localSheetId="18">#REF!</definedName>
    <definedName name="RETRO" localSheetId="8">[37]BASE!$D$307</definedName>
    <definedName name="RETRO">#REF!</definedName>
    <definedName name="Retroexcavadora_pc_40">'[60]LISTADO '!$L$12</definedName>
    <definedName name="RETTRE" localSheetId="8" hidden="1">{"via1",#N/A,TRUE,"general";"via2",#N/A,TRUE,"general";"via3",#N/A,TRUE,"general"}</definedName>
    <definedName name="RETTRE" hidden="1">{"via1",#N/A,TRUE,"general";"via2",#N/A,TRUE,"general";"via3",#N/A,TRUE,"general"}</definedName>
    <definedName name="rety" localSheetId="8" hidden="1">{"TAB1",#N/A,TRUE,"GENERAL";"TAB2",#N/A,TRUE,"GENERAL";"TAB3",#N/A,TRUE,"GENERAL";"TAB4",#N/A,TRUE,"GENERAL";"TAB5",#N/A,TRUE,"GENERAL"}</definedName>
    <definedName name="rety" hidden="1">{"TAB1",#N/A,TRUE,"GENERAL";"TAB2",#N/A,TRUE,"GENERAL";"TAB3",#N/A,TRUE,"GENERAL";"TAB4",#N/A,TRUE,"GENERAL";"TAB5",#N/A,TRUE,"GENERAL"}</definedName>
    <definedName name="rewfreg" localSheetId="8" hidden="1">{"via1",#N/A,TRUE,"general";"via2",#N/A,TRUE,"general";"via3",#N/A,TRUE,"general"}</definedName>
    <definedName name="rewfreg" hidden="1">{"via1",#N/A,TRUE,"general";"via2",#N/A,TRUE,"general";"via3",#N/A,TRUE,"general"}</definedName>
    <definedName name="rewr" localSheetId="8" hidden="1">{"via1",#N/A,TRUE,"general";"via2",#N/A,TRUE,"general";"via3",#N/A,TRUE,"general"}</definedName>
    <definedName name="rewr" hidden="1">{"via1",#N/A,TRUE,"general";"via2",#N/A,TRUE,"general";"via3",#N/A,TRUE,"general"}</definedName>
    <definedName name="REWWER" localSheetId="8" hidden="1">{"TAB1",#N/A,TRUE,"GENERAL";"TAB2",#N/A,TRUE,"GENERAL";"TAB3",#N/A,TRUE,"GENERAL";"TAB4",#N/A,TRUE,"GENERAL";"TAB5",#N/A,TRUE,"GENERAL"}</definedName>
    <definedName name="REWWER" hidden="1">{"TAB1",#N/A,TRUE,"GENERAL";"TAB2",#N/A,TRUE,"GENERAL";"TAB3",#N/A,TRUE,"GENERAL";"TAB4",#N/A,TRUE,"GENERAL";"TAB5",#N/A,TRUE,"GENERAL"}</definedName>
    <definedName name="REY">'[220]Tabla 1.1'!#REF!</definedName>
    <definedName name="reyepoi" localSheetId="8" hidden="1">{"TAB1",#N/A,TRUE,"GENERAL";"TAB2",#N/A,TRUE,"GENERAL";"TAB3",#N/A,TRUE,"GENERAL";"TAB4",#N/A,TRUE,"GENERAL";"TAB5",#N/A,TRUE,"GENERAL"}</definedName>
    <definedName name="reyepoi" hidden="1">{"TAB1",#N/A,TRUE,"GENERAL";"TAB2",#N/A,TRUE,"GENERAL";"TAB3",#N/A,TRUE,"GENERAL";"TAB4",#N/A,TRUE,"GENERAL";"TAB5",#N/A,TRUE,"GENERAL"}</definedName>
    <definedName name="reyety" localSheetId="8" hidden="1">{"via1",#N/A,TRUE,"general";"via2",#N/A,TRUE,"general";"via3",#N/A,TRUE,"general"}</definedName>
    <definedName name="reyety" hidden="1">{"via1",#N/A,TRUE,"general";"via2",#N/A,TRUE,"general";"via3",#N/A,TRUE,"general"}</definedName>
    <definedName name="reyty" localSheetId="8" hidden="1">{"via1",#N/A,TRUE,"general";"via2",#N/A,TRUE,"general";"via3",#N/A,TRUE,"general"}</definedName>
    <definedName name="reyty" hidden="1">{"via1",#N/A,TRUE,"general";"via2",#N/A,TRUE,"general";"via3",#N/A,TRUE,"general"}</definedName>
    <definedName name="reyyt" localSheetId="8" hidden="1">{"via1",#N/A,TRUE,"general";"via2",#N/A,TRUE,"general";"via3",#N/A,TRUE,"general"}</definedName>
    <definedName name="reyyt" hidden="1">{"via1",#N/A,TRUE,"general";"via2",#N/A,TRUE,"general";"via3",#N/A,TRUE,"general"}</definedName>
    <definedName name="Rf" localSheetId="8">#REF!</definedName>
    <definedName name="RF">#REF!</definedName>
    <definedName name="rfhnhjyu" localSheetId="8" hidden="1">{"TAB1",#N/A,TRUE,"GENERAL";"TAB2",#N/A,TRUE,"GENERAL";"TAB3",#N/A,TRUE,"GENERAL";"TAB4",#N/A,TRUE,"GENERAL";"TAB5",#N/A,TRUE,"GENERAL"}</definedName>
    <definedName name="rfhnhjyu" hidden="1">{"TAB1",#N/A,TRUE,"GENERAL";"TAB2",#N/A,TRUE,"GENERAL";"TAB3",#N/A,TRUE,"GENERAL";"TAB4",#N/A,TRUE,"GENERAL";"TAB5",#N/A,TRUE,"GENERAL"}</definedName>
    <definedName name="rfref" localSheetId="8">#REF!</definedName>
    <definedName name="rfref">#REF!</definedName>
    <definedName name="rfrf" localSheetId="8" hidden="1">{"via1",#N/A,TRUE,"general";"via2",#N/A,TRUE,"general";"via3",#N/A,TRUE,"general"}</definedName>
    <definedName name="rfrf" hidden="1">{"via1",#N/A,TRUE,"general";"via2",#N/A,TRUE,"general";"via3",#N/A,TRUE,"general"}</definedName>
    <definedName name="RFV">#REF!</definedName>
    <definedName name="Rg" localSheetId="8">#REF!</definedName>
    <definedName name="Rg">#REF!</definedName>
    <definedName name="rge" localSheetId="8" hidden="1">{"via1",#N/A,TRUE,"general";"via2",#N/A,TRUE,"general";"via3",#N/A,TRUE,"general"}</definedName>
    <definedName name="rge" hidden="1">{"via1",#N/A,TRUE,"general";"via2",#N/A,TRUE,"general";"via3",#N/A,TRUE,"general"}</definedName>
    <definedName name="rgegg" localSheetId="8" hidden="1">{"via1",#N/A,TRUE,"general";"via2",#N/A,TRUE,"general";"via3",#N/A,TRUE,"general"}</definedName>
    <definedName name="rgegg" hidden="1">{"via1",#N/A,TRUE,"general";"via2",#N/A,TRUE,"general";"via3",#N/A,TRUE,"general"}</definedName>
    <definedName name="Rh" localSheetId="8">#REF!</definedName>
    <definedName name="Rh">#REF!</definedName>
    <definedName name="rhh" localSheetId="8" hidden="1">{"TAB1",#N/A,TRUE,"GENERAL";"TAB2",#N/A,TRUE,"GENERAL";"TAB3",#N/A,TRUE,"GENERAL";"TAB4",#N/A,TRUE,"GENERAL";"TAB5",#N/A,TRUE,"GENERAL"}</definedName>
    <definedName name="rhh" hidden="1">{"TAB1",#N/A,TRUE,"GENERAL";"TAB2",#N/A,TRUE,"GENERAL";"TAB3",#N/A,TRUE,"GENERAL";"TAB4",#N/A,TRUE,"GENERAL";"TAB5",#N/A,TRUE,"GENERAL"}</definedName>
    <definedName name="rhrtd" localSheetId="8" hidden="1">{"TAB1",#N/A,TRUE,"GENERAL";"TAB2",#N/A,TRUE,"GENERAL";"TAB3",#N/A,TRUE,"GENERAL";"TAB4",#N/A,TRUE,"GENERAL";"TAB5",#N/A,TRUE,"GENERAL"}</definedName>
    <definedName name="rhrtd" hidden="1">{"TAB1",#N/A,TRUE,"GENERAL";"TAB2",#N/A,TRUE,"GENERAL";"TAB3",#N/A,TRUE,"GENERAL";"TAB4",#N/A,TRUE,"GENERAL";"TAB5",#N/A,TRUE,"GENERAL"}</definedName>
    <definedName name="rhtry" localSheetId="8" hidden="1">{"TAB1",#N/A,TRUE,"GENERAL";"TAB2",#N/A,TRUE,"GENERAL";"TAB3",#N/A,TRUE,"GENERAL";"TAB4",#N/A,TRUE,"GENERAL";"TAB5",#N/A,TRUE,"GENERAL"}</definedName>
    <definedName name="rhtry" hidden="1">{"TAB1",#N/A,TRUE,"GENERAL";"TAB2",#N/A,TRUE,"GENERAL";"TAB3",#N/A,TRUE,"GENERAL";"TAB4",#N/A,TRUE,"GENERAL";"TAB5",#N/A,TRUE,"GENERAL"}</definedName>
    <definedName name="Ri" localSheetId="8">#REF!</definedName>
    <definedName name="Ri">#REF!</definedName>
    <definedName name="RICARDO" localSheetId="8">#REF!,#REF!,#REF!,#REF!,#REF!,#REF!,#REF!,#REF!,#REF!</definedName>
    <definedName name="RICARDO">#REF!,#REF!,#REF!,#REF!,#REF!,#REF!,#REF!,#REF!,#REF!</definedName>
    <definedName name="RID" localSheetId="8">[221]Ingenieria!#REF!</definedName>
    <definedName name="RID">[221]Ingenieria!#REF!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8">'[3]7422CW00'!#REF!</definedName>
    <definedName name="RISP">'[3]7422CW00'!#REF!</definedName>
    <definedName name="rj" localSheetId="8" hidden="1">{"TAB1",#N/A,TRUE,"GENERAL";"TAB2",#N/A,TRUE,"GENERAL";"TAB3",#N/A,TRUE,"GENERAL";"TAB4",#N/A,TRUE,"GENERAL";"TAB5",#N/A,TRUE,"GENERAL"}</definedName>
    <definedName name="rj" hidden="1">{"TAB1",#N/A,TRUE,"GENERAL";"TAB2",#N/A,TRUE,"GENERAL";"TAB3",#N/A,TRUE,"GENERAL";"TAB4",#N/A,TRUE,"GENERAL";"TAB5",#N/A,TRUE,"GENERAL"}</definedName>
    <definedName name="rjjth" localSheetId="8" hidden="1">{"TAB1",#N/A,TRUE,"GENERAL";"TAB2",#N/A,TRUE,"GENERAL";"TAB3",#N/A,TRUE,"GENERAL";"TAB4",#N/A,TRUE,"GENERAL";"TAB5",#N/A,TRUE,"GENERAL"}</definedName>
    <definedName name="rjjth" hidden="1">{"TAB1",#N/A,TRUE,"GENERAL";"TAB2",#N/A,TRUE,"GENERAL";"TAB3",#N/A,TRUE,"GENERAL";"TAB4",#N/A,TRUE,"GENERAL";"TAB5",#N/A,TRUE,"GENERAL"}</definedName>
    <definedName name="rjy" localSheetId="8" hidden="1">{"via1",#N/A,TRUE,"general";"via2",#N/A,TRUE,"general";"via3",#N/A,TRUE,"general"}</definedName>
    <definedName name="rjy" hidden="1">{"via1",#N/A,TRUE,"general";"via2",#N/A,TRUE,"general";"via3",#N/A,TRUE,"general"}</definedName>
    <definedName name="Rk" localSheetId="8">#REF!</definedName>
    <definedName name="Rk">#REF!</definedName>
    <definedName name="rkjyk" localSheetId="8" hidden="1">{"TAB1",#N/A,TRUE,"GENERAL";"TAB2",#N/A,TRUE,"GENERAL";"TAB3",#N/A,TRUE,"GENERAL";"TAB4",#N/A,TRUE,"GENERAL";"TAB5",#N/A,TRUE,"GENERAL"}</definedName>
    <definedName name="rkjyk" hidden="1">{"TAB1",#N/A,TRUE,"GENERAL";"TAB2",#N/A,TRUE,"GENERAL";"TAB3",#N/A,TRUE,"GENERAL";"TAB4",#N/A,TRUE,"GENERAL";"TAB5",#N/A,TRUE,"GENERAL"}</definedName>
    <definedName name="rkru" localSheetId="8" hidden="1">{"via1",#N/A,TRUE,"general";"via2",#N/A,TRUE,"general";"via3",#N/A,TRUE,"general"}</definedName>
    <definedName name="rkru" hidden="1">{"via1",#N/A,TRUE,"general";"via2",#N/A,TRUE,"general";"via3",#N/A,TRUE,"general"}</definedName>
    <definedName name="rky" localSheetId="8" hidden="1">{"TAB1",#N/A,TRUE,"GENERAL";"TAB2",#N/A,TRUE,"GENERAL";"TAB3",#N/A,TRUE,"GENERAL";"TAB4",#N/A,TRUE,"GENERAL";"TAB5",#N/A,TRUE,"GENERAL"}</definedName>
    <definedName name="rky" hidden="1">{"TAB1",#N/A,TRUE,"GENERAL";"TAB2",#N/A,TRUE,"GENERAL";"TAB3",#N/A,TRUE,"GENERAL";"TAB4",#N/A,TRUE,"GENERAL";"TAB5",#N/A,TRUE,"GENERAL"}</definedName>
    <definedName name="RLIGA" localSheetId="18">#REF!</definedName>
    <definedName name="RLIGA" localSheetId="8">#REF!</definedName>
    <definedName name="RLIGA">#REF!</definedName>
    <definedName name="Rm" localSheetId="8">#REF!</definedName>
    <definedName name="Rm">#REF!</definedName>
    <definedName name="Rmm" localSheetId="8">#REF!</definedName>
    <definedName name="Rmm">#REF!</definedName>
    <definedName name="Rn" localSheetId="8">#REF!</definedName>
    <definedName name="Rn">#REF!</definedName>
    <definedName name="rnf" localSheetId="8">[112]Datos!$D$12</definedName>
    <definedName name="rnf">[113]Datos!$D$12</definedName>
    <definedName name="Rñ" localSheetId="8">#REF!</definedName>
    <definedName name="Rñ">#REF!</definedName>
    <definedName name="Ro" localSheetId="8">#REF!</definedName>
    <definedName name="Ro">#REF!</definedName>
    <definedName name="ROBERTO">[222]Presupuesto!$B$5:$I$30</definedName>
    <definedName name="ROBRTO">[222]Presupuesto!$B$5:$I$31</definedName>
    <definedName name="RODILLO" localSheetId="18">#REF!</definedName>
    <definedName name="RODILLO">#REF!</definedName>
    <definedName name="RORORO" localSheetId="18">#REF!</definedName>
    <definedName name="RORORO">#REF!</definedName>
    <definedName name="Rows2Unhide" localSheetId="8" hidden="1">#REF!</definedName>
    <definedName name="Rows2Unhide" hidden="1">#REF!</definedName>
    <definedName name="royalphalumi">[223]datosluminariasRoyAlPHa!$A$1:$A$65536</definedName>
    <definedName name="Rp" localSheetId="8">#REF!</definedName>
    <definedName name="Rp">#REF!</definedName>
    <definedName name="Rq" localSheetId="8">#REF!</definedName>
    <definedName name="Rq">#REF!</definedName>
    <definedName name="rr" localSheetId="23">[6]!ERR</definedName>
    <definedName name="rr" localSheetId="8">'A.U % '!ERR</definedName>
    <definedName name="rr" localSheetId="11">[6]!ERR</definedName>
    <definedName name="rr">[6]!ERR</definedName>
    <definedName name="rrr" localSheetId="8" hidden="1">{"via1",#N/A,TRUE,"general";"via2",#N/A,TRUE,"general";"via3",#N/A,TRUE,"general"}</definedName>
    <definedName name="rrr" hidden="1">{"via1",#N/A,TRUE,"general";"via2",#N/A,TRUE,"general";"via3",#N/A,TRUE,"general"}</definedName>
    <definedName name="rrrr">'[224]Form5 _Pág_ 1'!#REF!</definedName>
    <definedName name="rrrrrb" localSheetId="8" hidden="1">{"via1",#N/A,TRUE,"general";"via2",#N/A,TRUE,"general";"via3",#N/A,TRUE,"general"}</definedName>
    <definedName name="rrrrrb" hidden="1">{"via1",#N/A,TRUE,"general";"via2",#N/A,TRUE,"general";"via3",#N/A,TRUE,"general"}</definedName>
    <definedName name="rrrrrrre" localSheetId="8" hidden="1">{"TAB1",#N/A,TRUE,"GENERAL";"TAB2",#N/A,TRUE,"GENERAL";"TAB3",#N/A,TRUE,"GENERAL";"TAB4",#N/A,TRUE,"GENERAL";"TAB5",#N/A,TRUE,"GENERAL"}</definedName>
    <definedName name="rrrrrrre" hidden="1">{"TAB1",#N/A,TRUE,"GENERAL";"TAB2",#N/A,TRUE,"GENERAL";"TAB3",#N/A,TRUE,"GENERAL";"TAB4",#N/A,TRUE,"GENERAL";"TAB5",#N/A,TRUE,"GENERAL"}</definedName>
    <definedName name="rrrrt" localSheetId="8" hidden="1">{"via1",#N/A,TRUE,"general";"via2",#N/A,TRUE,"general";"via3",#N/A,TRUE,"general"}</definedName>
    <definedName name="rrrrt" hidden="1">{"via1",#N/A,TRUE,"general";"via2",#N/A,TRUE,"general";"via3",#N/A,TRUE,"general"}</definedName>
    <definedName name="Rs" localSheetId="8">#REF!</definedName>
    <definedName name="Rs">#REF!</definedName>
    <definedName name="rsadf" localSheetId="18">#REF!</definedName>
    <definedName name="rsadf">#REF!</definedName>
    <definedName name="rsdgsd5" localSheetId="8"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8">#REF!</definedName>
    <definedName name="rt" hidden="1">{"TAB1",#N/A,TRUE,"GENERAL";"TAB2",#N/A,TRUE,"GENERAL";"TAB3",#N/A,TRUE,"GENERAL";"TAB4",#N/A,TRUE,"GENERAL";"TAB5",#N/A,TRUE,"GENERAL"}</definedName>
    <definedName name="rte" localSheetId="8" hidden="1">{"TAB1",#N/A,TRUE,"GENERAL";"TAB2",#N/A,TRUE,"GENERAL";"TAB3",#N/A,TRUE,"GENERAL";"TAB4",#N/A,TRUE,"GENERAL";"TAB5",#N/A,TRUE,"GENERAL"}</definedName>
    <definedName name="rte" hidden="1">{"TAB1",#N/A,TRUE,"GENERAL";"TAB2",#N/A,TRUE,"GENERAL";"TAB3",#N/A,TRUE,"GENERAL";"TAB4",#N/A,TRUE,"GENERAL";"TAB5",#N/A,TRUE,"GENERAL"}</definedName>
    <definedName name="rteg" localSheetId="8" hidden="1">{"via1",#N/A,TRUE,"general";"via2",#N/A,TRUE,"general";"via3",#N/A,TRUE,"general"}</definedName>
    <definedName name="rteg" hidden="1">{"via1",#N/A,TRUE,"general";"via2",#N/A,TRUE,"general";"via3",#N/A,TRUE,"general"}</definedName>
    <definedName name="rtert" localSheetId="8" hidden="1">{"TAB1",#N/A,TRUE,"GENERAL";"TAB2",#N/A,TRUE,"GENERAL";"TAB3",#N/A,TRUE,"GENERAL";"TAB4",#N/A,TRUE,"GENERAL";"TAB5",#N/A,TRUE,"GENERAL"}</definedName>
    <definedName name="rtert" hidden="1">{"TAB1",#N/A,TRUE,"GENERAL";"TAB2",#N/A,TRUE,"GENERAL";"TAB3",#N/A,TRUE,"GENERAL";"TAB4",#N/A,TRUE,"GENERAL";"TAB5",#N/A,TRUE,"GENERAL"}</definedName>
    <definedName name="rtes" localSheetId="8" hidden="1">{"via1",#N/A,TRUE,"general";"via2",#N/A,TRUE,"general";"via3",#N/A,TRUE,"general"}</definedName>
    <definedName name="rtes" hidden="1">{"via1",#N/A,TRUE,"general";"via2",#N/A,TRUE,"general";"via3",#N/A,TRUE,"general"}</definedName>
    <definedName name="rtewth" localSheetId="8" hidden="1">{"TAB1",#N/A,TRUE,"GENERAL";"TAB2",#N/A,TRUE,"GENERAL";"TAB3",#N/A,TRUE,"GENERAL";"TAB4",#N/A,TRUE,"GENERAL";"TAB5",#N/A,TRUE,"GENERAL"}</definedName>
    <definedName name="rtewth" hidden="1">{"TAB1",#N/A,TRUE,"GENERAL";"TAB2",#N/A,TRUE,"GENERAL";"TAB3",#N/A,TRUE,"GENERAL";"TAB4",#N/A,TRUE,"GENERAL";"TAB5",#N/A,TRUE,"GENERAL"}</definedName>
    <definedName name="rthjtj" localSheetId="8" hidden="1">{"TAB1",#N/A,TRUE,"GENERAL";"TAB2",#N/A,TRUE,"GENERAL";"TAB3",#N/A,TRUE,"GENERAL";"TAB4",#N/A,TRUE,"GENERAL";"TAB5",#N/A,TRUE,"GENERAL"}</definedName>
    <definedName name="rthjtj" hidden="1">{"TAB1",#N/A,TRUE,"GENERAL";"TAB2",#N/A,TRUE,"GENERAL";"TAB3",#N/A,TRUE,"GENERAL";"TAB4",#N/A,TRUE,"GENERAL";"TAB5",#N/A,TRUE,"GENERAL"}</definedName>
    <definedName name="rthrthg" localSheetId="8" hidden="1">{"via1",#N/A,TRUE,"general";"via2",#N/A,TRUE,"general";"via3",#N/A,TRUE,"general"}</definedName>
    <definedName name="rthrthg" hidden="1">{"via1",#N/A,TRUE,"general";"via2",#N/A,TRUE,"general";"via3",#N/A,TRUE,"general"}</definedName>
    <definedName name="rthtrh" localSheetId="8" hidden="1">{"via1",#N/A,TRUE,"general";"via2",#N/A,TRUE,"general";"via3",#N/A,TRUE,"general"}</definedName>
    <definedName name="rthtrh" hidden="1">{"via1",#N/A,TRUE,"general";"via2",#N/A,TRUE,"general";"via3",#N/A,TRUE,"general"}</definedName>
    <definedName name="rtkk" localSheetId="8" hidden="1">{"via1",#N/A,TRUE,"general";"via2",#N/A,TRUE,"general";"via3",#N/A,TRUE,"general"}</definedName>
    <definedName name="rtkk" hidden="1">{"via1",#N/A,TRUE,"general";"via2",#N/A,TRUE,"general";"via3",#N/A,TRUE,"general"}</definedName>
    <definedName name="rttthy" localSheetId="8" hidden="1">{"via1",#N/A,TRUE,"general";"via2",#N/A,TRUE,"general";"via3",#N/A,TRUE,"general"}</definedName>
    <definedName name="rttthy" hidden="1">{"via1",#N/A,TRUE,"general";"via2",#N/A,TRUE,"general";"via3",#N/A,TRUE,"general"}</definedName>
    <definedName name="rtu" localSheetId="8" hidden="1">{"via1",#N/A,TRUE,"general";"via2",#N/A,TRUE,"general";"via3",#N/A,TRUE,"general"}</definedName>
    <definedName name="rtu" hidden="1">{"via1",#N/A,TRUE,"general";"via2",#N/A,TRUE,"general";"via3",#N/A,TRUE,"general"}</definedName>
    <definedName name="rtug" localSheetId="8" hidden="1">{"TAB1",#N/A,TRUE,"GENERAL";"TAB2",#N/A,TRUE,"GENERAL";"TAB3",#N/A,TRUE,"GENERAL";"TAB4",#N/A,TRUE,"GENERAL";"TAB5",#N/A,TRUE,"GENERAL"}</definedName>
    <definedName name="rtug" hidden="1">{"TAB1",#N/A,TRUE,"GENERAL";"TAB2",#N/A,TRUE,"GENERAL";"TAB3",#N/A,TRUE,"GENERAL";"TAB4",#N/A,TRUE,"GENERAL";"TAB5",#N/A,TRUE,"GENERAL"}</definedName>
    <definedName name="rtugsd" localSheetId="8" hidden="1">{"TAB1",#N/A,TRUE,"GENERAL";"TAB2",#N/A,TRUE,"GENERAL";"TAB3",#N/A,TRUE,"GENERAL";"TAB4",#N/A,TRUE,"GENERAL";"TAB5",#N/A,TRUE,"GENERAL"}</definedName>
    <definedName name="rtugsd" hidden="1">{"TAB1",#N/A,TRUE,"GENERAL";"TAB2",#N/A,TRUE,"GENERAL";"TAB3",#N/A,TRUE,"GENERAL";"TAB4",#N/A,TRUE,"GENERAL";"TAB5",#N/A,TRUE,"GENERAL"}</definedName>
    <definedName name="rturtu" localSheetId="8" hidden="1">{"via1",#N/A,TRUE,"general";"via2",#N/A,TRUE,"general";"via3",#N/A,TRUE,"general"}</definedName>
    <definedName name="rturtu" hidden="1">{"via1",#N/A,TRUE,"general";"via2",#N/A,TRUE,"general";"via3",#N/A,TRUE,"general"}</definedName>
    <definedName name="rturu" localSheetId="8" hidden="1">{"via1",#N/A,TRUE,"general";"via2",#N/A,TRUE,"general";"via3",#N/A,TRUE,"general"}</definedName>
    <definedName name="rturu" hidden="1">{"via1",#N/A,TRUE,"general";"via2",#N/A,TRUE,"general";"via3",#N/A,TRUE,"general"}</definedName>
    <definedName name="rtut" localSheetId="8" hidden="1">{"via1",#N/A,TRUE,"general";"via2",#N/A,TRUE,"general";"via3",#N/A,TRUE,"general"}</definedName>
    <definedName name="rtut" hidden="1">{"via1",#N/A,TRUE,"general";"via2",#N/A,TRUE,"general";"via3",#N/A,TRUE,"general"}</definedName>
    <definedName name="rtutru" localSheetId="8" hidden="1">{"via1",#N/A,TRUE,"general";"via2",#N/A,TRUE,"general";"via3",#N/A,TRUE,"general"}</definedName>
    <definedName name="rtutru" hidden="1">{"via1",#N/A,TRUE,"general";"via2",#N/A,TRUE,"general";"via3",#N/A,TRUE,"general"}</definedName>
    <definedName name="rtuy" localSheetId="8" hidden="1">{"via1",#N/A,TRUE,"general";"via2",#N/A,TRUE,"general";"via3",#N/A,TRUE,"general"}</definedName>
    <definedName name="rtuy" hidden="1">{"via1",#N/A,TRUE,"general";"via2",#N/A,TRUE,"general";"via3",#N/A,TRUE,"general"}</definedName>
    <definedName name="rtyhr" localSheetId="8" hidden="1">{"TAB1",#N/A,TRUE,"GENERAL";"TAB2",#N/A,TRUE,"GENERAL";"TAB3",#N/A,TRUE,"GENERAL";"TAB4",#N/A,TRUE,"GENERAL";"TAB5",#N/A,TRUE,"GENERAL"}</definedName>
    <definedName name="rtyhr" hidden="1">{"TAB1",#N/A,TRUE,"GENERAL";"TAB2",#N/A,TRUE,"GENERAL";"TAB3",#N/A,TRUE,"GENERAL";"TAB4",#N/A,TRUE,"GENERAL";"TAB5",#N/A,TRUE,"GENERAL"}</definedName>
    <definedName name="rtym" localSheetId="8" hidden="1">{"via1",#N/A,TRUE,"general";"via2",#N/A,TRUE,"general";"via3",#N/A,TRUE,"general"}</definedName>
    <definedName name="rtym" hidden="1">{"via1",#N/A,TRUE,"general";"via2",#N/A,TRUE,"general";"via3",#N/A,TRUE,"general"}</definedName>
    <definedName name="rtyrey" localSheetId="8" hidden="1">{"TAB1",#N/A,TRUE,"GENERAL";"TAB2",#N/A,TRUE,"GENERAL";"TAB3",#N/A,TRUE,"GENERAL";"TAB4",#N/A,TRUE,"GENERAL";"TAB5",#N/A,TRUE,"GENERAL"}</definedName>
    <definedName name="rtyrey" hidden="1">{"TAB1",#N/A,TRUE,"GENERAL";"TAB2",#N/A,TRUE,"GENERAL";"TAB3",#N/A,TRUE,"GENERAL";"TAB4",#N/A,TRUE,"GENERAL";"TAB5",#N/A,TRUE,"GENERAL"}</definedName>
    <definedName name="rtyrh" localSheetId="8" hidden="1">{"via1",#N/A,TRUE,"general";"via2",#N/A,TRUE,"general";"via3",#N/A,TRUE,"general"}</definedName>
    <definedName name="rtyrh" hidden="1">{"via1",#N/A,TRUE,"general";"via2",#N/A,TRUE,"general";"via3",#N/A,TRUE,"general"}</definedName>
    <definedName name="RTYRTY" localSheetId="8" hidden="1">{"via1",#N/A,TRUE,"general";"via2",#N/A,TRUE,"general";"via3",#N/A,TRUE,"general"}</definedName>
    <definedName name="RTYRTY" hidden="1">{"via1",#N/A,TRUE,"general";"via2",#N/A,TRUE,"general";"via3",#N/A,TRUE,"general"}</definedName>
    <definedName name="rtyt" localSheetId="8" hidden="1">{"TAB1",#N/A,TRUE,"GENERAL";"TAB2",#N/A,TRUE,"GENERAL";"TAB3",#N/A,TRUE,"GENERAL";"TAB4",#N/A,TRUE,"GENERAL";"TAB5",#N/A,TRUE,"GENERAL"}</definedName>
    <definedName name="rtyt" hidden="1">{"TAB1",#N/A,TRUE,"GENERAL";"TAB2",#N/A,TRUE,"GENERAL";"TAB3",#N/A,TRUE,"GENERAL";"TAB4",#N/A,TRUE,"GENERAL";"TAB5",#N/A,TRUE,"GENERAL"}</definedName>
    <definedName name="rtytry" localSheetId="8" hidden="1">{"via1",#N/A,TRUE,"general";"via2",#N/A,TRUE,"general";"via3",#N/A,TRUE,"general"}</definedName>
    <definedName name="rtytry" hidden="1">{"via1",#N/A,TRUE,"general";"via2",#N/A,TRUE,"general";"via3",#N/A,TRUE,"general"}</definedName>
    <definedName name="ruru" localSheetId="8"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8" hidden="1">{"via1",#N/A,TRUE,"general";"via2",#N/A,TRUE,"general";"via3",#N/A,TRUE,"general"}</definedName>
    <definedName name="rutu" hidden="1">{"via1",#N/A,TRUE,"general";"via2",#N/A,TRUE,"general";"via3",#N/A,TRUE,"general"}</definedName>
    <definedName name="Rv" localSheetId="8">#REF!</definedName>
    <definedName name="Rv">#REF!</definedName>
    <definedName name="Rw" localSheetId="8">#REF!</definedName>
    <definedName name="Rw">#REF!</definedName>
    <definedName name="rwt" localSheetId="8" hidden="1">{"via1",#N/A,TRUE,"general";"via2",#N/A,TRUE,"general";"via3",#N/A,TRUE,"general"}</definedName>
    <definedName name="rwt" hidden="1">{"via1",#N/A,TRUE,"general";"via2",#N/A,TRUE,"general";"via3",#N/A,TRUE,"general"}</definedName>
    <definedName name="Rx" localSheetId="8">#REF!</definedName>
    <definedName name="Rx">#REF!</definedName>
    <definedName name="Ry" localSheetId="8">#REF!</definedName>
    <definedName name="ry" hidden="1">{"via1",#N/A,TRUE,"general";"via2",#N/A,TRUE,"general";"via3",#N/A,TRUE,"general"}</definedName>
    <definedName name="ryeryb" localSheetId="8" hidden="1">{"TAB1",#N/A,TRUE,"GENERAL";"TAB2",#N/A,TRUE,"GENERAL";"TAB3",#N/A,TRUE,"GENERAL";"TAB4",#N/A,TRUE,"GENERAL";"TAB5",#N/A,TRUE,"GENERAL"}</definedName>
    <definedName name="ryeryb" hidden="1">{"TAB1",#N/A,TRUE,"GENERAL";"TAB2",#N/A,TRUE,"GENERAL";"TAB3",#N/A,TRUE,"GENERAL";"TAB4",#N/A,TRUE,"GENERAL";"TAB5",#N/A,TRUE,"GENERAL"}</definedName>
    <definedName name="rytrsdg" localSheetId="8" hidden="1">{"via1",#N/A,TRUE,"general";"via2",#N/A,TRUE,"general";"via3",#N/A,TRUE,"general"}</definedName>
    <definedName name="rytrsdg" hidden="1">{"via1",#N/A,TRUE,"general";"via2",#N/A,TRUE,"general";"via3",#N/A,TRUE,"general"}</definedName>
    <definedName name="Rz" localSheetId="8">#REF!</definedName>
    <definedName name="Rz">#REF!</definedName>
    <definedName name="s" localSheetId="18">#REF!</definedName>
    <definedName name="s" localSheetId="8">'A.U % '!ERR</definedName>
    <definedName name="s">#REF!</definedName>
    <definedName name="Sa" localSheetId="8">#REF!</definedName>
    <definedName name="Sa">#REF!</definedName>
    <definedName name="saa" localSheetId="8" hidden="1">{"via1",#N/A,TRUE,"general";"via2",#N/A,TRUE,"general";"via3",#N/A,TRUE,"general"}</definedName>
    <definedName name="saa" hidden="1">{"via1",#N/A,TRUE,"general";"via2",#N/A,TRUE,"general";"via3",#N/A,TRUE,"general"}</definedName>
    <definedName name="Sabaneta">'[67]SABANETA 3335'!$B$7:$L$475</definedName>
    <definedName name="SAD" localSheetId="8" hidden="1">{"via1",#N/A,TRUE,"general";"via2",#N/A,TRUE,"general";"via3",#N/A,TRUE,"general"}</definedName>
    <definedName name="SAD" hidden="1">{"via1",#N/A,TRUE,"general";"via2",#N/A,TRUE,"general";"via3",#N/A,TRUE,"general"}</definedName>
    <definedName name="SADF" localSheetId="8" hidden="1">{"via1",#N/A,TRUE,"general";"via2",#N/A,TRUE,"general";"via3",#N/A,TRUE,"general"}</definedName>
    <definedName name="SADF" hidden="1">{"via1",#N/A,TRUE,"general";"via2",#N/A,TRUE,"general";"via3",#N/A,TRUE,"general"}</definedName>
    <definedName name="sadff" localSheetId="8" hidden="1">{"TAB1",#N/A,TRUE,"GENERAL";"TAB2",#N/A,TRUE,"GENERAL";"TAB3",#N/A,TRUE,"GENERAL";"TAB4",#N/A,TRUE,"GENERAL";"TAB5",#N/A,TRUE,"GENERAL"}</definedName>
    <definedName name="sadff" hidden="1">{"TAB1",#N/A,TRUE,"GENERAL";"TAB2",#N/A,TRUE,"GENERAL";"TAB3",#N/A,TRUE,"GENERAL";"TAB4",#N/A,TRUE,"GENERAL";"TAB5",#N/A,TRUE,"GENERAL"}</definedName>
    <definedName name="sadfo" localSheetId="8" hidden="1">{"via1",#N/A,TRUE,"general";"via2",#N/A,TRUE,"general";"via3",#N/A,TRUE,"general"}</definedName>
    <definedName name="sadfo" hidden="1">{"via1",#N/A,TRUE,"general";"via2",#N/A,TRUE,"general";"via3",#N/A,TRUE,"general"}</definedName>
    <definedName name="SADSGFDG" localSheetId="18">#REF!</definedName>
    <definedName name="SADSGFDG">#REF!</definedName>
    <definedName name="safdp" localSheetId="8" hidden="1">{"TAB1",#N/A,TRUE,"GENERAL";"TAB2",#N/A,TRUE,"GENERAL";"TAB3",#N/A,TRUE,"GENERAL";"TAB4",#N/A,TRUE,"GENERAL";"TAB5",#N/A,TRUE,"GENERAL"}</definedName>
    <definedName name="safdp" hidden="1">{"TAB1",#N/A,TRUE,"GENERAL";"TAB2",#N/A,TRUE,"GENERAL";"TAB3",#N/A,TRUE,"GENERAL";"TAB4",#N/A,TRUE,"GENERAL";"TAB5",#N/A,TRUE,"GENERAL"}</definedName>
    <definedName name="salarios" localSheetId="8">'A.U % '!ERR</definedName>
    <definedName name="salarios">[0]!err</definedName>
    <definedName name="SalConv">'[13]DATOS CONTRATO'!$G$14</definedName>
    <definedName name="SALID1" localSheetId="8">#REF!</definedName>
    <definedName name="SALID1">#REF!</definedName>
    <definedName name="SalMinimo" localSheetId="8">[74]BASES!$E$41</definedName>
    <definedName name="SalMinimo">[74]BASES!$E$41</definedName>
    <definedName name="Sanear" localSheetId="18">#REF!</definedName>
    <definedName name="Sanear">#REF!</definedName>
    <definedName name="SAOG7" localSheetId="18">#REF!</definedName>
    <definedName name="SAOG7" localSheetId="8">#REF!</definedName>
    <definedName name="SAOG7">#REF!</definedName>
    <definedName name="SAOG7OCTUBRE" localSheetId="18">#REF!</definedName>
    <definedName name="SAOG7OCTUBRE" localSheetId="8">#REF!</definedName>
    <definedName name="SAOG7OCTUBRE">#REF!</definedName>
    <definedName name="SAS" localSheetId="18">#REF!</definedName>
    <definedName name="SAS">#REF!</definedName>
    <definedName name="Sb" localSheetId="8">#REF!</definedName>
    <definedName name="Sb">#REF!</definedName>
    <definedName name="sbgfbgdr" localSheetId="8" hidden="1">{"via1",#N/A,TRUE,"general";"via2",#N/A,TRUE,"general";"via3",#N/A,TRUE,"general"}</definedName>
    <definedName name="sbgfbgdr" hidden="1">{"via1",#N/A,TRUE,"general";"via2",#N/A,TRUE,"general";"via3",#N/A,TRUE,"general"}</definedName>
    <definedName name="SBS">#REF!</definedName>
    <definedName name="Sc" localSheetId="8">#REF!</definedName>
    <definedName name="Sc">#REF!</definedName>
    <definedName name="scft" localSheetId="8">'[49]Gabinetes ctrol, prot. y med. '!#REF!</definedName>
    <definedName name="scft">'[49]Gabinetes ctrol, prot. y med. '!#REF!</definedName>
    <definedName name="Sched_Pay" localSheetId="8">#REF!</definedName>
    <definedName name="Sched_Pay">#REF!</definedName>
    <definedName name="Scheduled_Extra_Payments" localSheetId="8">#REF!</definedName>
    <definedName name="Scheduled_Extra_Payments">#REF!</definedName>
    <definedName name="Scheduled_Interest_Rate" localSheetId="8">#REF!</definedName>
    <definedName name="Scheduled_Interest_Rate">#REF!</definedName>
    <definedName name="Scheduled_Monthly_Payment" localSheetId="8">#REF!</definedName>
    <definedName name="Scheduled_Monthly_Payment">#REF!</definedName>
    <definedName name="Sd" localSheetId="8">#REF!</definedName>
    <definedName name="sd" hidden="1">{"TAB1",#N/A,TRUE,"GENERAL";"TAB2",#N/A,TRUE,"GENERAL";"TAB3",#N/A,TRUE,"GENERAL";"TAB4",#N/A,TRUE,"GENERAL";"TAB5",#N/A,TRUE,"GENERAL"}</definedName>
    <definedName name="sdaf" localSheetId="8" hidden="1">{"via1",#N/A,TRUE,"general";"via2",#N/A,TRUE,"general";"via3",#N/A,TRUE,"general"}</definedName>
    <definedName name="sdaf" hidden="1">{"via1",#N/A,TRUE,"general";"via2",#N/A,TRUE,"general";"via3",#N/A,TRUE,"general"}</definedName>
    <definedName name="sdas" localSheetId="8" hidden="1">{"via1",#N/A,TRUE,"general";"via2",#N/A,TRUE,"general";"via3",#N/A,TRUE,"general"}</definedName>
    <definedName name="sdas" hidden="1">{"via1",#N/A,TRUE,"general";"via2",#N/A,TRUE,"general";"via3",#N/A,TRUE,"general"}</definedName>
    <definedName name="sdasdf" localSheetId="8" hidden="1">{"via1",#N/A,TRUE,"general";"via2",#N/A,TRUE,"general";"via3",#N/A,TRUE,"general"}</definedName>
    <definedName name="sdasdf" hidden="1">{"via1",#N/A,TRUE,"general";"via2",#N/A,TRUE,"general";"via3",#N/A,TRUE,"general"}</definedName>
    <definedName name="SDCDSCT" localSheetId="8" hidden="1">{"TAB1",#N/A,TRUE,"GENERAL";"TAB2",#N/A,TRUE,"GENERAL";"TAB3",#N/A,TRUE,"GENERAL";"TAB4",#N/A,TRUE,"GENERAL";"TAB5",#N/A,TRUE,"GENERAL"}</definedName>
    <definedName name="SDCDSCT" hidden="1">{"TAB1",#N/A,TRUE,"GENERAL";"TAB2",#N/A,TRUE,"GENERAL";"TAB3",#N/A,TRUE,"GENERAL";"TAB4",#N/A,TRUE,"GENERAL";"TAB5",#N/A,TRUE,"GENERAL"}</definedName>
    <definedName name="SDDSAFF" localSheetId="8" hidden="1">{#N/A,#N/A,TRUE,"1842CWN0"}</definedName>
    <definedName name="SDDSAFF" hidden="1">{#N/A,#N/A,TRUE,"1842CWN0"}</definedName>
    <definedName name="sdf" localSheetId="8">#REF!</definedName>
    <definedName name="sdf">#REF!</definedName>
    <definedName name="SDFCE" localSheetId="8" hidden="1">{"TAB1",#N/A,TRUE,"GENERAL";"TAB2",#N/A,TRUE,"GENERAL";"TAB3",#N/A,TRUE,"GENERAL";"TAB4",#N/A,TRUE,"GENERAL";"TAB5",#N/A,TRUE,"GENERAL"}</definedName>
    <definedName name="SDFCE" hidden="1">{"TAB1",#N/A,TRUE,"GENERAL";"TAB2",#N/A,TRUE,"GENERAL";"TAB3",#N/A,TRUE,"GENERAL";"TAB4",#N/A,TRUE,"GENERAL";"TAB5",#N/A,TRUE,"GENERAL"}</definedName>
    <definedName name="sdfd" localSheetId="8" hidden="1">{"via1",#N/A,TRUE,"general";"via2",#N/A,TRUE,"general";"via3",#N/A,TRUE,"general"}</definedName>
    <definedName name="sdfd" hidden="1">{"via1",#N/A,TRUE,"general";"via2",#N/A,TRUE,"general";"via3",#N/A,TRUE,"general"}</definedName>
    <definedName name="SDFDG" localSheetId="8" hidden="1">{#N/A,#N/A,TRUE,"1842CWN0"}</definedName>
    <definedName name="SDFDG" hidden="1">{#N/A,#N/A,TRUE,"1842CWN0"}</definedName>
    <definedName name="sdfds" localSheetId="8" hidden="1">{"via1",#N/A,TRUE,"general";"via2",#N/A,TRUE,"general";"via3",#N/A,TRUE,"general"}</definedName>
    <definedName name="sdfds" hidden="1">{"via1",#N/A,TRUE,"general";"via2",#N/A,TRUE,"general";"via3",#N/A,TRUE,"general"}</definedName>
    <definedName name="SDFDSO" localSheetId="8" hidden="1">{"via1",#N/A,TRUE,"general";"via2",#N/A,TRUE,"general";"via3",#N/A,TRUE,"general"}</definedName>
    <definedName name="SDFDSO" hidden="1">{"via1",#N/A,TRUE,"general";"via2",#N/A,TRUE,"general";"via3",#N/A,TRUE,"general"}</definedName>
    <definedName name="sdfdstp" localSheetId="8" hidden="1">{"TAB1",#N/A,TRUE,"GENERAL";"TAB2",#N/A,TRUE,"GENERAL";"TAB3",#N/A,TRUE,"GENERAL";"TAB4",#N/A,TRUE,"GENERAL";"TAB5",#N/A,TRUE,"GENERAL"}</definedName>
    <definedName name="sdfdstp" hidden="1">{"TAB1",#N/A,TRUE,"GENERAL";"TAB2",#N/A,TRUE,"GENERAL";"TAB3",#N/A,TRUE,"GENERAL";"TAB4",#N/A,TRUE,"GENERAL";"TAB5",#N/A,TRUE,"GENERAL"}</definedName>
    <definedName name="SDFEO" localSheetId="8" hidden="1">{"via1",#N/A,TRUE,"general";"via2",#N/A,TRUE,"general";"via3",#N/A,TRUE,"general"}</definedName>
    <definedName name="SDFEO" hidden="1">{"via1",#N/A,TRUE,"general";"via2",#N/A,TRUE,"general";"via3",#N/A,TRUE,"general"}</definedName>
    <definedName name="sdfg" localSheetId="8" hidden="1">{"TAB1",#N/A,TRUE,"GENERAL";"TAB2",#N/A,TRUE,"GENERAL";"TAB3",#N/A,TRUE,"GENERAL";"TAB4",#N/A,TRUE,"GENERAL";"TAB5",#N/A,TRUE,"GENERAL"}</definedName>
    <definedName name="sdfg" hidden="1">{"TAB1",#N/A,TRUE,"GENERAL";"TAB2",#N/A,TRUE,"GENERAL";"TAB3",#N/A,TRUE,"GENERAL";"TAB4",#N/A,TRUE,"GENERAL";"TAB5",#N/A,TRUE,"GENERAL"}</definedName>
    <definedName name="sdfgdsfk" localSheetId="8" hidden="1">{"via1",#N/A,TRUE,"general";"via2",#N/A,TRUE,"general";"via3",#N/A,TRUE,"general"}</definedName>
    <definedName name="sdfgdsfk" hidden="1">{"via1",#N/A,TRUE,"general";"via2",#N/A,TRUE,"general";"via3",#N/A,TRUE,"general"}</definedName>
    <definedName name="sdfgsg" localSheetId="8" hidden="1">{"via1",#N/A,TRUE,"general";"via2",#N/A,TRUE,"general";"via3",#N/A,TRUE,"general"}</definedName>
    <definedName name="sdfgsg" hidden="1">{"via1",#N/A,TRUE,"general";"via2",#N/A,TRUE,"general";"via3",#N/A,TRUE,"general"}</definedName>
    <definedName name="SDFLJK" localSheetId="8"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8" hidden="1">{"via1",#N/A,TRUE,"general";"via2",#N/A,TRUE,"general";"via3",#N/A,TRUE,"general"}</definedName>
    <definedName name="sdfsd4" hidden="1">{"via1",#N/A,TRUE,"general";"via2",#N/A,TRUE,"general";"via3",#N/A,TRUE,"general"}</definedName>
    <definedName name="SDFSDF" localSheetId="8" hidden="1">{"TAB1",#N/A,TRUE,"GENERAL";"TAB2",#N/A,TRUE,"GENERAL";"TAB3",#N/A,TRUE,"GENERAL";"TAB4",#N/A,TRUE,"GENERAL";"TAB5",#N/A,TRUE,"GENERAL"}</definedName>
    <definedName name="SDFSDF" hidden="1">{"TAB1",#N/A,TRUE,"GENERAL";"TAB2",#N/A,TRUE,"GENERAL";"TAB3",#N/A,TRUE,"GENERAL";"TAB4",#N/A,TRUE,"GENERAL";"TAB5",#N/A,TRUE,"GENERAL"}</definedName>
    <definedName name="sdfsdfb" localSheetId="8" hidden="1">{"via1",#N/A,TRUE,"general";"via2",#N/A,TRUE,"general";"via3",#N/A,TRUE,"general"}</definedName>
    <definedName name="sdfsdfb" hidden="1">{"via1",#N/A,TRUE,"general";"via2",#N/A,TRUE,"general";"via3",#N/A,TRUE,"general"}</definedName>
    <definedName name="sdfsdgg" localSheetId="8" hidden="1">{#N/A,#N/A,TRUE,"INGENIERIA";#N/A,#N/A,TRUE,"COMPRAS";#N/A,#N/A,TRUE,"DIRECCION";#N/A,#N/A,TRUE,"RESUMEN"}</definedName>
    <definedName name="sdfsdgg" hidden="1">{#N/A,#N/A,TRUE,"INGENIERIA";#N/A,#N/A,TRUE,"COMPRAS";#N/A,#N/A,TRUE,"DIRECCION";#N/A,#N/A,TRUE,"RESUMEN"}</definedName>
    <definedName name="SDFSF" localSheetId="8" hidden="1">{"TAB1",#N/A,TRUE,"GENERAL";"TAB2",#N/A,TRUE,"GENERAL";"TAB3",#N/A,TRUE,"GENERAL";"TAB4",#N/A,TRUE,"GENERAL";"TAB5",#N/A,TRUE,"GENERAL"}</definedName>
    <definedName name="SDFSF" hidden="1">{"TAB1",#N/A,TRUE,"GENERAL";"TAB2",#N/A,TRUE,"GENERAL";"TAB3",#N/A,TRUE,"GENERAL";"TAB4",#N/A,TRUE,"GENERAL";"TAB5",#N/A,TRUE,"GENERAL"}</definedName>
    <definedName name="sdfsv" localSheetId="8" hidden="1">{"TAB1",#N/A,TRUE,"GENERAL";"TAB2",#N/A,TRUE,"GENERAL";"TAB3",#N/A,TRUE,"GENERAL";"TAB4",#N/A,TRUE,"GENERAL";"TAB5",#N/A,TRUE,"GENERAL"}</definedName>
    <definedName name="sdfsv" hidden="1">{"TAB1",#N/A,TRUE,"GENERAL";"TAB2",#N/A,TRUE,"GENERAL";"TAB3",#N/A,TRUE,"GENERAL";"TAB4",#N/A,TRUE,"GENERAL";"TAB5",#N/A,TRUE,"GENERAL"}</definedName>
    <definedName name="sdft">'[49]Gabinetes ctrol, prot. y med. '!#REF!</definedName>
    <definedName name="sdgfd" localSheetId="8" hidden="1">{"TAB1",#N/A,TRUE,"GENERAL";"TAB2",#N/A,TRUE,"GENERAL";"TAB3",#N/A,TRUE,"GENERAL";"TAB4",#N/A,TRUE,"GENERAL";"TAB5",#N/A,TRUE,"GENERAL"}</definedName>
    <definedName name="sdgfd" hidden="1">{"TAB1",#N/A,TRUE,"GENERAL";"TAB2",#N/A,TRUE,"GENERAL";"TAB3",#N/A,TRUE,"GENERAL";"TAB4",#N/A,TRUE,"GENERAL";"TAB5",#N/A,TRUE,"GENERAL"}</definedName>
    <definedName name="sdgfgp" localSheetId="8" hidden="1">{"via1",#N/A,TRUE,"general";"via2",#N/A,TRUE,"general";"via3",#N/A,TRUE,"general"}</definedName>
    <definedName name="sdgfgp" hidden="1">{"via1",#N/A,TRUE,"general";"via2",#N/A,TRUE,"general";"via3",#N/A,TRUE,"general"}</definedName>
    <definedName name="sdgfiu" localSheetId="8" hidden="1">{"via1",#N/A,TRUE,"general";"via2",#N/A,TRUE,"general";"via3",#N/A,TRUE,"general"}</definedName>
    <definedName name="sdgfiu" hidden="1">{"via1",#N/A,TRUE,"general";"via2",#N/A,TRUE,"general";"via3",#N/A,TRUE,"general"}</definedName>
    <definedName name="sdgsd" localSheetId="8" hidden="1">{"TAB1",#N/A,TRUE,"GENERAL";"TAB2",#N/A,TRUE,"GENERAL";"TAB3",#N/A,TRUE,"GENERAL";"TAB4",#N/A,TRUE,"GENERAL";"TAB5",#N/A,TRUE,"GENERAL"}</definedName>
    <definedName name="sdgsd" hidden="1">{"TAB1",#N/A,TRUE,"GENERAL";"TAB2",#N/A,TRUE,"GENERAL";"TAB3",#N/A,TRUE,"GENERAL";"TAB4",#N/A,TRUE,"GENERAL";"TAB5",#N/A,TRUE,"GENERAL"}</definedName>
    <definedName name="sdgsg" localSheetId="8" hidden="1">{"via1",#N/A,TRUE,"general";"via2",#N/A,TRUE,"general";"via3",#N/A,TRUE,"general"}</definedName>
    <definedName name="sdgsg" hidden="1">{"via1",#N/A,TRUE,"general";"via2",#N/A,TRUE,"general";"via3",#N/A,TRUE,"general"}</definedName>
    <definedName name="SDIKOM" localSheetId="8" hidden="1">{"TAB1",#N/A,TRUE,"GENERAL";"TAB2",#N/A,TRUE,"GENERAL";"TAB3",#N/A,TRUE,"GENERAL";"TAB4",#N/A,TRUE,"GENERAL";"TAB5",#N/A,TRUE,"GENERAL"}</definedName>
    <definedName name="SDIKOM" hidden="1">{"TAB1",#N/A,TRUE,"GENERAL";"TAB2",#N/A,TRUE,"GENERAL";"TAB3",#N/A,TRUE,"GENERAL";"TAB4",#N/A,TRUE,"GENERAL";"TAB5",#N/A,TRUE,"GENERAL"}</definedName>
    <definedName name="SDSDD" localSheetId="8">#REF!</definedName>
    <definedName name="SDSDD">#REF!</definedName>
    <definedName name="sdsdfh" localSheetId="8" hidden="1">{"via1",#N/A,TRUE,"general";"via2",#N/A,TRUE,"general";"via3",#N/A,TRUE,"general"}</definedName>
    <definedName name="sdsdfh" hidden="1">{"via1",#N/A,TRUE,"general";"via2",#N/A,TRUE,"general";"via3",#N/A,TRUE,"general"}</definedName>
    <definedName name="sdsdfsdff" localSheetId="8" hidden="1">{#N/A,#N/A,TRUE,"1842CWN0"}</definedName>
    <definedName name="sdsdfsdff" hidden="1">{#N/A,#N/A,TRUE,"1842CWN0"}</definedName>
    <definedName name="SDSDSD" localSheetId="8">#REF!</definedName>
    <definedName name="SDSDSD">#REF!</definedName>
    <definedName name="Se" localSheetId="8">#REF!</definedName>
    <definedName name="Se">#REF!</definedName>
    <definedName name="seccion1" localSheetId="8">#REF!</definedName>
    <definedName name="seccion1">#REF!</definedName>
    <definedName name="seccion2" localSheetId="8">#REF!</definedName>
    <definedName name="seccion2">#REF!</definedName>
    <definedName name="SECTOR" localSheetId="8">#REF!</definedName>
    <definedName name="SECTOR">#REF!</definedName>
    <definedName name="selalternativas">[225]Listado!$S$2:$S$3</definedName>
    <definedName name="SEMANA_C3" localSheetId="8">#REF!</definedName>
    <definedName name="SEMANA_C3">#REF!</definedName>
    <definedName name="semilla" localSheetId="18">#REF!</definedName>
    <definedName name="semilla">#REF!</definedName>
    <definedName name="sena" localSheetId="8">[112]Hoja1!$C$14</definedName>
    <definedName name="sena">[113]Hoja1!$C$14</definedName>
    <definedName name="sencount" hidden="1">1</definedName>
    <definedName name="SepOct">'[149]Sep-Oct'!$A$12:$H$30</definedName>
    <definedName name="SepOct_C">'[183]Sep-Oct'!$A$31:$H$45</definedName>
    <definedName name="septico" localSheetId="18">#REF!</definedName>
    <definedName name="septico" localSheetId="8">#REF!</definedName>
    <definedName name="septico">#REF!</definedName>
    <definedName name="SERO" localSheetId="23">[6]!ERR</definedName>
    <definedName name="SERO" localSheetId="8">'A.U % '!ERR</definedName>
    <definedName name="SERO" localSheetId="11">[6]!ERR</definedName>
    <definedName name="SERO">[6]!ERR</definedName>
    <definedName name="setrj" localSheetId="8" hidden="1">{"via1",#N/A,TRUE,"general";"via2",#N/A,TRUE,"general";"via3",#N/A,TRUE,"general"}</definedName>
    <definedName name="setrj" hidden="1">{"via1",#N/A,TRUE,"general";"via2",#N/A,TRUE,"general";"via3",#N/A,TRUE,"general"}</definedName>
    <definedName name="sett" localSheetId="8" hidden="1">{"via1",#N/A,TRUE,"general";"via2",#N/A,TRUE,"general";"via3",#N/A,TRUE,"general"}</definedName>
    <definedName name="sett" hidden="1">{"via1",#N/A,TRUE,"general";"via2",#N/A,TRUE,"general";"via3",#N/A,TRUE,"general"}</definedName>
    <definedName name="SEVER" localSheetId="18">#REF!</definedName>
    <definedName name="SEVER">#REF!</definedName>
    <definedName name="Sf" localSheetId="8">#REF!</definedName>
    <definedName name="Sf">#REF!</definedName>
    <definedName name="sfasf" localSheetId="8" hidden="1">{"TAB1",#N/A,TRUE,"GENERAL";"TAB2",#N/A,TRUE,"GENERAL";"TAB3",#N/A,TRUE,"GENERAL";"TAB4",#N/A,TRUE,"GENERAL";"TAB5",#N/A,TRUE,"GENERAL"}</definedName>
    <definedName name="sfasf" hidden="1">{"TAB1",#N/A,TRUE,"GENERAL";"TAB2",#N/A,TRUE,"GENERAL";"TAB3",#N/A,TRUE,"GENERAL";"TAB4",#N/A,TRUE,"GENERAL";"TAB5",#N/A,TRUE,"GENERAL"}</definedName>
    <definedName name="sfb">'[49]Gabinetes ctrol, prot. y med. '!#REF!</definedName>
    <definedName name="SFHSGFH" localSheetId="8" hidden="1">{"TAB1",#N/A,TRUE,"GENERAL";"TAB2",#N/A,TRUE,"GENERAL";"TAB3",#N/A,TRUE,"GENERAL";"TAB4",#N/A,TRUE,"GENERAL";"TAB5",#N/A,TRUE,"GENERAL"}</definedName>
    <definedName name="SFHSGFH" hidden="1">{"TAB1",#N/A,TRUE,"GENERAL";"TAB2",#N/A,TRUE,"GENERAL";"TAB3",#N/A,TRUE,"GENERAL";"TAB4",#N/A,TRUE,"GENERAL";"TAB5",#N/A,TRUE,"GENERAL"}</definedName>
    <definedName name="sfsd" localSheetId="8" hidden="1">{"via1",#N/A,TRUE,"general";"via2",#N/A,TRUE,"general";"via3",#N/A,TRUE,"general"}</definedName>
    <definedName name="sfsd" hidden="1">{"via1",#N/A,TRUE,"general";"via2",#N/A,TRUE,"general";"via3",#N/A,TRUE,"general"}</definedName>
    <definedName name="sfsdf" localSheetId="8" hidden="1">{"TAB1",#N/A,TRUE,"GENERAL";"TAB2",#N/A,TRUE,"GENERAL";"TAB3",#N/A,TRUE,"GENERAL";"TAB4",#N/A,TRUE,"GENERAL";"TAB5",#N/A,TRUE,"GENERAL"}</definedName>
    <definedName name="sfsdf" hidden="1">{"TAB1",#N/A,TRUE,"GENERAL";"TAB2",#N/A,TRUE,"GENERAL";"TAB3",#N/A,TRUE,"GENERAL";"TAB4",#N/A,TRUE,"GENERAL";"TAB5",#N/A,TRUE,"GENERAL"}</definedName>
    <definedName name="sfsdferg" localSheetId="8" hidden="1">{"TAB1",#N/A,TRUE,"GENERAL";"TAB2",#N/A,TRUE,"GENERAL";"TAB3",#N/A,TRUE,"GENERAL";"TAB4",#N/A,TRUE,"GENERAL";"TAB5",#N/A,TRUE,"GENERAL"}</definedName>
    <definedName name="sfsdferg" hidden="1">{"TAB1",#N/A,TRUE,"GENERAL";"TAB2",#N/A,TRUE,"GENERAL";"TAB3",#N/A,TRUE,"GENERAL";"TAB4",#N/A,TRUE,"GENERAL";"TAB5",#N/A,TRUE,"GENERAL"}</definedName>
    <definedName name="sfsdfs" localSheetId="8" hidden="1">{"TAB1",#N/A,TRUE,"GENERAL";"TAB2",#N/A,TRUE,"GENERAL";"TAB3",#N/A,TRUE,"GENERAL";"TAB4",#N/A,TRUE,"GENERAL";"TAB5",#N/A,TRUE,"GENERAL"}</definedName>
    <definedName name="sfsdfs" hidden="1">{"TAB1",#N/A,TRUE,"GENERAL";"TAB2",#N/A,TRUE,"GENERAL";"TAB3",#N/A,TRUE,"GENERAL";"TAB4",#N/A,TRUE,"GENERAL";"TAB5",#N/A,TRUE,"GENERAL"}</definedName>
    <definedName name="Sg" localSheetId="8">#REF!</definedName>
    <definedName name="Sg">#REF!</definedName>
    <definedName name="SGAGR" localSheetId="8">#REF!</definedName>
    <definedName name="SGAGR">#REF!</definedName>
    <definedName name="Sh" localSheetId="8">#REF!</definedName>
    <definedName name="Sh">#REF!</definedName>
    <definedName name="SHARED_FORMULA_0">#N/A</definedName>
    <definedName name="SHARED_FORMULA_1">#N/A</definedName>
    <definedName name="SHARED_FORMULA_10">#N/A</definedName>
    <definedName name="SHARED_FORMULA_100">#N/A</definedName>
    <definedName name="SHARED_FORMULA_1000">#N/A</definedName>
    <definedName name="SHARED_FORMULA_1001">#N/A</definedName>
    <definedName name="SHARED_FORMULA_1002">#N/A</definedName>
    <definedName name="SHARED_FORMULA_1003">#N/A</definedName>
    <definedName name="SHARED_FORMULA_1004">#N/A</definedName>
    <definedName name="SHARED_FORMULA_1005">#N/A</definedName>
    <definedName name="SHARED_FORMULA_1006">#N/A</definedName>
    <definedName name="SHARED_FORMULA_1007">#N/A</definedName>
    <definedName name="SHARED_FORMULA_1008">#N/A</definedName>
    <definedName name="SHARED_FORMULA_1009">#N/A</definedName>
    <definedName name="SHARED_FORMULA_101">#N/A</definedName>
    <definedName name="SHARED_FORMULA_1010">#N/A</definedName>
    <definedName name="SHARED_FORMULA_1011">#N/A</definedName>
    <definedName name="SHARED_FORMULA_1012">#N/A</definedName>
    <definedName name="SHARED_FORMULA_1013">#N/A</definedName>
    <definedName name="SHARED_FORMULA_1014">#N/A</definedName>
    <definedName name="SHARED_FORMULA_1015">#N/A</definedName>
    <definedName name="SHARED_FORMULA_1016">#N/A</definedName>
    <definedName name="SHARED_FORMULA_1017">#N/A</definedName>
    <definedName name="SHARED_FORMULA_1018">#N/A</definedName>
    <definedName name="SHARED_FORMULA_1019">#N/A</definedName>
    <definedName name="SHARED_FORMULA_102">#N/A</definedName>
    <definedName name="SHARED_FORMULA_1020">#N/A</definedName>
    <definedName name="SHARED_FORMULA_1021">#N/A</definedName>
    <definedName name="SHARED_FORMULA_1022">#N/A</definedName>
    <definedName name="SHARED_FORMULA_1023">#N/A</definedName>
    <definedName name="SHARED_FORMULA_1024">#N/A</definedName>
    <definedName name="SHARED_FORMULA_1025">#N/A</definedName>
    <definedName name="SHARED_FORMULA_1026">#N/A</definedName>
    <definedName name="SHARED_FORMULA_1027">#N/A</definedName>
    <definedName name="SHARED_FORMULA_1028">#N/A</definedName>
    <definedName name="SHARED_FORMULA_1029">#N/A</definedName>
    <definedName name="SHARED_FORMULA_103">#N/A</definedName>
    <definedName name="SHARED_FORMULA_1030">#N/A</definedName>
    <definedName name="SHARED_FORMULA_1031">#N/A</definedName>
    <definedName name="SHARED_FORMULA_1032">#N/A</definedName>
    <definedName name="SHARED_FORMULA_1033">#N/A</definedName>
    <definedName name="SHARED_FORMULA_1034">#N/A</definedName>
    <definedName name="SHARED_FORMULA_1035">#N/A</definedName>
    <definedName name="SHARED_FORMULA_1036">#N/A</definedName>
    <definedName name="SHARED_FORMULA_1037">#N/A</definedName>
    <definedName name="SHARED_FORMULA_1038">#N/A</definedName>
    <definedName name="SHARED_FORMULA_1039">#N/A</definedName>
    <definedName name="SHARED_FORMULA_104">#N/A</definedName>
    <definedName name="SHARED_FORMULA_1040">#N/A</definedName>
    <definedName name="SHARED_FORMULA_1041">#N/A</definedName>
    <definedName name="SHARED_FORMULA_1042">#N/A</definedName>
    <definedName name="SHARED_FORMULA_1043">#N/A</definedName>
    <definedName name="SHARED_FORMULA_1044">#N/A</definedName>
    <definedName name="SHARED_FORMULA_1045">#N/A</definedName>
    <definedName name="SHARED_FORMULA_1046">#N/A</definedName>
    <definedName name="SHARED_FORMULA_1047">#N/A</definedName>
    <definedName name="SHARED_FORMULA_1048">#N/A</definedName>
    <definedName name="SHARED_FORMULA_1049">#N/A</definedName>
    <definedName name="SHARED_FORMULA_105">#N/A</definedName>
    <definedName name="SHARED_FORMULA_1050">#N/A</definedName>
    <definedName name="SHARED_FORMULA_1051">#N/A</definedName>
    <definedName name="SHARED_FORMULA_1052">#N/A</definedName>
    <definedName name="SHARED_FORMULA_1053">#N/A</definedName>
    <definedName name="SHARED_FORMULA_1054">#N/A</definedName>
    <definedName name="SHARED_FORMULA_1055">#N/A</definedName>
    <definedName name="SHARED_FORMULA_1056">#N/A</definedName>
    <definedName name="SHARED_FORMULA_1057">#N/A</definedName>
    <definedName name="SHARED_FORMULA_1058">#N/A</definedName>
    <definedName name="SHARED_FORMULA_1059">#N/A</definedName>
    <definedName name="SHARED_FORMULA_106">#N/A</definedName>
    <definedName name="SHARED_FORMULA_1060">#N/A</definedName>
    <definedName name="SHARED_FORMULA_1061">#N/A</definedName>
    <definedName name="SHARED_FORMULA_1062">#N/A</definedName>
    <definedName name="SHARED_FORMULA_1063">#N/A</definedName>
    <definedName name="SHARED_FORMULA_1064">#N/A</definedName>
    <definedName name="SHARED_FORMULA_1065">#N/A</definedName>
    <definedName name="SHARED_FORMULA_1066">#N/A</definedName>
    <definedName name="SHARED_FORMULA_1067">#N/A</definedName>
    <definedName name="SHARED_FORMULA_1068">#N/A</definedName>
    <definedName name="SHARED_FORMULA_1069">#N/A</definedName>
    <definedName name="SHARED_FORMULA_107">#N/A</definedName>
    <definedName name="SHARED_FORMULA_1070">#N/A</definedName>
    <definedName name="SHARED_FORMULA_1071">#N/A</definedName>
    <definedName name="SHARED_FORMULA_1072">#N/A</definedName>
    <definedName name="SHARED_FORMULA_1073">#N/A</definedName>
    <definedName name="SHARED_FORMULA_1074">#N/A</definedName>
    <definedName name="SHARED_FORMULA_1075">#N/A</definedName>
    <definedName name="SHARED_FORMULA_1076">#N/A</definedName>
    <definedName name="SHARED_FORMULA_1077">#N/A</definedName>
    <definedName name="SHARED_FORMULA_1078">#N/A</definedName>
    <definedName name="SHARED_FORMULA_1079">#N/A</definedName>
    <definedName name="SHARED_FORMULA_108">#N/A</definedName>
    <definedName name="SHARED_FORMULA_1080">#N/A</definedName>
    <definedName name="SHARED_FORMULA_1081">#N/A</definedName>
    <definedName name="SHARED_FORMULA_1082">#N/A</definedName>
    <definedName name="SHARED_FORMULA_1083">#N/A</definedName>
    <definedName name="SHARED_FORMULA_1084">#N/A</definedName>
    <definedName name="SHARED_FORMULA_1085">#N/A</definedName>
    <definedName name="SHARED_FORMULA_1086">#N/A</definedName>
    <definedName name="SHARED_FORMULA_1087">#N/A</definedName>
    <definedName name="SHARED_FORMULA_1088">#N/A</definedName>
    <definedName name="SHARED_FORMULA_1089">#N/A</definedName>
    <definedName name="SHARED_FORMULA_109">#N/A</definedName>
    <definedName name="SHARED_FORMULA_1090">#N/A</definedName>
    <definedName name="SHARED_FORMULA_1091">#N/A</definedName>
    <definedName name="SHARED_FORMULA_1092">#N/A</definedName>
    <definedName name="SHARED_FORMULA_1093">#N/A</definedName>
    <definedName name="SHARED_FORMULA_1094">#N/A</definedName>
    <definedName name="SHARED_FORMULA_1095">#N/A</definedName>
    <definedName name="SHARED_FORMULA_1096">#N/A</definedName>
    <definedName name="SHARED_FORMULA_1097">#N/A</definedName>
    <definedName name="SHARED_FORMULA_1098">#N/A</definedName>
    <definedName name="SHARED_FORMULA_1099">#N/A</definedName>
    <definedName name="SHARED_FORMULA_11">#N/A</definedName>
    <definedName name="SHARED_FORMULA_110">#N/A</definedName>
    <definedName name="SHARED_FORMULA_1100">#N/A</definedName>
    <definedName name="SHARED_FORMULA_1101">#N/A</definedName>
    <definedName name="SHARED_FORMULA_1102">#N/A</definedName>
    <definedName name="SHARED_FORMULA_1103">#N/A</definedName>
    <definedName name="SHARED_FORMULA_1104">#N/A</definedName>
    <definedName name="SHARED_FORMULA_1105">#N/A</definedName>
    <definedName name="SHARED_FORMULA_1106">#N/A</definedName>
    <definedName name="SHARED_FORMULA_1107">#N/A</definedName>
    <definedName name="SHARED_FORMULA_1108">#N/A</definedName>
    <definedName name="SHARED_FORMULA_1109">#N/A</definedName>
    <definedName name="SHARED_FORMULA_111">#N/A</definedName>
    <definedName name="SHARED_FORMULA_1110">#N/A</definedName>
    <definedName name="SHARED_FORMULA_1111">#N/A</definedName>
    <definedName name="SHARED_FORMULA_1112">#N/A</definedName>
    <definedName name="SHARED_FORMULA_1113">#N/A</definedName>
    <definedName name="SHARED_FORMULA_1114">#N/A</definedName>
    <definedName name="SHARED_FORMULA_1115">#N/A</definedName>
    <definedName name="SHARED_FORMULA_1116">#N/A</definedName>
    <definedName name="SHARED_FORMULA_1117">#N/A</definedName>
    <definedName name="SHARED_FORMULA_1118">#N/A</definedName>
    <definedName name="SHARED_FORMULA_1119">#N/A</definedName>
    <definedName name="SHARED_FORMULA_112">#N/A</definedName>
    <definedName name="SHARED_FORMULA_1120">#N/A</definedName>
    <definedName name="SHARED_FORMULA_1121">#N/A</definedName>
    <definedName name="SHARED_FORMULA_1122">#N/A</definedName>
    <definedName name="SHARED_FORMULA_1123">#N/A</definedName>
    <definedName name="SHARED_FORMULA_1124">#N/A</definedName>
    <definedName name="SHARED_FORMULA_1125">#N/A</definedName>
    <definedName name="SHARED_FORMULA_1126">#N/A</definedName>
    <definedName name="SHARED_FORMULA_1127">#N/A</definedName>
    <definedName name="SHARED_FORMULA_1128">#N/A</definedName>
    <definedName name="SHARED_FORMULA_1129">#N/A</definedName>
    <definedName name="SHARED_FORMULA_113">#N/A</definedName>
    <definedName name="SHARED_FORMULA_1130">#N/A</definedName>
    <definedName name="SHARED_FORMULA_1131">#N/A</definedName>
    <definedName name="SHARED_FORMULA_1132">#N/A</definedName>
    <definedName name="SHARED_FORMULA_1133">#N/A</definedName>
    <definedName name="SHARED_FORMULA_1134">#N/A</definedName>
    <definedName name="SHARED_FORMULA_1135">#N/A</definedName>
    <definedName name="SHARED_FORMULA_1136">#N/A</definedName>
    <definedName name="SHARED_FORMULA_1137">#N/A</definedName>
    <definedName name="SHARED_FORMULA_1138">#N/A</definedName>
    <definedName name="SHARED_FORMULA_1139">#N/A</definedName>
    <definedName name="SHARED_FORMULA_114">#N/A</definedName>
    <definedName name="SHARED_FORMULA_1140">#N/A</definedName>
    <definedName name="SHARED_FORMULA_1141">#N/A</definedName>
    <definedName name="SHARED_FORMULA_1142">#N/A</definedName>
    <definedName name="SHARED_FORMULA_1143">#N/A</definedName>
    <definedName name="SHARED_FORMULA_1144">#N/A</definedName>
    <definedName name="SHARED_FORMULA_1145">#N/A</definedName>
    <definedName name="SHARED_FORMULA_1146">#N/A</definedName>
    <definedName name="SHARED_FORMULA_1147">#N/A</definedName>
    <definedName name="SHARED_FORMULA_1148">#N/A</definedName>
    <definedName name="SHARED_FORMULA_1149">#N/A</definedName>
    <definedName name="SHARED_FORMULA_115">#N/A</definedName>
    <definedName name="SHARED_FORMULA_1150">#N/A</definedName>
    <definedName name="SHARED_FORMULA_1151">#N/A</definedName>
    <definedName name="SHARED_FORMULA_1152" localSheetId="8">1+(0.15+0.16*0.05)</definedName>
    <definedName name="SHARED_FORMULA_1152">#N/A</definedName>
    <definedName name="SHARED_FORMULA_1153">#N/A</definedName>
    <definedName name="SHARED_FORMULA_1154">#N/A</definedName>
    <definedName name="SHARED_FORMULA_1155" localSheetId="8">1+(0+0.16*0.03)</definedName>
    <definedName name="SHARED_FORMULA_1155">#N/A</definedName>
    <definedName name="SHARED_FORMULA_1156">#N/A</definedName>
    <definedName name="SHARED_FORMULA_1157">#N/A</definedName>
    <definedName name="SHARED_FORMULA_1158" localSheetId="8">1+(0.18+0.16*0.05)</definedName>
    <definedName name="SHARED_FORMULA_1158">#N/A</definedName>
    <definedName name="SHARED_FORMULA_1159">#N/A</definedName>
    <definedName name="SHARED_FORMULA_116">#N/A</definedName>
    <definedName name="SHARED_FORMULA_1160">#N/A</definedName>
    <definedName name="SHARED_FORMULA_1161">#N/A</definedName>
    <definedName name="SHARED_FORMULA_1162">#N/A</definedName>
    <definedName name="SHARED_FORMULA_1163">#N/A</definedName>
    <definedName name="SHARED_FORMULA_1164">#N/A</definedName>
    <definedName name="SHARED_FORMULA_1165" localSheetId="8">1+(0.15+0.16*0.05)</definedName>
    <definedName name="SHARED_FORMULA_1165">#N/A</definedName>
    <definedName name="SHARED_FORMULA_1166">#N/A</definedName>
    <definedName name="SHARED_FORMULA_1167" localSheetId="8">1+(0+0.16*0.03)</definedName>
    <definedName name="SHARED_FORMULA_1167">#N/A</definedName>
    <definedName name="SHARED_FORMULA_1168">#N/A</definedName>
    <definedName name="SHARED_FORMULA_1169" localSheetId="8">1+(0.18+0.16*0.05)</definedName>
    <definedName name="SHARED_FORMULA_1169">#N/A</definedName>
    <definedName name="SHARED_FORMULA_117">#N/A</definedName>
    <definedName name="SHARED_FORMULA_1170">#N/A</definedName>
    <definedName name="SHARED_FORMULA_1171">#N/A</definedName>
    <definedName name="SHARED_FORMULA_1172">#N/A</definedName>
    <definedName name="SHARED_FORMULA_1173">#N/A</definedName>
    <definedName name="SHARED_FORMULA_1174">#N/A</definedName>
    <definedName name="SHARED_FORMULA_1175">#N/A</definedName>
    <definedName name="SHARED_FORMULA_1176">#N/A</definedName>
    <definedName name="SHARED_FORMULA_1177">#N/A</definedName>
    <definedName name="SHARED_FORMULA_1178">#N/A</definedName>
    <definedName name="SHARED_FORMULA_1179">#N/A</definedName>
    <definedName name="SHARED_FORMULA_118">#N/A</definedName>
    <definedName name="SHARED_FORMULA_1180">#N/A</definedName>
    <definedName name="SHARED_FORMULA_1181">#N/A</definedName>
    <definedName name="SHARED_FORMULA_1182">#N/A</definedName>
    <definedName name="SHARED_FORMULA_1183">#N/A</definedName>
    <definedName name="SHARED_FORMULA_1184">#N/A</definedName>
    <definedName name="SHARED_FORMULA_1185">#N/A</definedName>
    <definedName name="SHARED_FORMULA_1186">#N/A</definedName>
    <definedName name="SHARED_FORMULA_1187">#N/A</definedName>
    <definedName name="SHARED_FORMULA_1188">#N/A</definedName>
    <definedName name="SHARED_FORMULA_1189">#N/A</definedName>
    <definedName name="SHARED_FORMULA_119">#N/A</definedName>
    <definedName name="SHARED_FORMULA_1190">#N/A</definedName>
    <definedName name="SHARED_FORMULA_1191">#N/A</definedName>
    <definedName name="SHARED_FORMULA_1192">#N/A</definedName>
    <definedName name="SHARED_FORMULA_1193">#N/A</definedName>
    <definedName name="SHARED_FORMULA_1194">#N/A</definedName>
    <definedName name="SHARED_FORMULA_1195">#N/A</definedName>
    <definedName name="SHARED_FORMULA_1196">#N/A</definedName>
    <definedName name="SHARED_FORMULA_1197">#N/A</definedName>
    <definedName name="SHARED_FORMULA_1198">#N/A</definedName>
    <definedName name="SHARED_FORMULA_1199">#N/A</definedName>
    <definedName name="SHARED_FORMULA_12">#N/A</definedName>
    <definedName name="SHARED_FORMULA_120">#N/A</definedName>
    <definedName name="SHARED_FORMULA_1200">#N/A</definedName>
    <definedName name="SHARED_FORMULA_1201">#N/A</definedName>
    <definedName name="SHARED_FORMULA_1202" localSheetId="8">1+(0.15+0.16*0.05)</definedName>
    <definedName name="SHARED_FORMULA_1202">#N/A</definedName>
    <definedName name="SHARED_FORMULA_1203">#N/A</definedName>
    <definedName name="SHARED_FORMULA_1204">#N/A</definedName>
    <definedName name="SHARED_FORMULA_1205" localSheetId="8">1+(0+0.16*0.03)</definedName>
    <definedName name="SHARED_FORMULA_1205">#N/A</definedName>
    <definedName name="SHARED_FORMULA_1206">#N/A</definedName>
    <definedName name="SHARED_FORMULA_1207">#N/A</definedName>
    <definedName name="SHARED_FORMULA_1208" localSheetId="8">1+(0.18+0.16*0.05)</definedName>
    <definedName name="SHARED_FORMULA_1208">#N/A</definedName>
    <definedName name="SHARED_FORMULA_1209">#N/A</definedName>
    <definedName name="SHARED_FORMULA_121">#N/A</definedName>
    <definedName name="SHARED_FORMULA_1210">#N/A</definedName>
    <definedName name="SHARED_FORMULA_1211">#N/A</definedName>
    <definedName name="SHARED_FORMULA_1212">#N/A</definedName>
    <definedName name="SHARED_FORMULA_1213">#N/A</definedName>
    <definedName name="SHARED_FORMULA_1214">#N/A</definedName>
    <definedName name="SHARED_FORMULA_1215" localSheetId="8">1+(0.15+0.16*0.05)</definedName>
    <definedName name="SHARED_FORMULA_1215">#N/A</definedName>
    <definedName name="SHARED_FORMULA_1216">#N/A</definedName>
    <definedName name="SHARED_FORMULA_1217" localSheetId="8">1+(0+0.16*0.03)</definedName>
    <definedName name="SHARED_FORMULA_1217">#N/A</definedName>
    <definedName name="SHARED_FORMULA_1218">#N/A</definedName>
    <definedName name="SHARED_FORMULA_1219" localSheetId="8">1+(0.18+0.16*0.05)</definedName>
    <definedName name="SHARED_FORMULA_1219">#N/A</definedName>
    <definedName name="SHARED_FORMULA_122">#N/A</definedName>
    <definedName name="SHARED_FORMULA_1220">#N/A</definedName>
    <definedName name="SHARED_FORMULA_1221">#N/A</definedName>
    <definedName name="SHARED_FORMULA_1222">#N/A</definedName>
    <definedName name="SHARED_FORMULA_1223">#N/A</definedName>
    <definedName name="SHARED_FORMULA_1224">#N/A</definedName>
    <definedName name="SHARED_FORMULA_1225">#N/A</definedName>
    <definedName name="SHARED_FORMULA_1226">#N/A</definedName>
    <definedName name="SHARED_FORMULA_1227">#N/A</definedName>
    <definedName name="SHARED_FORMULA_1228">#N/A</definedName>
    <definedName name="SHARED_FORMULA_1229">#N/A</definedName>
    <definedName name="SHARED_FORMULA_123">#N/A</definedName>
    <definedName name="SHARED_FORMULA_1230">#N/A</definedName>
    <definedName name="SHARED_FORMULA_1231">#N/A</definedName>
    <definedName name="SHARED_FORMULA_1232">#N/A</definedName>
    <definedName name="SHARED_FORMULA_1233">#N/A</definedName>
    <definedName name="SHARED_FORMULA_1234">#N/A</definedName>
    <definedName name="SHARED_FORMULA_1235">#N/A</definedName>
    <definedName name="SHARED_FORMULA_1236">#N/A</definedName>
    <definedName name="SHARED_FORMULA_1237">1+(0.15+0.16*0.05)</definedName>
    <definedName name="SHARED_FORMULA_1238">#N/A</definedName>
    <definedName name="SHARED_FORMULA_1239">#N/A</definedName>
    <definedName name="SHARED_FORMULA_124">#N/A</definedName>
    <definedName name="SHARED_FORMULA_1240">1+(0+0.16*0.03)</definedName>
    <definedName name="SHARED_FORMULA_1241">#N/A</definedName>
    <definedName name="SHARED_FORMULA_1242">#N/A</definedName>
    <definedName name="SHARED_FORMULA_1243">1+(0.18+0.16*0.05)</definedName>
    <definedName name="SHARED_FORMULA_1244">#N/A</definedName>
    <definedName name="SHARED_FORMULA_1245">#N/A</definedName>
    <definedName name="SHARED_FORMULA_1246">#N/A</definedName>
    <definedName name="SHARED_FORMULA_1247">#N/A</definedName>
    <definedName name="SHARED_FORMULA_1248">#N/A</definedName>
    <definedName name="SHARED_FORMULA_1249">#N/A</definedName>
    <definedName name="SHARED_FORMULA_125">#N/A</definedName>
    <definedName name="SHARED_FORMULA_1250">1+(0.15+0.16*0.05)</definedName>
    <definedName name="SHARED_FORMULA_1251">#N/A</definedName>
    <definedName name="SHARED_FORMULA_1252">1+(0+0.16*0.03)</definedName>
    <definedName name="SHARED_FORMULA_1253">#N/A</definedName>
    <definedName name="SHARED_FORMULA_1254">1+(0.18+0.16*0.05)</definedName>
    <definedName name="SHARED_FORMULA_1255">#N/A</definedName>
    <definedName name="SHARED_FORMULA_1256">#N/A</definedName>
    <definedName name="SHARED_FORMULA_1257">#N/A</definedName>
    <definedName name="SHARED_FORMULA_1258">#N/A</definedName>
    <definedName name="SHARED_FORMULA_1259">#N/A</definedName>
    <definedName name="SHARED_FORMULA_126">#N/A</definedName>
    <definedName name="SHARED_FORMULA_1260">#N/A</definedName>
    <definedName name="SHARED_FORMULA_1261">#N/A</definedName>
    <definedName name="SHARED_FORMULA_1262">#N/A</definedName>
    <definedName name="SHARED_FORMULA_1263">#N/A</definedName>
    <definedName name="SHARED_FORMULA_1264">#N/A</definedName>
    <definedName name="SHARED_FORMULA_1265">#N/A</definedName>
    <definedName name="SHARED_FORMULA_1266">#N/A</definedName>
    <definedName name="SHARED_FORMULA_1267">#N/A</definedName>
    <definedName name="SHARED_FORMULA_1268">#N/A</definedName>
    <definedName name="SHARED_FORMULA_1269">#N/A</definedName>
    <definedName name="SHARED_FORMULA_127">#N/A</definedName>
    <definedName name="SHARED_FORMULA_1270">#N/A</definedName>
    <definedName name="SHARED_FORMULA_1271">#N/A</definedName>
    <definedName name="SHARED_FORMULA_1272">#N/A</definedName>
    <definedName name="SHARED_FORMULA_1273">#N/A</definedName>
    <definedName name="SHARED_FORMULA_1274">#N/A</definedName>
    <definedName name="SHARED_FORMULA_1275">#N/A</definedName>
    <definedName name="SHARED_FORMULA_1276">#N/A</definedName>
    <definedName name="SHARED_FORMULA_1277">#N/A</definedName>
    <definedName name="SHARED_FORMULA_1278">#N/A</definedName>
    <definedName name="SHARED_FORMULA_1279">#N/A</definedName>
    <definedName name="SHARED_FORMULA_128">#N/A</definedName>
    <definedName name="SHARED_FORMULA_1280">#N/A</definedName>
    <definedName name="SHARED_FORMULA_1281">#N/A</definedName>
    <definedName name="SHARED_FORMULA_1282">#N/A</definedName>
    <definedName name="SHARED_FORMULA_1283">#N/A</definedName>
    <definedName name="SHARED_FORMULA_1284">#N/A</definedName>
    <definedName name="SHARED_FORMULA_1285">1+(0.15+0.16*0.05)</definedName>
    <definedName name="SHARED_FORMULA_1286">#N/A</definedName>
    <definedName name="SHARED_FORMULA_1287">1+(0+0.16*0.03)</definedName>
    <definedName name="SHARED_FORMULA_1288">#N/A</definedName>
    <definedName name="SHARED_FORMULA_1289">#N/A</definedName>
    <definedName name="SHARED_FORMULA_129">#N/A</definedName>
    <definedName name="SHARED_FORMULA_1290">1+(0.18+0.16*0.05)</definedName>
    <definedName name="SHARED_FORMULA_1291">#N/A</definedName>
    <definedName name="SHARED_FORMULA_1292">#N/A</definedName>
    <definedName name="SHARED_FORMULA_1293">#N/A</definedName>
    <definedName name="SHARED_FORMULA_1294">#N/A</definedName>
    <definedName name="SHARED_FORMULA_1295">#N/A</definedName>
    <definedName name="SHARED_FORMULA_1296">#N/A</definedName>
    <definedName name="SHARED_FORMULA_1297">#N/A</definedName>
    <definedName name="SHARED_FORMULA_1298">#N/A</definedName>
    <definedName name="SHARED_FORMULA_1299">#N/A</definedName>
    <definedName name="SHARED_FORMULA_13">#N/A</definedName>
    <definedName name="SHARED_FORMULA_130">#N/A</definedName>
    <definedName name="SHARED_FORMULA_1300">#N/A</definedName>
    <definedName name="SHARED_FORMULA_1301">#N/A</definedName>
    <definedName name="SHARED_FORMULA_1302">#N/A</definedName>
    <definedName name="SHARED_FORMULA_1303">#N/A</definedName>
    <definedName name="SHARED_FORMULA_1304">#N/A</definedName>
    <definedName name="SHARED_FORMULA_1305">#N/A</definedName>
    <definedName name="SHARED_FORMULA_1306">#N/A</definedName>
    <definedName name="SHARED_FORMULA_1307">#N/A</definedName>
    <definedName name="SHARED_FORMULA_1308">#N/A</definedName>
    <definedName name="SHARED_FORMULA_1309">#N/A</definedName>
    <definedName name="SHARED_FORMULA_131">#N/A</definedName>
    <definedName name="SHARED_FORMULA_1310">#N/A</definedName>
    <definedName name="SHARED_FORMULA_1311">#N/A</definedName>
    <definedName name="SHARED_FORMULA_1312">#N/A</definedName>
    <definedName name="SHARED_FORMULA_1313">#N/A</definedName>
    <definedName name="SHARED_FORMULA_1314">#N/A</definedName>
    <definedName name="SHARED_FORMULA_1315">#N/A</definedName>
    <definedName name="SHARED_FORMULA_1316">#N/A</definedName>
    <definedName name="SHARED_FORMULA_1317">#N/A</definedName>
    <definedName name="SHARED_FORMULA_1318">#N/A</definedName>
    <definedName name="SHARED_FORMULA_1319">#N/A</definedName>
    <definedName name="SHARED_FORMULA_132">#N/A</definedName>
    <definedName name="SHARED_FORMULA_1320">#N/A</definedName>
    <definedName name="SHARED_FORMULA_1321">#N/A</definedName>
    <definedName name="SHARED_FORMULA_1322">#N/A</definedName>
    <definedName name="SHARED_FORMULA_1323">#N/A</definedName>
    <definedName name="SHARED_FORMULA_1324">#N/A</definedName>
    <definedName name="SHARED_FORMULA_1325">#N/A</definedName>
    <definedName name="SHARED_FORMULA_1326">#N/A</definedName>
    <definedName name="SHARED_FORMULA_1327">#N/A</definedName>
    <definedName name="SHARED_FORMULA_1328">#N/A</definedName>
    <definedName name="SHARED_FORMULA_1329">#N/A</definedName>
    <definedName name="SHARED_FORMULA_133">#N/A</definedName>
    <definedName name="SHARED_FORMULA_1330">#N/A</definedName>
    <definedName name="SHARED_FORMULA_1331">#N/A</definedName>
    <definedName name="SHARED_FORMULA_1332">#N/A</definedName>
    <definedName name="SHARED_FORMULA_1333">#N/A</definedName>
    <definedName name="SHARED_FORMULA_1334">#N/A</definedName>
    <definedName name="SHARED_FORMULA_1335">#N/A</definedName>
    <definedName name="SHARED_FORMULA_1336">#N/A</definedName>
    <definedName name="SHARED_FORMULA_1337">#N/A</definedName>
    <definedName name="SHARED_FORMULA_1338">#N/A</definedName>
    <definedName name="SHARED_FORMULA_1339">#N/A</definedName>
    <definedName name="SHARED_FORMULA_134">#N/A</definedName>
    <definedName name="SHARED_FORMULA_1340">#N/A</definedName>
    <definedName name="SHARED_FORMULA_1341">#N/A</definedName>
    <definedName name="SHARED_FORMULA_1342">#N/A</definedName>
    <definedName name="SHARED_FORMULA_1343">#N/A</definedName>
    <definedName name="SHARED_FORMULA_1344">#N/A</definedName>
    <definedName name="SHARED_FORMULA_1345">#N/A</definedName>
    <definedName name="SHARED_FORMULA_1346">#N/A</definedName>
    <definedName name="SHARED_FORMULA_1347">#N/A</definedName>
    <definedName name="SHARED_FORMULA_1348">#N/A</definedName>
    <definedName name="SHARED_FORMULA_1349">#N/A</definedName>
    <definedName name="SHARED_FORMULA_135">#N/A</definedName>
    <definedName name="SHARED_FORMULA_1350">#N/A</definedName>
    <definedName name="SHARED_FORMULA_1351">#N/A</definedName>
    <definedName name="SHARED_FORMULA_1352">#N/A</definedName>
    <definedName name="SHARED_FORMULA_1353">#N/A</definedName>
    <definedName name="SHARED_FORMULA_1354">#N/A</definedName>
    <definedName name="SHARED_FORMULA_1355">#N/A</definedName>
    <definedName name="SHARED_FORMULA_1356">#N/A</definedName>
    <definedName name="SHARED_FORMULA_1357">#N/A</definedName>
    <definedName name="SHARED_FORMULA_1358">#N/A</definedName>
    <definedName name="SHARED_FORMULA_1359">#N/A</definedName>
    <definedName name="SHARED_FORMULA_136">#N/A</definedName>
    <definedName name="SHARED_FORMULA_1360">#N/A</definedName>
    <definedName name="SHARED_FORMULA_1361">#N/A</definedName>
    <definedName name="SHARED_FORMULA_1362">#N/A</definedName>
    <definedName name="SHARED_FORMULA_1363">#N/A</definedName>
    <definedName name="SHARED_FORMULA_1364">#N/A</definedName>
    <definedName name="SHARED_FORMULA_1365">#N/A</definedName>
    <definedName name="SHARED_FORMULA_1366">#N/A</definedName>
    <definedName name="SHARED_FORMULA_1367">#N/A</definedName>
    <definedName name="SHARED_FORMULA_1368">#N/A</definedName>
    <definedName name="SHARED_FORMULA_1369">#N/A</definedName>
    <definedName name="SHARED_FORMULA_137">#N/A</definedName>
    <definedName name="SHARED_FORMULA_1370">#N/A</definedName>
    <definedName name="SHARED_FORMULA_1371">#N/A</definedName>
    <definedName name="SHARED_FORMULA_1372">#N/A</definedName>
    <definedName name="SHARED_FORMULA_1373">#N/A</definedName>
    <definedName name="SHARED_FORMULA_1374">#N/A</definedName>
    <definedName name="SHARED_FORMULA_1375">#N/A</definedName>
    <definedName name="SHARED_FORMULA_1376">#N/A</definedName>
    <definedName name="SHARED_FORMULA_1377">#N/A</definedName>
    <definedName name="SHARED_FORMULA_1378">#N/A</definedName>
    <definedName name="SHARED_FORMULA_1379">#N/A</definedName>
    <definedName name="SHARED_FORMULA_138">#N/A</definedName>
    <definedName name="SHARED_FORMULA_1380">#N/A</definedName>
    <definedName name="SHARED_FORMULA_1381">#N/A</definedName>
    <definedName name="SHARED_FORMULA_1382">#N/A</definedName>
    <definedName name="SHARED_FORMULA_1383">#N/A</definedName>
    <definedName name="SHARED_FORMULA_1384">#N/A</definedName>
    <definedName name="SHARED_FORMULA_1385">#N/A</definedName>
    <definedName name="SHARED_FORMULA_1386">#N/A</definedName>
    <definedName name="SHARED_FORMULA_1387">#N/A</definedName>
    <definedName name="SHARED_FORMULA_1388">#N/A</definedName>
    <definedName name="SHARED_FORMULA_1389">#N/A</definedName>
    <definedName name="SHARED_FORMULA_139">#N/A</definedName>
    <definedName name="SHARED_FORMULA_1390">#N/A</definedName>
    <definedName name="SHARED_FORMULA_1391">#N/A</definedName>
    <definedName name="SHARED_FORMULA_1392">#N/A</definedName>
    <definedName name="SHARED_FORMULA_1393">#N/A</definedName>
    <definedName name="SHARED_FORMULA_1394">#N/A</definedName>
    <definedName name="SHARED_FORMULA_1395">#N/A</definedName>
    <definedName name="SHARED_FORMULA_1396">#N/A</definedName>
    <definedName name="SHARED_FORMULA_1397">#N/A</definedName>
    <definedName name="SHARED_FORMULA_1398">#N/A</definedName>
    <definedName name="SHARED_FORMULA_1399">#N/A</definedName>
    <definedName name="SHARED_FORMULA_14">#N/A</definedName>
    <definedName name="SHARED_FORMULA_140">#N/A</definedName>
    <definedName name="SHARED_FORMULA_1400">#N/A</definedName>
    <definedName name="SHARED_FORMULA_1401">#N/A</definedName>
    <definedName name="SHARED_FORMULA_1402">#N/A</definedName>
    <definedName name="SHARED_FORMULA_1403">#N/A</definedName>
    <definedName name="SHARED_FORMULA_1404">#N/A</definedName>
    <definedName name="SHARED_FORMULA_1405">#N/A</definedName>
    <definedName name="SHARED_FORMULA_1406">#N/A</definedName>
    <definedName name="SHARED_FORMULA_1407">#N/A</definedName>
    <definedName name="SHARED_FORMULA_1408">#N/A</definedName>
    <definedName name="SHARED_FORMULA_1409">#N/A</definedName>
    <definedName name="SHARED_FORMULA_141">#N/A</definedName>
    <definedName name="SHARED_FORMULA_1410">#N/A</definedName>
    <definedName name="SHARED_FORMULA_1411">#N/A</definedName>
    <definedName name="SHARED_FORMULA_1412">#N/A</definedName>
    <definedName name="SHARED_FORMULA_1413">#N/A</definedName>
    <definedName name="SHARED_FORMULA_1414">#N/A</definedName>
    <definedName name="SHARED_FORMULA_1415">#N/A</definedName>
    <definedName name="SHARED_FORMULA_1416">#N/A</definedName>
    <definedName name="SHARED_FORMULA_1417">#N/A</definedName>
    <definedName name="SHARED_FORMULA_1418">#N/A</definedName>
    <definedName name="SHARED_FORMULA_1419">#N/A</definedName>
    <definedName name="SHARED_FORMULA_142">#N/A</definedName>
    <definedName name="SHARED_FORMULA_1420">#N/A</definedName>
    <definedName name="SHARED_FORMULA_1421">#N/A</definedName>
    <definedName name="SHARED_FORMULA_1422">#N/A</definedName>
    <definedName name="SHARED_FORMULA_1423">#N/A</definedName>
    <definedName name="SHARED_FORMULA_1424">#N/A</definedName>
    <definedName name="SHARED_FORMULA_1425">#N/A</definedName>
    <definedName name="SHARED_FORMULA_1426">#N/A</definedName>
    <definedName name="SHARED_FORMULA_1427">#N/A</definedName>
    <definedName name="SHARED_FORMULA_1428">#N/A</definedName>
    <definedName name="SHARED_FORMULA_1429">#N/A</definedName>
    <definedName name="SHARED_FORMULA_143">#N/A</definedName>
    <definedName name="SHARED_FORMULA_1430">#N/A</definedName>
    <definedName name="SHARED_FORMULA_1431">#N/A</definedName>
    <definedName name="SHARED_FORMULA_1432">#N/A</definedName>
    <definedName name="SHARED_FORMULA_1433">#N/A</definedName>
    <definedName name="SHARED_FORMULA_1434">#N/A</definedName>
    <definedName name="SHARED_FORMULA_1435">#N/A</definedName>
    <definedName name="SHARED_FORMULA_1436">#N/A</definedName>
    <definedName name="SHARED_FORMULA_1437">#N/A</definedName>
    <definedName name="SHARED_FORMULA_1438">#N/A</definedName>
    <definedName name="SHARED_FORMULA_1439">#N/A</definedName>
    <definedName name="SHARED_FORMULA_144">#N/A</definedName>
    <definedName name="SHARED_FORMULA_1440">#N/A</definedName>
    <definedName name="SHARED_FORMULA_1441">#N/A</definedName>
    <definedName name="SHARED_FORMULA_1442">#N/A</definedName>
    <definedName name="SHARED_FORMULA_1443">#N/A</definedName>
    <definedName name="SHARED_FORMULA_1444">#N/A</definedName>
    <definedName name="SHARED_FORMULA_1445">#N/A</definedName>
    <definedName name="SHARED_FORMULA_1446">#N/A</definedName>
    <definedName name="SHARED_FORMULA_1447">#N/A</definedName>
    <definedName name="SHARED_FORMULA_1448">#N/A</definedName>
    <definedName name="SHARED_FORMULA_1449">#N/A</definedName>
    <definedName name="SHARED_FORMULA_145">#N/A</definedName>
    <definedName name="SHARED_FORMULA_1450">#N/A</definedName>
    <definedName name="SHARED_FORMULA_1451">#N/A</definedName>
    <definedName name="SHARED_FORMULA_1452">#N/A</definedName>
    <definedName name="SHARED_FORMULA_1453">#N/A</definedName>
    <definedName name="SHARED_FORMULA_1454">#N/A</definedName>
    <definedName name="SHARED_FORMULA_1455">#N/A</definedName>
    <definedName name="SHARED_FORMULA_1456">#N/A</definedName>
    <definedName name="SHARED_FORMULA_1457">#N/A</definedName>
    <definedName name="SHARED_FORMULA_1458">#N/A</definedName>
    <definedName name="SHARED_FORMULA_1459">#N/A</definedName>
    <definedName name="SHARED_FORMULA_146">#N/A</definedName>
    <definedName name="SHARED_FORMULA_1460">#N/A</definedName>
    <definedName name="SHARED_FORMULA_1461">#N/A</definedName>
    <definedName name="SHARED_FORMULA_1462">#N/A</definedName>
    <definedName name="SHARED_FORMULA_1463">#N/A</definedName>
    <definedName name="SHARED_FORMULA_1464">#N/A</definedName>
    <definedName name="SHARED_FORMULA_1465">#N/A</definedName>
    <definedName name="SHARED_FORMULA_1466">#N/A</definedName>
    <definedName name="SHARED_FORMULA_1467">#N/A</definedName>
    <definedName name="SHARED_FORMULA_1468">#N/A</definedName>
    <definedName name="SHARED_FORMULA_1469">#N/A</definedName>
    <definedName name="SHARED_FORMULA_147">#N/A</definedName>
    <definedName name="SHARED_FORMULA_1470">#N/A</definedName>
    <definedName name="SHARED_FORMULA_1471">#N/A</definedName>
    <definedName name="SHARED_FORMULA_1472">#N/A</definedName>
    <definedName name="SHARED_FORMULA_1473">#N/A</definedName>
    <definedName name="SHARED_FORMULA_1474">#N/A</definedName>
    <definedName name="SHARED_FORMULA_1475">#N/A</definedName>
    <definedName name="SHARED_FORMULA_1476">#N/A</definedName>
    <definedName name="SHARED_FORMULA_1477">#N/A</definedName>
    <definedName name="SHARED_FORMULA_1478">#N/A</definedName>
    <definedName name="SHARED_FORMULA_1479">#N/A</definedName>
    <definedName name="SHARED_FORMULA_148">#N/A</definedName>
    <definedName name="SHARED_FORMULA_1480">#N/A</definedName>
    <definedName name="SHARED_FORMULA_1481">#N/A</definedName>
    <definedName name="SHARED_FORMULA_1482">#N/A</definedName>
    <definedName name="SHARED_FORMULA_1483">#N/A</definedName>
    <definedName name="SHARED_FORMULA_1484">#N/A</definedName>
    <definedName name="SHARED_FORMULA_1485">#N/A</definedName>
    <definedName name="SHARED_FORMULA_1486">#N/A</definedName>
    <definedName name="SHARED_FORMULA_1487">#N/A</definedName>
    <definedName name="SHARED_FORMULA_1488">#N/A</definedName>
    <definedName name="SHARED_FORMULA_1489">#N/A</definedName>
    <definedName name="SHARED_FORMULA_149">#N/A</definedName>
    <definedName name="SHARED_FORMULA_1490">#N/A</definedName>
    <definedName name="SHARED_FORMULA_1491">#N/A</definedName>
    <definedName name="SHARED_FORMULA_1492">#N/A</definedName>
    <definedName name="SHARED_FORMULA_1493">#N/A</definedName>
    <definedName name="SHARED_FORMULA_1494">#N/A</definedName>
    <definedName name="SHARED_FORMULA_1495">#N/A</definedName>
    <definedName name="SHARED_FORMULA_1496">#N/A</definedName>
    <definedName name="SHARED_FORMULA_1497">#N/A</definedName>
    <definedName name="SHARED_FORMULA_1498">#N/A</definedName>
    <definedName name="SHARED_FORMULA_1499">#N/A</definedName>
    <definedName name="SHARED_FORMULA_15">#N/A</definedName>
    <definedName name="SHARED_FORMULA_150">#N/A</definedName>
    <definedName name="SHARED_FORMULA_1500">#N/A</definedName>
    <definedName name="SHARED_FORMULA_1501">#N/A</definedName>
    <definedName name="SHARED_FORMULA_1502">#N/A</definedName>
    <definedName name="SHARED_FORMULA_1503">#N/A</definedName>
    <definedName name="SHARED_FORMULA_1504">#N/A</definedName>
    <definedName name="SHARED_FORMULA_1505">#N/A</definedName>
    <definedName name="SHARED_FORMULA_1506">#N/A</definedName>
    <definedName name="SHARED_FORMULA_1507">#N/A</definedName>
    <definedName name="SHARED_FORMULA_1508">#N/A</definedName>
    <definedName name="SHARED_FORMULA_1509">#N/A</definedName>
    <definedName name="SHARED_FORMULA_151">#N/A</definedName>
    <definedName name="SHARED_FORMULA_1510">#N/A</definedName>
    <definedName name="SHARED_FORMULA_1511">#N/A</definedName>
    <definedName name="SHARED_FORMULA_1512">#N/A</definedName>
    <definedName name="SHARED_FORMULA_1513">#N/A</definedName>
    <definedName name="SHARED_FORMULA_1514">#N/A</definedName>
    <definedName name="SHARED_FORMULA_1515">#N/A</definedName>
    <definedName name="SHARED_FORMULA_1516">#N/A</definedName>
    <definedName name="SHARED_FORMULA_1517">#N/A</definedName>
    <definedName name="SHARED_FORMULA_1518">#N/A</definedName>
    <definedName name="SHARED_FORMULA_1519">#N/A</definedName>
    <definedName name="SHARED_FORMULA_152">#N/A</definedName>
    <definedName name="SHARED_FORMULA_1520">#N/A</definedName>
    <definedName name="SHARED_FORMULA_1521">#N/A</definedName>
    <definedName name="SHARED_FORMULA_1522">#N/A</definedName>
    <definedName name="SHARED_FORMULA_1523">#N/A</definedName>
    <definedName name="SHARED_FORMULA_1524">#N/A</definedName>
    <definedName name="SHARED_FORMULA_1525">#N/A</definedName>
    <definedName name="SHARED_FORMULA_1526">#N/A</definedName>
    <definedName name="SHARED_FORMULA_1527">#N/A</definedName>
    <definedName name="SHARED_FORMULA_1528">#N/A</definedName>
    <definedName name="SHARED_FORMULA_1529">#N/A</definedName>
    <definedName name="SHARED_FORMULA_153">#N/A</definedName>
    <definedName name="SHARED_FORMULA_1530">#N/A</definedName>
    <definedName name="SHARED_FORMULA_1531">#N/A</definedName>
    <definedName name="SHARED_FORMULA_1532">#N/A</definedName>
    <definedName name="SHARED_FORMULA_1533">#N/A</definedName>
    <definedName name="SHARED_FORMULA_1534">#N/A</definedName>
    <definedName name="SHARED_FORMULA_1535">#N/A</definedName>
    <definedName name="SHARED_FORMULA_1536">#N/A</definedName>
    <definedName name="SHARED_FORMULA_1537">#N/A</definedName>
    <definedName name="SHARED_FORMULA_1538">#N/A</definedName>
    <definedName name="SHARED_FORMULA_1539">#N/A</definedName>
    <definedName name="SHARED_FORMULA_154">#N/A</definedName>
    <definedName name="SHARED_FORMULA_1540">#N/A</definedName>
    <definedName name="SHARED_FORMULA_1541">#N/A</definedName>
    <definedName name="SHARED_FORMULA_1542">#N/A</definedName>
    <definedName name="SHARED_FORMULA_1543">#N/A</definedName>
    <definedName name="SHARED_FORMULA_1544">#N/A</definedName>
    <definedName name="SHARED_FORMULA_1545">#N/A</definedName>
    <definedName name="SHARED_FORMULA_1546">#N/A</definedName>
    <definedName name="SHARED_FORMULA_1547">#N/A</definedName>
    <definedName name="SHARED_FORMULA_1548">#N/A</definedName>
    <definedName name="SHARED_FORMULA_1549">#N/A</definedName>
    <definedName name="SHARED_FORMULA_155">#N/A</definedName>
    <definedName name="SHARED_FORMULA_1550">#N/A</definedName>
    <definedName name="SHARED_FORMULA_1551">#N/A</definedName>
    <definedName name="SHARED_FORMULA_1552">#N/A</definedName>
    <definedName name="SHARED_FORMULA_1553">#N/A</definedName>
    <definedName name="SHARED_FORMULA_1554">#N/A</definedName>
    <definedName name="SHARED_FORMULA_1555">#N/A</definedName>
    <definedName name="SHARED_FORMULA_1556">#N/A</definedName>
    <definedName name="SHARED_FORMULA_1557">#N/A</definedName>
    <definedName name="SHARED_FORMULA_1558">#N/A</definedName>
    <definedName name="SHARED_FORMULA_1559">#N/A</definedName>
    <definedName name="SHARED_FORMULA_156">#N/A</definedName>
    <definedName name="SHARED_FORMULA_1560">#N/A</definedName>
    <definedName name="SHARED_FORMULA_1561">#N/A</definedName>
    <definedName name="SHARED_FORMULA_1562">#N/A</definedName>
    <definedName name="SHARED_FORMULA_1563">#N/A</definedName>
    <definedName name="SHARED_FORMULA_1564">#N/A</definedName>
    <definedName name="SHARED_FORMULA_1565">#N/A</definedName>
    <definedName name="SHARED_FORMULA_1566">#N/A</definedName>
    <definedName name="SHARED_FORMULA_1567">#N/A</definedName>
    <definedName name="SHARED_FORMULA_1568">#N/A</definedName>
    <definedName name="SHARED_FORMULA_1569">#N/A</definedName>
    <definedName name="SHARED_FORMULA_157">#N/A</definedName>
    <definedName name="SHARED_FORMULA_1570">#N/A</definedName>
    <definedName name="SHARED_FORMULA_1571">#N/A</definedName>
    <definedName name="SHARED_FORMULA_1572">#N/A</definedName>
    <definedName name="SHARED_FORMULA_1573">#N/A</definedName>
    <definedName name="SHARED_FORMULA_1574">#N/A</definedName>
    <definedName name="SHARED_FORMULA_1575">#N/A</definedName>
    <definedName name="SHARED_FORMULA_1576">#N/A</definedName>
    <definedName name="SHARED_FORMULA_1577">#N/A</definedName>
    <definedName name="SHARED_FORMULA_1578">#N/A</definedName>
    <definedName name="SHARED_FORMULA_1579">#N/A</definedName>
    <definedName name="SHARED_FORMULA_158">#N/A</definedName>
    <definedName name="SHARED_FORMULA_1580">#N/A</definedName>
    <definedName name="SHARED_FORMULA_1581">#N/A</definedName>
    <definedName name="SHARED_FORMULA_1582">#N/A</definedName>
    <definedName name="SHARED_FORMULA_1583">#N/A</definedName>
    <definedName name="SHARED_FORMULA_1584">#N/A</definedName>
    <definedName name="SHARED_FORMULA_1585">#N/A</definedName>
    <definedName name="SHARED_FORMULA_1586">#N/A</definedName>
    <definedName name="SHARED_FORMULA_1587">#N/A</definedName>
    <definedName name="SHARED_FORMULA_1588">#N/A</definedName>
    <definedName name="SHARED_FORMULA_1589">#N/A</definedName>
    <definedName name="SHARED_FORMULA_159">#N/A</definedName>
    <definedName name="SHARED_FORMULA_1590">#N/A</definedName>
    <definedName name="SHARED_FORMULA_1591">#N/A</definedName>
    <definedName name="SHARED_FORMULA_1592">#N/A</definedName>
    <definedName name="SHARED_FORMULA_1593">#N/A</definedName>
    <definedName name="SHARED_FORMULA_1594">#N/A</definedName>
    <definedName name="SHARED_FORMULA_1595">#N/A</definedName>
    <definedName name="SHARED_FORMULA_1596">#N/A</definedName>
    <definedName name="SHARED_FORMULA_1597">#N/A</definedName>
    <definedName name="SHARED_FORMULA_1598">#N/A</definedName>
    <definedName name="SHARED_FORMULA_1599">#N/A</definedName>
    <definedName name="SHARED_FORMULA_16">#N/A</definedName>
    <definedName name="SHARED_FORMULA_160">#N/A</definedName>
    <definedName name="SHARED_FORMULA_1600">#N/A</definedName>
    <definedName name="SHARED_FORMULA_1601">#N/A</definedName>
    <definedName name="SHARED_FORMULA_1602">#N/A</definedName>
    <definedName name="SHARED_FORMULA_1603">#N/A</definedName>
    <definedName name="SHARED_FORMULA_1604">#N/A</definedName>
    <definedName name="SHARED_FORMULA_1605">#N/A</definedName>
    <definedName name="SHARED_FORMULA_1606">#N/A</definedName>
    <definedName name="SHARED_FORMULA_1607">#N/A</definedName>
    <definedName name="SHARED_FORMULA_1608">#N/A</definedName>
    <definedName name="SHARED_FORMULA_1609">#N/A</definedName>
    <definedName name="SHARED_FORMULA_161">#N/A</definedName>
    <definedName name="SHARED_FORMULA_1610">#N/A</definedName>
    <definedName name="SHARED_FORMULA_1611">#N/A</definedName>
    <definedName name="SHARED_FORMULA_1612">#N/A</definedName>
    <definedName name="SHARED_FORMULA_1613">#N/A</definedName>
    <definedName name="SHARED_FORMULA_1614">#N/A</definedName>
    <definedName name="SHARED_FORMULA_1615">#N/A</definedName>
    <definedName name="SHARED_FORMULA_1616">#N/A</definedName>
    <definedName name="SHARED_FORMULA_1617">#N/A</definedName>
    <definedName name="SHARED_FORMULA_1618">#N/A</definedName>
    <definedName name="SHARED_FORMULA_1619">#N/A</definedName>
    <definedName name="SHARED_FORMULA_162">#N/A</definedName>
    <definedName name="SHARED_FORMULA_1620">#N/A</definedName>
    <definedName name="SHARED_FORMULA_1621">#N/A</definedName>
    <definedName name="SHARED_FORMULA_1622">#N/A</definedName>
    <definedName name="SHARED_FORMULA_1623">#N/A</definedName>
    <definedName name="SHARED_FORMULA_1624">#N/A</definedName>
    <definedName name="SHARED_FORMULA_1625">#N/A</definedName>
    <definedName name="SHARED_FORMULA_1626">#N/A</definedName>
    <definedName name="SHARED_FORMULA_1627">#N/A</definedName>
    <definedName name="SHARED_FORMULA_1628">#N/A</definedName>
    <definedName name="SHARED_FORMULA_1629">#N/A</definedName>
    <definedName name="SHARED_FORMULA_163">#N/A</definedName>
    <definedName name="SHARED_FORMULA_1630">#N/A</definedName>
    <definedName name="SHARED_FORMULA_1631">#N/A</definedName>
    <definedName name="SHARED_FORMULA_1632">#N/A</definedName>
    <definedName name="SHARED_FORMULA_1633">#N/A</definedName>
    <definedName name="SHARED_FORMULA_1634">#N/A</definedName>
    <definedName name="SHARED_FORMULA_1635">#N/A</definedName>
    <definedName name="SHARED_FORMULA_1636">#N/A</definedName>
    <definedName name="SHARED_FORMULA_1637">#N/A</definedName>
    <definedName name="SHARED_FORMULA_1638">#N/A</definedName>
    <definedName name="SHARED_FORMULA_1639">#N/A</definedName>
    <definedName name="SHARED_FORMULA_164">#N/A</definedName>
    <definedName name="SHARED_FORMULA_1640">#N/A</definedName>
    <definedName name="SHARED_FORMULA_1641">#N/A</definedName>
    <definedName name="SHARED_FORMULA_1642">#N/A</definedName>
    <definedName name="SHARED_FORMULA_1643">#N/A</definedName>
    <definedName name="SHARED_FORMULA_1644">#N/A</definedName>
    <definedName name="SHARED_FORMULA_1645">#N/A</definedName>
    <definedName name="SHARED_FORMULA_1646">#N/A</definedName>
    <definedName name="SHARED_FORMULA_1647">#N/A</definedName>
    <definedName name="SHARED_FORMULA_1648">#N/A</definedName>
    <definedName name="SHARED_FORMULA_1649">#N/A</definedName>
    <definedName name="SHARED_FORMULA_165">#N/A</definedName>
    <definedName name="SHARED_FORMULA_1650">#N/A</definedName>
    <definedName name="SHARED_FORMULA_1651">#N/A</definedName>
    <definedName name="SHARED_FORMULA_1652">#N/A</definedName>
    <definedName name="SHARED_FORMULA_1653">#N/A</definedName>
    <definedName name="SHARED_FORMULA_1654">#N/A</definedName>
    <definedName name="SHARED_FORMULA_1655">#N/A</definedName>
    <definedName name="SHARED_FORMULA_1656">#N/A</definedName>
    <definedName name="SHARED_FORMULA_1657">#N/A</definedName>
    <definedName name="SHARED_FORMULA_1658">#N/A</definedName>
    <definedName name="SHARED_FORMULA_1659">#N/A</definedName>
    <definedName name="SHARED_FORMULA_166">#N/A</definedName>
    <definedName name="SHARED_FORMULA_1660">#N/A</definedName>
    <definedName name="SHARED_FORMULA_1661">#N/A</definedName>
    <definedName name="SHARED_FORMULA_1662">#N/A</definedName>
    <definedName name="SHARED_FORMULA_1663">#N/A</definedName>
    <definedName name="SHARED_FORMULA_1664">#N/A</definedName>
    <definedName name="SHARED_FORMULA_1665">#N/A</definedName>
    <definedName name="SHARED_FORMULA_1666">#N/A</definedName>
    <definedName name="SHARED_FORMULA_1667">#N/A</definedName>
    <definedName name="SHARED_FORMULA_1668">#N/A</definedName>
    <definedName name="SHARED_FORMULA_1669">#N/A</definedName>
    <definedName name="SHARED_FORMULA_167">#N/A</definedName>
    <definedName name="SHARED_FORMULA_1670">#N/A</definedName>
    <definedName name="SHARED_FORMULA_1671">#N/A</definedName>
    <definedName name="SHARED_FORMULA_1672">#N/A</definedName>
    <definedName name="SHARED_FORMULA_1673">#N/A</definedName>
    <definedName name="SHARED_FORMULA_1674">#N/A</definedName>
    <definedName name="SHARED_FORMULA_1675">#N/A</definedName>
    <definedName name="SHARED_FORMULA_1676">#N/A</definedName>
    <definedName name="SHARED_FORMULA_1677">#N/A</definedName>
    <definedName name="SHARED_FORMULA_1678">#N/A</definedName>
    <definedName name="SHARED_FORMULA_1679">#N/A</definedName>
    <definedName name="SHARED_FORMULA_168">#N/A</definedName>
    <definedName name="SHARED_FORMULA_1680">#N/A</definedName>
    <definedName name="SHARED_FORMULA_1681">#N/A</definedName>
    <definedName name="SHARED_FORMULA_1682">#N/A</definedName>
    <definedName name="SHARED_FORMULA_1683">#N/A</definedName>
    <definedName name="SHARED_FORMULA_1684">#N/A</definedName>
    <definedName name="SHARED_FORMULA_1685">#N/A</definedName>
    <definedName name="SHARED_FORMULA_1686">#N/A</definedName>
    <definedName name="SHARED_FORMULA_1687">#N/A</definedName>
    <definedName name="SHARED_FORMULA_1688">#N/A</definedName>
    <definedName name="SHARED_FORMULA_1689">#N/A</definedName>
    <definedName name="SHARED_FORMULA_169">#N/A</definedName>
    <definedName name="SHARED_FORMULA_1690">#N/A</definedName>
    <definedName name="SHARED_FORMULA_1691">#N/A</definedName>
    <definedName name="SHARED_FORMULA_1692">#N/A</definedName>
    <definedName name="SHARED_FORMULA_1693">#N/A</definedName>
    <definedName name="SHARED_FORMULA_1694">#N/A</definedName>
    <definedName name="SHARED_FORMULA_1695">#N/A</definedName>
    <definedName name="SHARED_FORMULA_1696">#N/A</definedName>
    <definedName name="SHARED_FORMULA_1697">#N/A</definedName>
    <definedName name="SHARED_FORMULA_1698">#N/A</definedName>
    <definedName name="SHARED_FORMULA_1699">#N/A</definedName>
    <definedName name="SHARED_FORMULA_17">#N/A</definedName>
    <definedName name="SHARED_FORMULA_170">#N/A</definedName>
    <definedName name="SHARED_FORMULA_1700">#N/A</definedName>
    <definedName name="SHARED_FORMULA_1701">#N/A</definedName>
    <definedName name="SHARED_FORMULA_1702">#N/A</definedName>
    <definedName name="SHARED_FORMULA_1703">#N/A</definedName>
    <definedName name="SHARED_FORMULA_1704">#N/A</definedName>
    <definedName name="SHARED_FORMULA_1705">#N/A</definedName>
    <definedName name="SHARED_FORMULA_1706">#N/A</definedName>
    <definedName name="SHARED_FORMULA_1707">#N/A</definedName>
    <definedName name="SHARED_FORMULA_1708">#N/A</definedName>
    <definedName name="SHARED_FORMULA_1709">#N/A</definedName>
    <definedName name="SHARED_FORMULA_171">#N/A</definedName>
    <definedName name="SHARED_FORMULA_1710">#N/A</definedName>
    <definedName name="SHARED_FORMULA_1711">#N/A</definedName>
    <definedName name="SHARED_FORMULA_1712">#N/A</definedName>
    <definedName name="SHARED_FORMULA_1713">#N/A</definedName>
    <definedName name="SHARED_FORMULA_1714">#N/A</definedName>
    <definedName name="SHARED_FORMULA_1715">#N/A</definedName>
    <definedName name="SHARED_FORMULA_1716">#N/A</definedName>
    <definedName name="SHARED_FORMULA_1717">#N/A</definedName>
    <definedName name="SHARED_FORMULA_1718">#N/A</definedName>
    <definedName name="SHARED_FORMULA_1719">#N/A</definedName>
    <definedName name="SHARED_FORMULA_172">#N/A</definedName>
    <definedName name="SHARED_FORMULA_1720">#N/A</definedName>
    <definedName name="SHARED_FORMULA_1721">#N/A</definedName>
    <definedName name="SHARED_FORMULA_1722">#N/A</definedName>
    <definedName name="SHARED_FORMULA_1723">#N/A</definedName>
    <definedName name="SHARED_FORMULA_1724">#N/A</definedName>
    <definedName name="SHARED_FORMULA_1725">#N/A</definedName>
    <definedName name="SHARED_FORMULA_1726">#N/A</definedName>
    <definedName name="SHARED_FORMULA_1727">#N/A</definedName>
    <definedName name="SHARED_FORMULA_1728">#N/A</definedName>
    <definedName name="SHARED_FORMULA_1729">#N/A</definedName>
    <definedName name="SHARED_FORMULA_173">#N/A</definedName>
    <definedName name="SHARED_FORMULA_1730">#N/A</definedName>
    <definedName name="SHARED_FORMULA_1731">#N/A</definedName>
    <definedName name="SHARED_FORMULA_1732">#N/A</definedName>
    <definedName name="SHARED_FORMULA_1733">#N/A</definedName>
    <definedName name="SHARED_FORMULA_1734">#N/A</definedName>
    <definedName name="SHARED_FORMULA_1735">#N/A</definedName>
    <definedName name="SHARED_FORMULA_1736">#N/A</definedName>
    <definedName name="SHARED_FORMULA_1737">#N/A</definedName>
    <definedName name="SHARED_FORMULA_1738">#N/A</definedName>
    <definedName name="SHARED_FORMULA_1739">#N/A</definedName>
    <definedName name="SHARED_FORMULA_174">#N/A</definedName>
    <definedName name="SHARED_FORMULA_1740">#N/A</definedName>
    <definedName name="SHARED_FORMULA_1741">#N/A</definedName>
    <definedName name="SHARED_FORMULA_1742">#N/A</definedName>
    <definedName name="SHARED_FORMULA_1743">#N/A</definedName>
    <definedName name="SHARED_FORMULA_1744">#N/A</definedName>
    <definedName name="SHARED_FORMULA_1745">#N/A</definedName>
    <definedName name="SHARED_FORMULA_1746">#N/A</definedName>
    <definedName name="SHARED_FORMULA_1747">#N/A</definedName>
    <definedName name="SHARED_FORMULA_1748">#N/A</definedName>
    <definedName name="SHARED_FORMULA_1749">#N/A</definedName>
    <definedName name="SHARED_FORMULA_175">#N/A</definedName>
    <definedName name="SHARED_FORMULA_1750">#N/A</definedName>
    <definedName name="SHARED_FORMULA_1751">#N/A</definedName>
    <definedName name="SHARED_FORMULA_1752">#N/A</definedName>
    <definedName name="SHARED_FORMULA_1753">#N/A</definedName>
    <definedName name="SHARED_FORMULA_1754">#N/A</definedName>
    <definedName name="SHARED_FORMULA_1755">#N/A</definedName>
    <definedName name="SHARED_FORMULA_1756">#N/A</definedName>
    <definedName name="SHARED_FORMULA_1757">#N/A</definedName>
    <definedName name="SHARED_FORMULA_1758">#N/A</definedName>
    <definedName name="SHARED_FORMULA_1759">#N/A</definedName>
    <definedName name="SHARED_FORMULA_176">#N/A</definedName>
    <definedName name="SHARED_FORMULA_1760">#N/A</definedName>
    <definedName name="SHARED_FORMULA_1761">#N/A</definedName>
    <definedName name="SHARED_FORMULA_1762">#N/A</definedName>
    <definedName name="SHARED_FORMULA_1763">#N/A</definedName>
    <definedName name="SHARED_FORMULA_1764">#N/A</definedName>
    <definedName name="SHARED_FORMULA_1765">#N/A</definedName>
    <definedName name="SHARED_FORMULA_1766">#N/A</definedName>
    <definedName name="SHARED_FORMULA_1767">#N/A</definedName>
    <definedName name="SHARED_FORMULA_1768">#N/A</definedName>
    <definedName name="SHARED_FORMULA_1769">#N/A</definedName>
    <definedName name="SHARED_FORMULA_177">#N/A</definedName>
    <definedName name="SHARED_FORMULA_1770">#N/A</definedName>
    <definedName name="SHARED_FORMULA_1771">#N/A</definedName>
    <definedName name="SHARED_FORMULA_1772">#N/A</definedName>
    <definedName name="SHARED_FORMULA_1773">#N/A</definedName>
    <definedName name="SHARED_FORMULA_1774">#N/A</definedName>
    <definedName name="SHARED_FORMULA_1775">#N/A</definedName>
    <definedName name="SHARED_FORMULA_1776">#N/A</definedName>
    <definedName name="SHARED_FORMULA_1777">#N/A</definedName>
    <definedName name="SHARED_FORMULA_1778">#N/A</definedName>
    <definedName name="SHARED_FORMULA_1779">#N/A</definedName>
    <definedName name="SHARED_FORMULA_178">#N/A</definedName>
    <definedName name="SHARED_FORMULA_1780">#N/A</definedName>
    <definedName name="SHARED_FORMULA_1781">#N/A</definedName>
    <definedName name="SHARED_FORMULA_1782">#N/A</definedName>
    <definedName name="SHARED_FORMULA_1783">#N/A</definedName>
    <definedName name="SHARED_FORMULA_1784">#N/A</definedName>
    <definedName name="SHARED_FORMULA_1785">#N/A</definedName>
    <definedName name="SHARED_FORMULA_1786">#N/A</definedName>
    <definedName name="SHARED_FORMULA_1787">#N/A</definedName>
    <definedName name="SHARED_FORMULA_1788">#N/A</definedName>
    <definedName name="SHARED_FORMULA_1789">#N/A</definedName>
    <definedName name="SHARED_FORMULA_179">#N/A</definedName>
    <definedName name="SHARED_FORMULA_1790">#N/A</definedName>
    <definedName name="SHARED_FORMULA_1791">#N/A</definedName>
    <definedName name="SHARED_FORMULA_1792">#N/A</definedName>
    <definedName name="SHARED_FORMULA_1793">#N/A</definedName>
    <definedName name="SHARED_FORMULA_1794">#N/A</definedName>
    <definedName name="SHARED_FORMULA_1795">#N/A</definedName>
    <definedName name="SHARED_FORMULA_1796">#N/A</definedName>
    <definedName name="SHARED_FORMULA_1797">#N/A</definedName>
    <definedName name="SHARED_FORMULA_1798">#N/A</definedName>
    <definedName name="SHARED_FORMULA_1799">#N/A</definedName>
    <definedName name="SHARED_FORMULA_18">#N/A</definedName>
    <definedName name="SHARED_FORMULA_180">#N/A</definedName>
    <definedName name="SHARED_FORMULA_1800">#N/A</definedName>
    <definedName name="SHARED_FORMULA_1801">#N/A</definedName>
    <definedName name="SHARED_FORMULA_1802">#N/A</definedName>
    <definedName name="SHARED_FORMULA_1803">#N/A</definedName>
    <definedName name="SHARED_FORMULA_1804">#N/A</definedName>
    <definedName name="SHARED_FORMULA_1805">#N/A</definedName>
    <definedName name="SHARED_FORMULA_1806">#N/A</definedName>
    <definedName name="SHARED_FORMULA_1807">#N/A</definedName>
    <definedName name="SHARED_FORMULA_1808">#N/A</definedName>
    <definedName name="SHARED_FORMULA_1809">#N/A</definedName>
    <definedName name="SHARED_FORMULA_181">#N/A</definedName>
    <definedName name="SHARED_FORMULA_1810">#N/A</definedName>
    <definedName name="SHARED_FORMULA_1811">#N/A</definedName>
    <definedName name="SHARED_FORMULA_1812">#N/A</definedName>
    <definedName name="SHARED_FORMULA_1813">#N/A</definedName>
    <definedName name="SHARED_FORMULA_1814">#N/A</definedName>
    <definedName name="SHARED_FORMULA_1815">#N/A</definedName>
    <definedName name="SHARED_FORMULA_1816">#N/A</definedName>
    <definedName name="SHARED_FORMULA_1817">#N/A</definedName>
    <definedName name="SHARED_FORMULA_1818">#N/A</definedName>
    <definedName name="SHARED_FORMULA_1819">#N/A</definedName>
    <definedName name="SHARED_FORMULA_182">#N/A</definedName>
    <definedName name="SHARED_FORMULA_1820">#N/A</definedName>
    <definedName name="SHARED_FORMULA_1821">#N/A</definedName>
    <definedName name="SHARED_FORMULA_1822">#N/A</definedName>
    <definedName name="SHARED_FORMULA_1823">#N/A</definedName>
    <definedName name="SHARED_FORMULA_1824">#N/A</definedName>
    <definedName name="SHARED_FORMULA_1825">#N/A</definedName>
    <definedName name="SHARED_FORMULA_1826">#N/A</definedName>
    <definedName name="SHARED_FORMULA_1827">#N/A</definedName>
    <definedName name="SHARED_FORMULA_1828">#N/A</definedName>
    <definedName name="SHARED_FORMULA_1829">#N/A</definedName>
    <definedName name="SHARED_FORMULA_183">#N/A</definedName>
    <definedName name="SHARED_FORMULA_1830">#N/A</definedName>
    <definedName name="SHARED_FORMULA_1831">#N/A</definedName>
    <definedName name="SHARED_FORMULA_1832">#N/A</definedName>
    <definedName name="SHARED_FORMULA_1833">#N/A</definedName>
    <definedName name="SHARED_FORMULA_1834">#N/A</definedName>
    <definedName name="SHARED_FORMULA_1835">#N/A</definedName>
    <definedName name="SHARED_FORMULA_1836">#N/A</definedName>
    <definedName name="SHARED_FORMULA_1837">#N/A</definedName>
    <definedName name="SHARED_FORMULA_1838">#N/A</definedName>
    <definedName name="SHARED_FORMULA_1839">#N/A</definedName>
    <definedName name="SHARED_FORMULA_184">#N/A</definedName>
    <definedName name="SHARED_FORMULA_1840">#N/A</definedName>
    <definedName name="SHARED_FORMULA_1841">#N/A</definedName>
    <definedName name="SHARED_FORMULA_1842">#N/A</definedName>
    <definedName name="SHARED_FORMULA_1843">#N/A</definedName>
    <definedName name="SHARED_FORMULA_1844">#N/A</definedName>
    <definedName name="SHARED_FORMULA_1845">#N/A</definedName>
    <definedName name="SHARED_FORMULA_1846">#N/A</definedName>
    <definedName name="SHARED_FORMULA_1847">#N/A</definedName>
    <definedName name="SHARED_FORMULA_1848">#N/A</definedName>
    <definedName name="SHARED_FORMULA_1849">#N/A</definedName>
    <definedName name="SHARED_FORMULA_185">#N/A</definedName>
    <definedName name="SHARED_FORMULA_1850">#N/A</definedName>
    <definedName name="SHARED_FORMULA_1851">#N/A</definedName>
    <definedName name="SHARED_FORMULA_1852">#N/A</definedName>
    <definedName name="SHARED_FORMULA_1853">#N/A</definedName>
    <definedName name="SHARED_FORMULA_1854">#N/A</definedName>
    <definedName name="SHARED_FORMULA_1855">#N/A</definedName>
    <definedName name="SHARED_FORMULA_1856">#N/A</definedName>
    <definedName name="SHARED_FORMULA_1857">#N/A</definedName>
    <definedName name="SHARED_FORMULA_1858">#N/A</definedName>
    <definedName name="SHARED_FORMULA_1859">#N/A</definedName>
    <definedName name="SHARED_FORMULA_186">#N/A</definedName>
    <definedName name="SHARED_FORMULA_1860">#N/A</definedName>
    <definedName name="SHARED_FORMULA_1861">#N/A</definedName>
    <definedName name="SHARED_FORMULA_1862">#N/A</definedName>
    <definedName name="SHARED_FORMULA_1863">#N/A</definedName>
    <definedName name="SHARED_FORMULA_1864">#N/A</definedName>
    <definedName name="SHARED_FORMULA_1865">#N/A</definedName>
    <definedName name="SHARED_FORMULA_1866">#N/A</definedName>
    <definedName name="SHARED_FORMULA_1867">#N/A</definedName>
    <definedName name="SHARED_FORMULA_1868">#N/A</definedName>
    <definedName name="SHARED_FORMULA_1869">#N/A</definedName>
    <definedName name="SHARED_FORMULA_187">#N/A</definedName>
    <definedName name="SHARED_FORMULA_1870">#N/A</definedName>
    <definedName name="SHARED_FORMULA_1871">#N/A</definedName>
    <definedName name="SHARED_FORMULA_1872">#N/A</definedName>
    <definedName name="SHARED_FORMULA_1873">#N/A</definedName>
    <definedName name="SHARED_FORMULA_1874">#N/A</definedName>
    <definedName name="SHARED_FORMULA_1875">#N/A</definedName>
    <definedName name="SHARED_FORMULA_1876">#N/A</definedName>
    <definedName name="SHARED_FORMULA_1877">#N/A</definedName>
    <definedName name="SHARED_FORMULA_1878">#N/A</definedName>
    <definedName name="SHARED_FORMULA_1879">#N/A</definedName>
    <definedName name="SHARED_FORMULA_188">#N/A</definedName>
    <definedName name="SHARED_FORMULA_1880">#N/A</definedName>
    <definedName name="SHARED_FORMULA_1881">#N/A</definedName>
    <definedName name="SHARED_FORMULA_1882">#N/A</definedName>
    <definedName name="SHARED_FORMULA_1883">#N/A</definedName>
    <definedName name="SHARED_FORMULA_1884">#N/A</definedName>
    <definedName name="SHARED_FORMULA_1885">#N/A</definedName>
    <definedName name="SHARED_FORMULA_1886">#N/A</definedName>
    <definedName name="SHARED_FORMULA_1887">#N/A</definedName>
    <definedName name="SHARED_FORMULA_1888">#N/A</definedName>
    <definedName name="SHARED_FORMULA_1889">#N/A</definedName>
    <definedName name="SHARED_FORMULA_189">#N/A</definedName>
    <definedName name="SHARED_FORMULA_1890">#N/A</definedName>
    <definedName name="SHARED_FORMULA_1891">#N/A</definedName>
    <definedName name="SHARED_FORMULA_1892">#N/A</definedName>
    <definedName name="SHARED_FORMULA_1893">#N/A</definedName>
    <definedName name="SHARED_FORMULA_1894">#N/A</definedName>
    <definedName name="SHARED_FORMULA_1895">#N/A</definedName>
    <definedName name="SHARED_FORMULA_1896">#N/A</definedName>
    <definedName name="SHARED_FORMULA_1897">#N/A</definedName>
    <definedName name="SHARED_FORMULA_1898">#N/A</definedName>
    <definedName name="SHARED_FORMULA_1899">#N/A</definedName>
    <definedName name="SHARED_FORMULA_19">#N/A</definedName>
    <definedName name="SHARED_FORMULA_190">#N/A</definedName>
    <definedName name="SHARED_FORMULA_1900">#N/A</definedName>
    <definedName name="SHARED_FORMULA_1901">#N/A</definedName>
    <definedName name="SHARED_FORMULA_1902">#N/A</definedName>
    <definedName name="SHARED_FORMULA_1903">#N/A</definedName>
    <definedName name="SHARED_FORMULA_1904">#N/A</definedName>
    <definedName name="SHARED_FORMULA_1905">#N/A</definedName>
    <definedName name="SHARED_FORMULA_1906">#N/A</definedName>
    <definedName name="SHARED_FORMULA_1907">#N/A</definedName>
    <definedName name="SHARED_FORMULA_1908">#N/A</definedName>
    <definedName name="SHARED_FORMULA_1909">#N/A</definedName>
    <definedName name="SHARED_FORMULA_191">#N/A</definedName>
    <definedName name="SHARED_FORMULA_1910">#N/A</definedName>
    <definedName name="SHARED_FORMULA_1911">#N/A</definedName>
    <definedName name="SHARED_FORMULA_1912">#N/A</definedName>
    <definedName name="SHARED_FORMULA_1913">#N/A</definedName>
    <definedName name="SHARED_FORMULA_1914">#N/A</definedName>
    <definedName name="SHARED_FORMULA_1915">#N/A</definedName>
    <definedName name="SHARED_FORMULA_1916">#N/A</definedName>
    <definedName name="SHARED_FORMULA_1917">#N/A</definedName>
    <definedName name="SHARED_FORMULA_1918">#N/A</definedName>
    <definedName name="SHARED_FORMULA_1919">#N/A</definedName>
    <definedName name="SHARED_FORMULA_192">#N/A</definedName>
    <definedName name="SHARED_FORMULA_1920">#N/A</definedName>
    <definedName name="SHARED_FORMULA_1921">#N/A</definedName>
    <definedName name="SHARED_FORMULA_1922">#N/A</definedName>
    <definedName name="SHARED_FORMULA_1923">#N/A</definedName>
    <definedName name="SHARED_FORMULA_1924">#N/A</definedName>
    <definedName name="SHARED_FORMULA_1925">#N/A</definedName>
    <definedName name="SHARED_FORMULA_1926">#N/A</definedName>
    <definedName name="SHARED_FORMULA_1927">#N/A</definedName>
    <definedName name="SHARED_FORMULA_1928">#N/A</definedName>
    <definedName name="SHARED_FORMULA_1929">#N/A</definedName>
    <definedName name="SHARED_FORMULA_193">#N/A</definedName>
    <definedName name="SHARED_FORMULA_1930">#N/A</definedName>
    <definedName name="SHARED_FORMULA_1931">#N/A</definedName>
    <definedName name="SHARED_FORMULA_1932">#N/A</definedName>
    <definedName name="SHARED_FORMULA_1933">#N/A</definedName>
    <definedName name="SHARED_FORMULA_1934">#N/A</definedName>
    <definedName name="SHARED_FORMULA_1935">#N/A</definedName>
    <definedName name="SHARED_FORMULA_1936">#N/A</definedName>
    <definedName name="SHARED_FORMULA_1937">#N/A</definedName>
    <definedName name="SHARED_FORMULA_1938">#N/A</definedName>
    <definedName name="SHARED_FORMULA_1939">#N/A</definedName>
    <definedName name="SHARED_FORMULA_194">#N/A</definedName>
    <definedName name="SHARED_FORMULA_1940">#N/A</definedName>
    <definedName name="SHARED_FORMULA_1941">#N/A</definedName>
    <definedName name="SHARED_FORMULA_1942">#N/A</definedName>
    <definedName name="SHARED_FORMULA_1943">#N/A</definedName>
    <definedName name="SHARED_FORMULA_1944">#N/A</definedName>
    <definedName name="SHARED_FORMULA_1945">#N/A</definedName>
    <definedName name="SHARED_FORMULA_1946">#N/A</definedName>
    <definedName name="SHARED_FORMULA_1947">#N/A</definedName>
    <definedName name="SHARED_FORMULA_1948">#N/A</definedName>
    <definedName name="SHARED_FORMULA_1949">#N/A</definedName>
    <definedName name="SHARED_FORMULA_195">#N/A</definedName>
    <definedName name="SHARED_FORMULA_1950">#N/A</definedName>
    <definedName name="SHARED_FORMULA_1951">#N/A</definedName>
    <definedName name="SHARED_FORMULA_1952">#N/A</definedName>
    <definedName name="SHARED_FORMULA_1953">#N/A</definedName>
    <definedName name="SHARED_FORMULA_1954">#N/A</definedName>
    <definedName name="SHARED_FORMULA_1955">#N/A</definedName>
    <definedName name="SHARED_FORMULA_1956">#N/A</definedName>
    <definedName name="SHARED_FORMULA_1957">#N/A</definedName>
    <definedName name="SHARED_FORMULA_1958">#N/A</definedName>
    <definedName name="SHARED_FORMULA_1959">#N/A</definedName>
    <definedName name="SHARED_FORMULA_196">#N/A</definedName>
    <definedName name="SHARED_FORMULA_1960">#N/A</definedName>
    <definedName name="SHARED_FORMULA_1961">#N/A</definedName>
    <definedName name="SHARED_FORMULA_1962">#N/A</definedName>
    <definedName name="SHARED_FORMULA_1963">#N/A</definedName>
    <definedName name="SHARED_FORMULA_1964">#N/A</definedName>
    <definedName name="SHARED_FORMULA_1965">#N/A</definedName>
    <definedName name="SHARED_FORMULA_1966">#N/A</definedName>
    <definedName name="SHARED_FORMULA_1967">#N/A</definedName>
    <definedName name="SHARED_FORMULA_1968">#N/A</definedName>
    <definedName name="SHARED_FORMULA_1969">#N/A</definedName>
    <definedName name="SHARED_FORMULA_197">#N/A</definedName>
    <definedName name="SHARED_FORMULA_1970">#N/A</definedName>
    <definedName name="SHARED_FORMULA_1971">#N/A</definedName>
    <definedName name="SHARED_FORMULA_1972">#N/A</definedName>
    <definedName name="SHARED_FORMULA_1973">#N/A</definedName>
    <definedName name="SHARED_FORMULA_1974">#N/A</definedName>
    <definedName name="SHARED_FORMULA_1975">#N/A</definedName>
    <definedName name="SHARED_FORMULA_1976">#N/A</definedName>
    <definedName name="SHARED_FORMULA_1977">#N/A</definedName>
    <definedName name="SHARED_FORMULA_1978">#N/A</definedName>
    <definedName name="SHARED_FORMULA_1979">#N/A</definedName>
    <definedName name="SHARED_FORMULA_198">#N/A</definedName>
    <definedName name="SHARED_FORMULA_1980">#N/A</definedName>
    <definedName name="SHARED_FORMULA_1981">#N/A</definedName>
    <definedName name="SHARED_FORMULA_1982">#N/A</definedName>
    <definedName name="SHARED_FORMULA_1983">#N/A</definedName>
    <definedName name="SHARED_FORMULA_1984">#N/A</definedName>
    <definedName name="SHARED_FORMULA_1985">#N/A</definedName>
    <definedName name="SHARED_FORMULA_1986">#N/A</definedName>
    <definedName name="SHARED_FORMULA_1987">#N/A</definedName>
    <definedName name="SHARED_FORMULA_1988">#N/A</definedName>
    <definedName name="SHARED_FORMULA_1989">#N/A</definedName>
    <definedName name="SHARED_FORMULA_199">#N/A</definedName>
    <definedName name="SHARED_FORMULA_1990">#N/A</definedName>
    <definedName name="SHARED_FORMULA_1991">#N/A</definedName>
    <definedName name="SHARED_FORMULA_1992">#N/A</definedName>
    <definedName name="SHARED_FORMULA_1993">#N/A</definedName>
    <definedName name="SHARED_FORMULA_1994">#N/A</definedName>
    <definedName name="SHARED_FORMULA_1995">#N/A</definedName>
    <definedName name="SHARED_FORMULA_1996">#N/A</definedName>
    <definedName name="SHARED_FORMULA_1997">#N/A</definedName>
    <definedName name="SHARED_FORMULA_1998">#N/A</definedName>
    <definedName name="SHARED_FORMULA_1999">#N/A</definedName>
    <definedName name="SHARED_FORMULA_2">#N/A</definedName>
    <definedName name="SHARED_FORMULA_20">#N/A</definedName>
    <definedName name="SHARED_FORMULA_200">#N/A</definedName>
    <definedName name="SHARED_FORMULA_2000">#N/A</definedName>
    <definedName name="SHARED_FORMULA_2001">#N/A</definedName>
    <definedName name="SHARED_FORMULA_2002">#N/A</definedName>
    <definedName name="SHARED_FORMULA_2003">#N/A</definedName>
    <definedName name="SHARED_FORMULA_2004">#N/A</definedName>
    <definedName name="SHARED_FORMULA_2005">#N/A</definedName>
    <definedName name="SHARED_FORMULA_2006">#N/A</definedName>
    <definedName name="SHARED_FORMULA_2007">#N/A</definedName>
    <definedName name="SHARED_FORMULA_2008">#N/A</definedName>
    <definedName name="SHARED_FORMULA_2009">#N/A</definedName>
    <definedName name="SHARED_FORMULA_201">#N/A</definedName>
    <definedName name="SHARED_FORMULA_2010">#N/A</definedName>
    <definedName name="SHARED_FORMULA_2011">#N/A</definedName>
    <definedName name="SHARED_FORMULA_2012">#N/A</definedName>
    <definedName name="SHARED_FORMULA_2013">#N/A</definedName>
    <definedName name="SHARED_FORMULA_2014">#N/A</definedName>
    <definedName name="SHARED_FORMULA_2015">#N/A</definedName>
    <definedName name="SHARED_FORMULA_2016">#N/A</definedName>
    <definedName name="SHARED_FORMULA_2017">#N/A</definedName>
    <definedName name="SHARED_FORMULA_2018">#N/A</definedName>
    <definedName name="SHARED_FORMULA_2019">#N/A</definedName>
    <definedName name="SHARED_FORMULA_202">#N/A</definedName>
    <definedName name="SHARED_FORMULA_2020">#N/A</definedName>
    <definedName name="SHARED_FORMULA_2021">#N/A</definedName>
    <definedName name="SHARED_FORMULA_2022">#N/A</definedName>
    <definedName name="SHARED_FORMULA_2023">#N/A</definedName>
    <definedName name="SHARED_FORMULA_2024">#N/A</definedName>
    <definedName name="SHARED_FORMULA_2025">#N/A</definedName>
    <definedName name="SHARED_FORMULA_2026">#N/A</definedName>
    <definedName name="SHARED_FORMULA_2027">#N/A</definedName>
    <definedName name="SHARED_FORMULA_2028">#N/A</definedName>
    <definedName name="SHARED_FORMULA_2029">#N/A</definedName>
    <definedName name="SHARED_FORMULA_203">#N/A</definedName>
    <definedName name="SHARED_FORMULA_2030">#N/A</definedName>
    <definedName name="SHARED_FORMULA_2031">#N/A</definedName>
    <definedName name="SHARED_FORMULA_2032">#N/A</definedName>
    <definedName name="SHARED_FORMULA_2033">#N/A</definedName>
    <definedName name="SHARED_FORMULA_2034">#N/A</definedName>
    <definedName name="SHARED_FORMULA_2035">#N/A</definedName>
    <definedName name="SHARED_FORMULA_2036">#N/A</definedName>
    <definedName name="SHARED_FORMULA_2037">#N/A</definedName>
    <definedName name="SHARED_FORMULA_2038">#N/A</definedName>
    <definedName name="SHARED_FORMULA_2039">#N/A</definedName>
    <definedName name="SHARED_FORMULA_204">#N/A</definedName>
    <definedName name="SHARED_FORMULA_2040">#N/A</definedName>
    <definedName name="SHARED_FORMULA_2041">#N/A</definedName>
    <definedName name="SHARED_FORMULA_2042">#N/A</definedName>
    <definedName name="SHARED_FORMULA_2043">#N/A</definedName>
    <definedName name="SHARED_FORMULA_2044">#N/A</definedName>
    <definedName name="SHARED_FORMULA_2045">#N/A</definedName>
    <definedName name="SHARED_FORMULA_2046">#N/A</definedName>
    <definedName name="SHARED_FORMULA_2047">#N/A</definedName>
    <definedName name="SHARED_FORMULA_2048">#N/A</definedName>
    <definedName name="SHARED_FORMULA_2049">#N/A</definedName>
    <definedName name="SHARED_FORMULA_205">#N/A</definedName>
    <definedName name="SHARED_FORMULA_2050">#N/A</definedName>
    <definedName name="SHARED_FORMULA_2051">#N/A</definedName>
    <definedName name="SHARED_FORMULA_2052">#N/A</definedName>
    <definedName name="SHARED_FORMULA_2053">#N/A</definedName>
    <definedName name="SHARED_FORMULA_2054">#N/A</definedName>
    <definedName name="SHARED_FORMULA_2055">#N/A</definedName>
    <definedName name="SHARED_FORMULA_2056">#N/A</definedName>
    <definedName name="SHARED_FORMULA_2057">#N/A</definedName>
    <definedName name="SHARED_FORMULA_2058">#N/A</definedName>
    <definedName name="SHARED_FORMULA_2059">#N/A</definedName>
    <definedName name="SHARED_FORMULA_206">#N/A</definedName>
    <definedName name="SHARED_FORMULA_2060">#N/A</definedName>
    <definedName name="SHARED_FORMULA_2061">#N/A</definedName>
    <definedName name="SHARED_FORMULA_2062">#N/A</definedName>
    <definedName name="SHARED_FORMULA_2063">#N/A</definedName>
    <definedName name="SHARED_FORMULA_2064">#N/A</definedName>
    <definedName name="SHARED_FORMULA_2065">#N/A</definedName>
    <definedName name="SHARED_FORMULA_2066">#N/A</definedName>
    <definedName name="SHARED_FORMULA_2067">#N/A</definedName>
    <definedName name="SHARED_FORMULA_2068">#N/A</definedName>
    <definedName name="SHARED_FORMULA_2069">#N/A</definedName>
    <definedName name="SHARED_FORMULA_207">#N/A</definedName>
    <definedName name="SHARED_FORMULA_2070">#N/A</definedName>
    <definedName name="SHARED_FORMULA_2071">#N/A</definedName>
    <definedName name="SHARED_FORMULA_2072">#N/A</definedName>
    <definedName name="SHARED_FORMULA_2073">#N/A</definedName>
    <definedName name="SHARED_FORMULA_2074">#N/A</definedName>
    <definedName name="SHARED_FORMULA_2075">#N/A</definedName>
    <definedName name="SHARED_FORMULA_2076">#N/A</definedName>
    <definedName name="SHARED_FORMULA_2077">#N/A</definedName>
    <definedName name="SHARED_FORMULA_2078">#N/A</definedName>
    <definedName name="SHARED_FORMULA_2079">#N/A</definedName>
    <definedName name="SHARED_FORMULA_208">#N/A</definedName>
    <definedName name="SHARED_FORMULA_2080">#N/A</definedName>
    <definedName name="SHARED_FORMULA_2081">#N/A</definedName>
    <definedName name="SHARED_FORMULA_2082">#N/A</definedName>
    <definedName name="SHARED_FORMULA_2083">#N/A</definedName>
    <definedName name="SHARED_FORMULA_2084">#N/A</definedName>
    <definedName name="SHARED_FORMULA_2085">#N/A</definedName>
    <definedName name="SHARED_FORMULA_2086">#N/A</definedName>
    <definedName name="SHARED_FORMULA_2087">#N/A</definedName>
    <definedName name="SHARED_FORMULA_2088">#N/A</definedName>
    <definedName name="SHARED_FORMULA_2089">#N/A</definedName>
    <definedName name="SHARED_FORMULA_209">#N/A</definedName>
    <definedName name="SHARED_FORMULA_2090">#N/A</definedName>
    <definedName name="SHARED_FORMULA_2091">#N/A</definedName>
    <definedName name="SHARED_FORMULA_2092">#N/A</definedName>
    <definedName name="SHARED_FORMULA_2093">#N/A</definedName>
    <definedName name="SHARED_FORMULA_2094">#N/A</definedName>
    <definedName name="SHARED_FORMULA_2095">#N/A</definedName>
    <definedName name="SHARED_FORMULA_2096">#N/A</definedName>
    <definedName name="SHARED_FORMULA_2097">#N/A</definedName>
    <definedName name="SHARED_FORMULA_2098">#N/A</definedName>
    <definedName name="SHARED_FORMULA_2099">#N/A</definedName>
    <definedName name="SHARED_FORMULA_21">#N/A</definedName>
    <definedName name="SHARED_FORMULA_210">#N/A</definedName>
    <definedName name="SHARED_FORMULA_2100">#N/A</definedName>
    <definedName name="SHARED_FORMULA_2101">#N/A</definedName>
    <definedName name="SHARED_FORMULA_2102">#N/A</definedName>
    <definedName name="SHARED_FORMULA_2103">#N/A</definedName>
    <definedName name="SHARED_FORMULA_2104">#N/A</definedName>
    <definedName name="SHARED_FORMULA_2105">#N/A</definedName>
    <definedName name="SHARED_FORMULA_2106">#N/A</definedName>
    <definedName name="SHARED_FORMULA_2107">#N/A</definedName>
    <definedName name="SHARED_FORMULA_2108">#N/A</definedName>
    <definedName name="SHARED_FORMULA_2109">#N/A</definedName>
    <definedName name="SHARED_FORMULA_211">#N/A</definedName>
    <definedName name="SHARED_FORMULA_2110">#N/A</definedName>
    <definedName name="SHARED_FORMULA_2111">#N/A</definedName>
    <definedName name="SHARED_FORMULA_2112">#N/A</definedName>
    <definedName name="SHARED_FORMULA_2113">#N/A</definedName>
    <definedName name="SHARED_FORMULA_2114">#N/A</definedName>
    <definedName name="SHARED_FORMULA_2115">#N/A</definedName>
    <definedName name="SHARED_FORMULA_2116">#N/A</definedName>
    <definedName name="SHARED_FORMULA_2117">#N/A</definedName>
    <definedName name="SHARED_FORMULA_2118">#N/A</definedName>
    <definedName name="SHARED_FORMULA_2119">#N/A</definedName>
    <definedName name="SHARED_FORMULA_212">#N/A</definedName>
    <definedName name="SHARED_FORMULA_2120">#N/A</definedName>
    <definedName name="SHARED_FORMULA_2121">#N/A</definedName>
    <definedName name="SHARED_FORMULA_2122">#N/A</definedName>
    <definedName name="SHARED_FORMULA_2123">#N/A</definedName>
    <definedName name="SHARED_FORMULA_2124">#N/A</definedName>
    <definedName name="SHARED_FORMULA_2125">#N/A</definedName>
    <definedName name="SHARED_FORMULA_2126">#N/A</definedName>
    <definedName name="SHARED_FORMULA_2127">#N/A</definedName>
    <definedName name="SHARED_FORMULA_2128">#N/A</definedName>
    <definedName name="SHARED_FORMULA_2129">#N/A</definedName>
    <definedName name="SHARED_FORMULA_213">#N/A</definedName>
    <definedName name="SHARED_FORMULA_2130">#N/A</definedName>
    <definedName name="SHARED_FORMULA_2131">#N/A</definedName>
    <definedName name="SHARED_FORMULA_2132">#N/A</definedName>
    <definedName name="SHARED_FORMULA_2133">#N/A</definedName>
    <definedName name="SHARED_FORMULA_2134">#N/A</definedName>
    <definedName name="SHARED_FORMULA_2135">#N/A</definedName>
    <definedName name="SHARED_FORMULA_2136">#N/A</definedName>
    <definedName name="SHARED_FORMULA_2137">#N/A</definedName>
    <definedName name="SHARED_FORMULA_2138">#N/A</definedName>
    <definedName name="SHARED_FORMULA_2139">#N/A</definedName>
    <definedName name="SHARED_FORMULA_214">#N/A</definedName>
    <definedName name="SHARED_FORMULA_2140">#N/A</definedName>
    <definedName name="SHARED_FORMULA_2141">#N/A</definedName>
    <definedName name="SHARED_FORMULA_2142">#N/A</definedName>
    <definedName name="SHARED_FORMULA_2143">#N/A</definedName>
    <definedName name="SHARED_FORMULA_2144">#N/A</definedName>
    <definedName name="SHARED_FORMULA_2145">#N/A</definedName>
    <definedName name="SHARED_FORMULA_2146">#N/A</definedName>
    <definedName name="SHARED_FORMULA_2147">#N/A</definedName>
    <definedName name="SHARED_FORMULA_2148">#N/A</definedName>
    <definedName name="SHARED_FORMULA_2149">#N/A</definedName>
    <definedName name="SHARED_FORMULA_215">#N/A</definedName>
    <definedName name="SHARED_FORMULA_2150">#N/A</definedName>
    <definedName name="SHARED_FORMULA_2151">#N/A</definedName>
    <definedName name="SHARED_FORMULA_2152">#N/A</definedName>
    <definedName name="SHARED_FORMULA_2153">#N/A</definedName>
    <definedName name="SHARED_FORMULA_2154">#N/A</definedName>
    <definedName name="SHARED_FORMULA_2155">#N/A</definedName>
    <definedName name="SHARED_FORMULA_2156">#N/A</definedName>
    <definedName name="SHARED_FORMULA_2157">#N/A</definedName>
    <definedName name="SHARED_FORMULA_2158">#N/A</definedName>
    <definedName name="SHARED_FORMULA_2159">#N/A</definedName>
    <definedName name="SHARED_FORMULA_216">#N/A</definedName>
    <definedName name="SHARED_FORMULA_2160">#N/A</definedName>
    <definedName name="SHARED_FORMULA_2161">#N/A</definedName>
    <definedName name="SHARED_FORMULA_2162">#N/A</definedName>
    <definedName name="SHARED_FORMULA_2163">#N/A</definedName>
    <definedName name="SHARED_FORMULA_2164">#N/A</definedName>
    <definedName name="SHARED_FORMULA_2165">#N/A</definedName>
    <definedName name="SHARED_FORMULA_2166">#N/A</definedName>
    <definedName name="SHARED_FORMULA_2167">#N/A</definedName>
    <definedName name="SHARED_FORMULA_2168">#N/A</definedName>
    <definedName name="SHARED_FORMULA_2169">#N/A</definedName>
    <definedName name="SHARED_FORMULA_217">#N/A</definedName>
    <definedName name="SHARED_FORMULA_2170">#N/A</definedName>
    <definedName name="SHARED_FORMULA_2171">#N/A</definedName>
    <definedName name="SHARED_FORMULA_2172">#N/A</definedName>
    <definedName name="SHARED_FORMULA_2173">#N/A</definedName>
    <definedName name="SHARED_FORMULA_2174">#N/A</definedName>
    <definedName name="SHARED_FORMULA_2175">#N/A</definedName>
    <definedName name="SHARED_FORMULA_2176">#N/A</definedName>
    <definedName name="SHARED_FORMULA_2177">#N/A</definedName>
    <definedName name="SHARED_FORMULA_2178">#N/A</definedName>
    <definedName name="SHARED_FORMULA_2179">#N/A</definedName>
    <definedName name="SHARED_FORMULA_218">#N/A</definedName>
    <definedName name="SHARED_FORMULA_2180">#N/A</definedName>
    <definedName name="SHARED_FORMULA_2181">#N/A</definedName>
    <definedName name="SHARED_FORMULA_2182">#N/A</definedName>
    <definedName name="SHARED_FORMULA_2183">#N/A</definedName>
    <definedName name="SHARED_FORMULA_2184">#N/A</definedName>
    <definedName name="SHARED_FORMULA_2185">#N/A</definedName>
    <definedName name="SHARED_FORMULA_2186">#N/A</definedName>
    <definedName name="SHARED_FORMULA_2187">#N/A</definedName>
    <definedName name="SHARED_FORMULA_2188">#N/A</definedName>
    <definedName name="SHARED_FORMULA_2189">#N/A</definedName>
    <definedName name="SHARED_FORMULA_219">#N/A</definedName>
    <definedName name="SHARED_FORMULA_2190">#N/A</definedName>
    <definedName name="SHARED_FORMULA_2191">#N/A</definedName>
    <definedName name="SHARED_FORMULA_2192">#N/A</definedName>
    <definedName name="SHARED_FORMULA_2193">#N/A</definedName>
    <definedName name="SHARED_FORMULA_2194">#N/A</definedName>
    <definedName name="SHARED_FORMULA_2195">#N/A</definedName>
    <definedName name="SHARED_FORMULA_2196">#N/A</definedName>
    <definedName name="SHARED_FORMULA_2197">#N/A</definedName>
    <definedName name="SHARED_FORMULA_2198">#N/A</definedName>
    <definedName name="SHARED_FORMULA_2199">#N/A</definedName>
    <definedName name="SHARED_FORMULA_22">#N/A</definedName>
    <definedName name="SHARED_FORMULA_220">#N/A</definedName>
    <definedName name="SHARED_FORMULA_2200">#N/A</definedName>
    <definedName name="SHARED_FORMULA_2201">#N/A</definedName>
    <definedName name="SHARED_FORMULA_2202">#N/A</definedName>
    <definedName name="SHARED_FORMULA_2203">#N/A</definedName>
    <definedName name="SHARED_FORMULA_2204">#N/A</definedName>
    <definedName name="SHARED_FORMULA_2205">#N/A</definedName>
    <definedName name="SHARED_FORMULA_2206">#N/A</definedName>
    <definedName name="SHARED_FORMULA_2207">#N/A</definedName>
    <definedName name="SHARED_FORMULA_2208">#N/A</definedName>
    <definedName name="SHARED_FORMULA_2209">#N/A</definedName>
    <definedName name="SHARED_FORMULA_221">#N/A</definedName>
    <definedName name="SHARED_FORMULA_2210">#N/A</definedName>
    <definedName name="SHARED_FORMULA_2211">#N/A</definedName>
    <definedName name="SHARED_FORMULA_2212">#N/A</definedName>
    <definedName name="SHARED_FORMULA_2213">#N/A</definedName>
    <definedName name="SHARED_FORMULA_2214">#N/A</definedName>
    <definedName name="SHARED_FORMULA_2215">#N/A</definedName>
    <definedName name="SHARED_FORMULA_2216">#N/A</definedName>
    <definedName name="SHARED_FORMULA_2217">#N/A</definedName>
    <definedName name="SHARED_FORMULA_2218">#N/A</definedName>
    <definedName name="SHARED_FORMULA_2219">#N/A</definedName>
    <definedName name="SHARED_FORMULA_222">#N/A</definedName>
    <definedName name="SHARED_FORMULA_2220">#N/A</definedName>
    <definedName name="SHARED_FORMULA_2221">#N/A</definedName>
    <definedName name="SHARED_FORMULA_2222">#N/A</definedName>
    <definedName name="SHARED_FORMULA_2223">#N/A</definedName>
    <definedName name="SHARED_FORMULA_2224">#N/A</definedName>
    <definedName name="SHARED_FORMULA_2225">#N/A</definedName>
    <definedName name="SHARED_FORMULA_2226">#N/A</definedName>
    <definedName name="SHARED_FORMULA_2227">#N/A</definedName>
    <definedName name="SHARED_FORMULA_2228">#N/A</definedName>
    <definedName name="SHARED_FORMULA_2229">#N/A</definedName>
    <definedName name="SHARED_FORMULA_223">#N/A</definedName>
    <definedName name="SHARED_FORMULA_2230">#N/A</definedName>
    <definedName name="SHARED_FORMULA_2231">#N/A</definedName>
    <definedName name="SHARED_FORMULA_2232">#N/A</definedName>
    <definedName name="SHARED_FORMULA_2233">#N/A</definedName>
    <definedName name="SHARED_FORMULA_2234">#N/A</definedName>
    <definedName name="SHARED_FORMULA_2235">#N/A</definedName>
    <definedName name="SHARED_FORMULA_2236">#N/A</definedName>
    <definedName name="SHARED_FORMULA_2237">#N/A</definedName>
    <definedName name="SHARED_FORMULA_2238">#N/A</definedName>
    <definedName name="SHARED_FORMULA_2239">#N/A</definedName>
    <definedName name="SHARED_FORMULA_224">#N/A</definedName>
    <definedName name="SHARED_FORMULA_2240">#N/A</definedName>
    <definedName name="SHARED_FORMULA_2241">#N/A</definedName>
    <definedName name="SHARED_FORMULA_2242">#N/A</definedName>
    <definedName name="SHARED_FORMULA_2243">#N/A</definedName>
    <definedName name="SHARED_FORMULA_2244">#N/A</definedName>
    <definedName name="SHARED_FORMULA_2245">#N/A</definedName>
    <definedName name="SHARED_FORMULA_2246">#N/A</definedName>
    <definedName name="SHARED_FORMULA_2247">#N/A</definedName>
    <definedName name="SHARED_FORMULA_2248">#N/A</definedName>
    <definedName name="SHARED_FORMULA_2249">#N/A</definedName>
    <definedName name="SHARED_FORMULA_225">#N/A</definedName>
    <definedName name="SHARED_FORMULA_2250">#N/A</definedName>
    <definedName name="SHARED_FORMULA_2251">#N/A</definedName>
    <definedName name="SHARED_FORMULA_2252">#N/A</definedName>
    <definedName name="SHARED_FORMULA_2253">#N/A</definedName>
    <definedName name="SHARED_FORMULA_2254">#N/A</definedName>
    <definedName name="SHARED_FORMULA_2255">#N/A</definedName>
    <definedName name="SHARED_FORMULA_2256">#N/A</definedName>
    <definedName name="SHARED_FORMULA_2257">#N/A</definedName>
    <definedName name="SHARED_FORMULA_2258">#N/A</definedName>
    <definedName name="SHARED_FORMULA_226">#N/A</definedName>
    <definedName name="SHARED_FORMULA_227">#N/A</definedName>
    <definedName name="SHARED_FORMULA_228">#N/A</definedName>
    <definedName name="SHARED_FORMULA_229">#N/A</definedName>
    <definedName name="SHARED_FORMULA_23">#N/A</definedName>
    <definedName name="SHARED_FORMULA_230">#N/A</definedName>
    <definedName name="SHARED_FORMULA_231">#N/A</definedName>
    <definedName name="SHARED_FORMULA_232">#N/A</definedName>
    <definedName name="SHARED_FORMULA_233">#N/A</definedName>
    <definedName name="SHARED_FORMULA_234">#N/A</definedName>
    <definedName name="SHARED_FORMULA_235">#N/A</definedName>
    <definedName name="SHARED_FORMULA_236">#N/A</definedName>
    <definedName name="SHARED_FORMULA_237">#N/A</definedName>
    <definedName name="SHARED_FORMULA_238">#N/A</definedName>
    <definedName name="SHARED_FORMULA_239">#N/A</definedName>
    <definedName name="SHARED_FORMULA_24">#N/A</definedName>
    <definedName name="SHARED_FORMULA_240">#N/A</definedName>
    <definedName name="SHARED_FORMULA_241">#N/A</definedName>
    <definedName name="SHARED_FORMULA_242">#N/A</definedName>
    <definedName name="SHARED_FORMULA_243">#N/A</definedName>
    <definedName name="SHARED_FORMULA_244">#N/A</definedName>
    <definedName name="SHARED_FORMULA_245">#N/A</definedName>
    <definedName name="SHARED_FORMULA_246">#N/A</definedName>
    <definedName name="SHARED_FORMULA_247">#N/A</definedName>
    <definedName name="SHARED_FORMULA_248">#N/A</definedName>
    <definedName name="SHARED_FORMULA_249">#N/A</definedName>
    <definedName name="SHARED_FORMULA_25">#N/A</definedName>
    <definedName name="SHARED_FORMULA_250">#N/A</definedName>
    <definedName name="SHARED_FORMULA_251">#N/A</definedName>
    <definedName name="SHARED_FORMULA_252">#N/A</definedName>
    <definedName name="SHARED_FORMULA_253">#N/A</definedName>
    <definedName name="SHARED_FORMULA_254">#N/A</definedName>
    <definedName name="SHARED_FORMULA_255">#N/A</definedName>
    <definedName name="SHARED_FORMULA_256">#N/A</definedName>
    <definedName name="SHARED_FORMULA_257">#N/A</definedName>
    <definedName name="SHARED_FORMULA_258">#N/A</definedName>
    <definedName name="SHARED_FORMULA_259">#N/A</definedName>
    <definedName name="SHARED_FORMULA_26">#N/A</definedName>
    <definedName name="SHARED_FORMULA_260">#N/A</definedName>
    <definedName name="SHARED_FORMULA_261">#N/A</definedName>
    <definedName name="SHARED_FORMULA_262">#N/A</definedName>
    <definedName name="SHARED_FORMULA_263">#N/A</definedName>
    <definedName name="SHARED_FORMULA_264">#N/A</definedName>
    <definedName name="SHARED_FORMULA_265">#N/A</definedName>
    <definedName name="SHARED_FORMULA_266">#N/A</definedName>
    <definedName name="SHARED_FORMULA_267">#N/A</definedName>
    <definedName name="SHARED_FORMULA_268">#N/A</definedName>
    <definedName name="SHARED_FORMULA_269">#N/A</definedName>
    <definedName name="SHARED_FORMULA_27">#N/A</definedName>
    <definedName name="SHARED_FORMULA_270">#N/A</definedName>
    <definedName name="SHARED_FORMULA_271">#N/A</definedName>
    <definedName name="SHARED_FORMULA_272">#N/A</definedName>
    <definedName name="SHARED_FORMULA_273">#N/A</definedName>
    <definedName name="SHARED_FORMULA_274">#N/A</definedName>
    <definedName name="SHARED_FORMULA_275">#N/A</definedName>
    <definedName name="SHARED_FORMULA_276">#N/A</definedName>
    <definedName name="SHARED_FORMULA_277">#N/A</definedName>
    <definedName name="SHARED_FORMULA_278">#N/A</definedName>
    <definedName name="SHARED_FORMULA_279">#N/A</definedName>
    <definedName name="SHARED_FORMULA_28">#N/A</definedName>
    <definedName name="SHARED_FORMULA_280">#N/A</definedName>
    <definedName name="SHARED_FORMULA_281">#N/A</definedName>
    <definedName name="SHARED_FORMULA_282">#N/A</definedName>
    <definedName name="SHARED_FORMULA_283">#N/A</definedName>
    <definedName name="SHARED_FORMULA_284">#N/A</definedName>
    <definedName name="SHARED_FORMULA_285">#N/A</definedName>
    <definedName name="SHARED_FORMULA_286">#N/A</definedName>
    <definedName name="SHARED_FORMULA_287">#N/A</definedName>
    <definedName name="SHARED_FORMULA_288">#N/A</definedName>
    <definedName name="SHARED_FORMULA_289">#N/A</definedName>
    <definedName name="SHARED_FORMULA_29">#N/A</definedName>
    <definedName name="SHARED_FORMULA_290">#N/A</definedName>
    <definedName name="SHARED_FORMULA_291">#N/A</definedName>
    <definedName name="SHARED_FORMULA_292">#N/A</definedName>
    <definedName name="SHARED_FORMULA_293">#N/A</definedName>
    <definedName name="SHARED_FORMULA_294">#N/A</definedName>
    <definedName name="SHARED_FORMULA_295">#N/A</definedName>
    <definedName name="SHARED_FORMULA_296">#N/A</definedName>
    <definedName name="SHARED_FORMULA_297">#N/A</definedName>
    <definedName name="SHARED_FORMULA_298">#N/A</definedName>
    <definedName name="SHARED_FORMULA_299">#N/A</definedName>
    <definedName name="SHARED_FORMULA_3">#N/A</definedName>
    <definedName name="SHARED_FORMULA_30">#N/A</definedName>
    <definedName name="SHARED_FORMULA_300">#N/A</definedName>
    <definedName name="SHARED_FORMULA_301">#N/A</definedName>
    <definedName name="SHARED_FORMULA_302">#N/A</definedName>
    <definedName name="SHARED_FORMULA_303">#N/A</definedName>
    <definedName name="SHARED_FORMULA_304">#N/A</definedName>
    <definedName name="SHARED_FORMULA_305">#N/A</definedName>
    <definedName name="SHARED_FORMULA_306">#N/A</definedName>
    <definedName name="SHARED_FORMULA_307">#N/A</definedName>
    <definedName name="SHARED_FORMULA_308">#N/A</definedName>
    <definedName name="SHARED_FORMULA_309">#N/A</definedName>
    <definedName name="SHARED_FORMULA_31">#N/A</definedName>
    <definedName name="SHARED_FORMULA_310">#N/A</definedName>
    <definedName name="SHARED_FORMULA_311">#N/A</definedName>
    <definedName name="SHARED_FORMULA_312">#N/A</definedName>
    <definedName name="SHARED_FORMULA_313">#N/A</definedName>
    <definedName name="SHARED_FORMULA_314">#N/A</definedName>
    <definedName name="SHARED_FORMULA_315">#N/A</definedName>
    <definedName name="SHARED_FORMULA_316">#N/A</definedName>
    <definedName name="SHARED_FORMULA_317">#N/A</definedName>
    <definedName name="SHARED_FORMULA_318">#N/A</definedName>
    <definedName name="SHARED_FORMULA_319">#N/A</definedName>
    <definedName name="SHARED_FORMULA_32">#N/A</definedName>
    <definedName name="SHARED_FORMULA_320">#N/A</definedName>
    <definedName name="SHARED_FORMULA_321">#N/A</definedName>
    <definedName name="SHARED_FORMULA_322">#N/A</definedName>
    <definedName name="SHARED_FORMULA_323">#N/A</definedName>
    <definedName name="SHARED_FORMULA_324">#N/A</definedName>
    <definedName name="SHARED_FORMULA_325">#N/A</definedName>
    <definedName name="SHARED_FORMULA_326">#N/A</definedName>
    <definedName name="SHARED_FORMULA_327">#N/A</definedName>
    <definedName name="SHARED_FORMULA_328">#N/A</definedName>
    <definedName name="SHARED_FORMULA_329">#N/A</definedName>
    <definedName name="SHARED_FORMULA_33">#N/A</definedName>
    <definedName name="SHARED_FORMULA_330">#N/A</definedName>
    <definedName name="SHARED_FORMULA_331">#N/A</definedName>
    <definedName name="SHARED_FORMULA_332">#N/A</definedName>
    <definedName name="SHARED_FORMULA_333">#N/A</definedName>
    <definedName name="SHARED_FORMULA_334">#N/A</definedName>
    <definedName name="SHARED_FORMULA_335">#N/A</definedName>
    <definedName name="SHARED_FORMULA_336">#N/A</definedName>
    <definedName name="SHARED_FORMULA_337">#N/A</definedName>
    <definedName name="SHARED_FORMULA_338">#N/A</definedName>
    <definedName name="SHARED_FORMULA_339">#N/A</definedName>
    <definedName name="SHARED_FORMULA_34">#N/A</definedName>
    <definedName name="SHARED_FORMULA_340">#N/A</definedName>
    <definedName name="SHARED_FORMULA_341">#N/A</definedName>
    <definedName name="SHARED_FORMULA_342">#N/A</definedName>
    <definedName name="SHARED_FORMULA_343">#N/A</definedName>
    <definedName name="SHARED_FORMULA_344">#N/A</definedName>
    <definedName name="SHARED_FORMULA_345">#N/A</definedName>
    <definedName name="SHARED_FORMULA_346">#N/A</definedName>
    <definedName name="SHARED_FORMULA_347">#N/A</definedName>
    <definedName name="SHARED_FORMULA_348">#N/A</definedName>
    <definedName name="SHARED_FORMULA_349">#N/A</definedName>
    <definedName name="SHARED_FORMULA_35">#N/A</definedName>
    <definedName name="SHARED_FORMULA_350">#N/A</definedName>
    <definedName name="SHARED_FORMULA_351">#N/A</definedName>
    <definedName name="SHARED_FORMULA_352">#N/A</definedName>
    <definedName name="SHARED_FORMULA_353">#N/A</definedName>
    <definedName name="SHARED_FORMULA_354">#N/A</definedName>
    <definedName name="SHARED_FORMULA_355">#N/A</definedName>
    <definedName name="SHARED_FORMULA_356">#N/A</definedName>
    <definedName name="SHARED_FORMULA_357">#N/A</definedName>
    <definedName name="SHARED_FORMULA_358">#N/A</definedName>
    <definedName name="SHARED_FORMULA_359">#N/A</definedName>
    <definedName name="SHARED_FORMULA_36">#N/A</definedName>
    <definedName name="SHARED_FORMULA_360">#N/A</definedName>
    <definedName name="SHARED_FORMULA_361">#N/A</definedName>
    <definedName name="SHARED_FORMULA_362">#N/A</definedName>
    <definedName name="SHARED_FORMULA_363">#N/A</definedName>
    <definedName name="SHARED_FORMULA_364">#N/A</definedName>
    <definedName name="SHARED_FORMULA_365">#N/A</definedName>
    <definedName name="SHARED_FORMULA_366">#N/A</definedName>
    <definedName name="SHARED_FORMULA_367">#N/A</definedName>
    <definedName name="SHARED_FORMULA_368">#N/A</definedName>
    <definedName name="SHARED_FORMULA_369">#N/A</definedName>
    <definedName name="SHARED_FORMULA_37">#N/A</definedName>
    <definedName name="SHARED_FORMULA_370">#N/A</definedName>
    <definedName name="SHARED_FORMULA_371">#N/A</definedName>
    <definedName name="SHARED_FORMULA_372">#N/A</definedName>
    <definedName name="SHARED_FORMULA_373">#N/A</definedName>
    <definedName name="SHARED_FORMULA_374">#N/A</definedName>
    <definedName name="SHARED_FORMULA_375">#N/A</definedName>
    <definedName name="SHARED_FORMULA_376">#N/A</definedName>
    <definedName name="SHARED_FORMULA_377">#N/A</definedName>
    <definedName name="SHARED_FORMULA_378">#N/A</definedName>
    <definedName name="SHARED_FORMULA_379">#N/A</definedName>
    <definedName name="SHARED_FORMULA_38">#N/A</definedName>
    <definedName name="SHARED_FORMULA_380">#N/A</definedName>
    <definedName name="SHARED_FORMULA_381">#N/A</definedName>
    <definedName name="SHARED_FORMULA_382">#N/A</definedName>
    <definedName name="SHARED_FORMULA_383">#N/A</definedName>
    <definedName name="SHARED_FORMULA_384">#N/A</definedName>
    <definedName name="SHARED_FORMULA_385">#N/A</definedName>
    <definedName name="SHARED_FORMULA_386">#N/A</definedName>
    <definedName name="SHARED_FORMULA_387">#N/A</definedName>
    <definedName name="SHARED_FORMULA_388">#N/A</definedName>
    <definedName name="SHARED_FORMULA_389">#N/A</definedName>
    <definedName name="SHARED_FORMULA_39">#N/A</definedName>
    <definedName name="SHARED_FORMULA_390">#N/A</definedName>
    <definedName name="SHARED_FORMULA_391">#N/A</definedName>
    <definedName name="SHARED_FORMULA_392">#N/A</definedName>
    <definedName name="SHARED_FORMULA_393">#N/A</definedName>
    <definedName name="SHARED_FORMULA_394">#N/A</definedName>
    <definedName name="SHARED_FORMULA_395">#N/A</definedName>
    <definedName name="SHARED_FORMULA_396">#N/A</definedName>
    <definedName name="SHARED_FORMULA_397">#N/A</definedName>
    <definedName name="SHARED_FORMULA_398">#N/A</definedName>
    <definedName name="SHARED_FORMULA_399">#N/A</definedName>
    <definedName name="SHARED_FORMULA_4">#N/A</definedName>
    <definedName name="SHARED_FORMULA_40">#N/A</definedName>
    <definedName name="SHARED_FORMULA_400">#N/A</definedName>
    <definedName name="SHARED_FORMULA_401">#N/A</definedName>
    <definedName name="SHARED_FORMULA_402">#N/A</definedName>
    <definedName name="SHARED_FORMULA_403">#N/A</definedName>
    <definedName name="SHARED_FORMULA_404">#N/A</definedName>
    <definedName name="SHARED_FORMULA_405">#N/A</definedName>
    <definedName name="SHARED_FORMULA_406">#N/A</definedName>
    <definedName name="SHARED_FORMULA_407">#N/A</definedName>
    <definedName name="SHARED_FORMULA_408">#N/A</definedName>
    <definedName name="SHARED_FORMULA_409">#N/A</definedName>
    <definedName name="SHARED_FORMULA_41">#N/A</definedName>
    <definedName name="SHARED_FORMULA_410">#N/A</definedName>
    <definedName name="SHARED_FORMULA_411">#N/A</definedName>
    <definedName name="SHARED_FORMULA_412">#N/A</definedName>
    <definedName name="SHARED_FORMULA_413">#N/A</definedName>
    <definedName name="SHARED_FORMULA_414">#N/A</definedName>
    <definedName name="SHARED_FORMULA_415">#N/A</definedName>
    <definedName name="SHARED_FORMULA_416">#N/A</definedName>
    <definedName name="SHARED_FORMULA_417">#N/A</definedName>
    <definedName name="SHARED_FORMULA_418">#N/A</definedName>
    <definedName name="SHARED_FORMULA_419">#N/A</definedName>
    <definedName name="SHARED_FORMULA_42">#N/A</definedName>
    <definedName name="SHARED_FORMULA_420">#N/A</definedName>
    <definedName name="SHARED_FORMULA_421">#N/A</definedName>
    <definedName name="SHARED_FORMULA_422">#N/A</definedName>
    <definedName name="SHARED_FORMULA_423">#N/A</definedName>
    <definedName name="SHARED_FORMULA_424">#N/A</definedName>
    <definedName name="SHARED_FORMULA_425">#N/A</definedName>
    <definedName name="SHARED_FORMULA_426">#N/A</definedName>
    <definedName name="SHARED_FORMULA_427">#N/A</definedName>
    <definedName name="SHARED_FORMULA_428">#N/A</definedName>
    <definedName name="SHARED_FORMULA_429">#N/A</definedName>
    <definedName name="SHARED_FORMULA_43">#N/A</definedName>
    <definedName name="SHARED_FORMULA_430">#N/A</definedName>
    <definedName name="SHARED_FORMULA_431">#N/A</definedName>
    <definedName name="SHARED_FORMULA_432">#N/A</definedName>
    <definedName name="SHARED_FORMULA_433">#N/A</definedName>
    <definedName name="SHARED_FORMULA_434">#N/A</definedName>
    <definedName name="SHARED_FORMULA_435">#N/A</definedName>
    <definedName name="SHARED_FORMULA_436">#N/A</definedName>
    <definedName name="SHARED_FORMULA_437">#N/A</definedName>
    <definedName name="SHARED_FORMULA_438">#N/A</definedName>
    <definedName name="SHARED_FORMULA_439">#N/A</definedName>
    <definedName name="SHARED_FORMULA_44">#N/A</definedName>
    <definedName name="SHARED_FORMULA_440">#N/A</definedName>
    <definedName name="SHARED_FORMULA_441">#N/A</definedName>
    <definedName name="SHARED_FORMULA_442">#N/A</definedName>
    <definedName name="SHARED_FORMULA_443">#N/A</definedName>
    <definedName name="SHARED_FORMULA_444">#N/A</definedName>
    <definedName name="SHARED_FORMULA_445">#N/A</definedName>
    <definedName name="SHARED_FORMULA_446">#N/A</definedName>
    <definedName name="SHARED_FORMULA_447">#N/A</definedName>
    <definedName name="SHARED_FORMULA_448">#N/A</definedName>
    <definedName name="SHARED_FORMULA_449">#N/A</definedName>
    <definedName name="SHARED_FORMULA_45">#N/A</definedName>
    <definedName name="SHARED_FORMULA_450">#N/A</definedName>
    <definedName name="SHARED_FORMULA_451">#N/A</definedName>
    <definedName name="SHARED_FORMULA_452">#N/A</definedName>
    <definedName name="SHARED_FORMULA_453">#N/A</definedName>
    <definedName name="SHARED_FORMULA_454">#N/A</definedName>
    <definedName name="SHARED_FORMULA_455">#N/A</definedName>
    <definedName name="SHARED_FORMULA_456">#N/A</definedName>
    <definedName name="SHARED_FORMULA_457">#N/A</definedName>
    <definedName name="SHARED_FORMULA_458">#N/A</definedName>
    <definedName name="SHARED_FORMULA_459">#N/A</definedName>
    <definedName name="SHARED_FORMULA_46">#N/A</definedName>
    <definedName name="SHARED_FORMULA_460">#N/A</definedName>
    <definedName name="SHARED_FORMULA_461">#N/A</definedName>
    <definedName name="SHARED_FORMULA_462">#N/A</definedName>
    <definedName name="SHARED_FORMULA_463">#N/A</definedName>
    <definedName name="SHARED_FORMULA_464">#N/A</definedName>
    <definedName name="SHARED_FORMULA_465">#N/A</definedName>
    <definedName name="SHARED_FORMULA_466">#N/A</definedName>
    <definedName name="SHARED_FORMULA_467">#N/A</definedName>
    <definedName name="SHARED_FORMULA_468">#N/A</definedName>
    <definedName name="SHARED_FORMULA_469">#N/A</definedName>
    <definedName name="SHARED_FORMULA_47">#N/A</definedName>
    <definedName name="SHARED_FORMULA_470">#N/A</definedName>
    <definedName name="SHARED_FORMULA_471">#N/A</definedName>
    <definedName name="SHARED_FORMULA_472">#N/A</definedName>
    <definedName name="SHARED_FORMULA_473">#N/A</definedName>
    <definedName name="SHARED_FORMULA_474">#N/A</definedName>
    <definedName name="SHARED_FORMULA_475">#N/A</definedName>
    <definedName name="SHARED_FORMULA_476">#N/A</definedName>
    <definedName name="SHARED_FORMULA_477">#N/A</definedName>
    <definedName name="SHARED_FORMULA_478">#N/A</definedName>
    <definedName name="SHARED_FORMULA_479">#N/A</definedName>
    <definedName name="SHARED_FORMULA_48">#N/A</definedName>
    <definedName name="SHARED_FORMULA_480">#N/A</definedName>
    <definedName name="SHARED_FORMULA_481">#N/A</definedName>
    <definedName name="SHARED_FORMULA_482">#N/A</definedName>
    <definedName name="SHARED_FORMULA_483">#N/A</definedName>
    <definedName name="SHARED_FORMULA_484">#N/A</definedName>
    <definedName name="SHARED_FORMULA_485">#N/A</definedName>
    <definedName name="SHARED_FORMULA_486">#N/A</definedName>
    <definedName name="SHARED_FORMULA_487">#N/A</definedName>
    <definedName name="SHARED_FORMULA_488">#N/A</definedName>
    <definedName name="SHARED_FORMULA_489">#N/A</definedName>
    <definedName name="SHARED_FORMULA_49">#N/A</definedName>
    <definedName name="SHARED_FORMULA_490">#N/A</definedName>
    <definedName name="SHARED_FORMULA_491">#N/A</definedName>
    <definedName name="SHARED_FORMULA_492">#N/A</definedName>
    <definedName name="SHARED_FORMULA_493">#N/A</definedName>
    <definedName name="SHARED_FORMULA_494">#N/A</definedName>
    <definedName name="SHARED_FORMULA_495">#N/A</definedName>
    <definedName name="SHARED_FORMULA_496">#N/A</definedName>
    <definedName name="SHARED_FORMULA_497">#N/A</definedName>
    <definedName name="SHARED_FORMULA_498">#N/A</definedName>
    <definedName name="SHARED_FORMULA_499">#N/A</definedName>
    <definedName name="SHARED_FORMULA_5">#N/A</definedName>
    <definedName name="SHARED_FORMULA_50">#N/A</definedName>
    <definedName name="SHARED_FORMULA_500">#N/A</definedName>
    <definedName name="SHARED_FORMULA_501">#N/A</definedName>
    <definedName name="SHARED_FORMULA_502">#N/A</definedName>
    <definedName name="SHARED_FORMULA_503">#N/A</definedName>
    <definedName name="SHARED_FORMULA_504">#N/A</definedName>
    <definedName name="SHARED_FORMULA_505">#N/A</definedName>
    <definedName name="SHARED_FORMULA_506">#N/A</definedName>
    <definedName name="SHARED_FORMULA_507">#N/A</definedName>
    <definedName name="SHARED_FORMULA_508">#N/A</definedName>
    <definedName name="SHARED_FORMULA_509">#N/A</definedName>
    <definedName name="SHARED_FORMULA_51">#N/A</definedName>
    <definedName name="SHARED_FORMULA_510">#N/A</definedName>
    <definedName name="SHARED_FORMULA_511">#N/A</definedName>
    <definedName name="SHARED_FORMULA_512">#N/A</definedName>
    <definedName name="SHARED_FORMULA_513">#N/A</definedName>
    <definedName name="SHARED_FORMULA_514">#N/A</definedName>
    <definedName name="SHARED_FORMULA_515">#N/A</definedName>
    <definedName name="SHARED_FORMULA_516">#N/A</definedName>
    <definedName name="SHARED_FORMULA_517">#N/A</definedName>
    <definedName name="SHARED_FORMULA_518">#N/A</definedName>
    <definedName name="SHARED_FORMULA_519">#N/A</definedName>
    <definedName name="SHARED_FORMULA_52">#N/A</definedName>
    <definedName name="SHARED_FORMULA_520">#N/A</definedName>
    <definedName name="SHARED_FORMULA_521">#N/A</definedName>
    <definedName name="SHARED_FORMULA_522">#N/A</definedName>
    <definedName name="SHARED_FORMULA_523">#N/A</definedName>
    <definedName name="SHARED_FORMULA_524">#N/A</definedName>
    <definedName name="SHARED_FORMULA_525">#N/A</definedName>
    <definedName name="SHARED_FORMULA_526">#N/A</definedName>
    <definedName name="SHARED_FORMULA_527">#N/A</definedName>
    <definedName name="SHARED_FORMULA_528">#N/A</definedName>
    <definedName name="SHARED_FORMULA_529">#N/A</definedName>
    <definedName name="SHARED_FORMULA_53">#N/A</definedName>
    <definedName name="SHARED_FORMULA_530">#N/A</definedName>
    <definedName name="SHARED_FORMULA_531">#N/A</definedName>
    <definedName name="SHARED_FORMULA_532">#N/A</definedName>
    <definedName name="SHARED_FORMULA_533">#N/A</definedName>
    <definedName name="SHARED_FORMULA_534">#N/A</definedName>
    <definedName name="SHARED_FORMULA_535">#N/A</definedName>
    <definedName name="SHARED_FORMULA_536">#N/A</definedName>
    <definedName name="SHARED_FORMULA_537">#N/A</definedName>
    <definedName name="SHARED_FORMULA_538">#N/A</definedName>
    <definedName name="SHARED_FORMULA_539">#N/A</definedName>
    <definedName name="SHARED_FORMULA_54">#N/A</definedName>
    <definedName name="SHARED_FORMULA_540">#N/A</definedName>
    <definedName name="SHARED_FORMULA_541">#N/A</definedName>
    <definedName name="SHARED_FORMULA_542">#N/A</definedName>
    <definedName name="SHARED_FORMULA_543">#N/A</definedName>
    <definedName name="SHARED_FORMULA_544">#N/A</definedName>
    <definedName name="SHARED_FORMULA_545">#N/A</definedName>
    <definedName name="SHARED_FORMULA_546">#N/A</definedName>
    <definedName name="SHARED_FORMULA_547">#N/A</definedName>
    <definedName name="SHARED_FORMULA_548">#N/A</definedName>
    <definedName name="SHARED_FORMULA_549">#N/A</definedName>
    <definedName name="SHARED_FORMULA_55">#N/A</definedName>
    <definedName name="SHARED_FORMULA_550">#N/A</definedName>
    <definedName name="SHARED_FORMULA_551">#N/A</definedName>
    <definedName name="SHARED_FORMULA_552">#N/A</definedName>
    <definedName name="SHARED_FORMULA_553">#N/A</definedName>
    <definedName name="SHARED_FORMULA_554">#N/A</definedName>
    <definedName name="SHARED_FORMULA_555">#N/A</definedName>
    <definedName name="SHARED_FORMULA_556">#N/A</definedName>
    <definedName name="SHARED_FORMULA_557">#N/A</definedName>
    <definedName name="SHARED_FORMULA_558">#N/A</definedName>
    <definedName name="SHARED_FORMULA_559">#N/A</definedName>
    <definedName name="SHARED_FORMULA_56">#N/A</definedName>
    <definedName name="SHARED_FORMULA_560">#N/A</definedName>
    <definedName name="SHARED_FORMULA_561">#N/A</definedName>
    <definedName name="SHARED_FORMULA_562">#N/A</definedName>
    <definedName name="SHARED_FORMULA_563">#N/A</definedName>
    <definedName name="SHARED_FORMULA_564">#N/A</definedName>
    <definedName name="SHARED_FORMULA_565">#N/A</definedName>
    <definedName name="SHARED_FORMULA_566">#N/A</definedName>
    <definedName name="SHARED_FORMULA_567">#N/A</definedName>
    <definedName name="SHARED_FORMULA_568">#N/A</definedName>
    <definedName name="SHARED_FORMULA_569">#N/A</definedName>
    <definedName name="SHARED_FORMULA_57">#N/A</definedName>
    <definedName name="SHARED_FORMULA_570">#N/A</definedName>
    <definedName name="SHARED_FORMULA_571">#N/A</definedName>
    <definedName name="SHARED_FORMULA_572">#N/A</definedName>
    <definedName name="SHARED_FORMULA_573">#N/A</definedName>
    <definedName name="SHARED_FORMULA_574">#N/A</definedName>
    <definedName name="SHARED_FORMULA_575">#N/A</definedName>
    <definedName name="SHARED_FORMULA_576">#N/A</definedName>
    <definedName name="SHARED_FORMULA_577">#N/A</definedName>
    <definedName name="SHARED_FORMULA_578">#N/A</definedName>
    <definedName name="SHARED_FORMULA_579">#N/A</definedName>
    <definedName name="SHARED_FORMULA_58">#N/A</definedName>
    <definedName name="SHARED_FORMULA_580">#N/A</definedName>
    <definedName name="SHARED_FORMULA_581">#N/A</definedName>
    <definedName name="SHARED_FORMULA_582">#N/A</definedName>
    <definedName name="SHARED_FORMULA_583">#N/A</definedName>
    <definedName name="SHARED_FORMULA_584">#N/A</definedName>
    <definedName name="SHARED_FORMULA_585">#N/A</definedName>
    <definedName name="SHARED_FORMULA_586">#N/A</definedName>
    <definedName name="SHARED_FORMULA_587">#N/A</definedName>
    <definedName name="SHARED_FORMULA_588">#N/A</definedName>
    <definedName name="SHARED_FORMULA_589">#N/A</definedName>
    <definedName name="SHARED_FORMULA_59">#N/A</definedName>
    <definedName name="SHARED_FORMULA_590">#N/A</definedName>
    <definedName name="SHARED_FORMULA_591">#N/A</definedName>
    <definedName name="SHARED_FORMULA_592">#N/A</definedName>
    <definedName name="SHARED_FORMULA_593">#N/A</definedName>
    <definedName name="SHARED_FORMULA_594">#N/A</definedName>
    <definedName name="SHARED_FORMULA_595">#N/A</definedName>
    <definedName name="SHARED_FORMULA_596">#N/A</definedName>
    <definedName name="SHARED_FORMULA_597">#N/A</definedName>
    <definedName name="SHARED_FORMULA_598">#N/A</definedName>
    <definedName name="SHARED_FORMULA_599">#N/A</definedName>
    <definedName name="SHARED_FORMULA_6">#N/A</definedName>
    <definedName name="SHARED_FORMULA_60">#N/A</definedName>
    <definedName name="SHARED_FORMULA_600">#N/A</definedName>
    <definedName name="SHARED_FORMULA_601">#N/A</definedName>
    <definedName name="SHARED_FORMULA_602">#N/A</definedName>
    <definedName name="SHARED_FORMULA_603">#N/A</definedName>
    <definedName name="SHARED_FORMULA_604">#N/A</definedName>
    <definedName name="SHARED_FORMULA_605">#N/A</definedName>
    <definedName name="SHARED_FORMULA_606">#N/A</definedName>
    <definedName name="SHARED_FORMULA_607">#N/A</definedName>
    <definedName name="SHARED_FORMULA_608">#N/A</definedName>
    <definedName name="SHARED_FORMULA_609">#N/A</definedName>
    <definedName name="SHARED_FORMULA_61">#N/A</definedName>
    <definedName name="SHARED_FORMULA_610">#N/A</definedName>
    <definedName name="SHARED_FORMULA_611">#N/A</definedName>
    <definedName name="SHARED_FORMULA_612">#N/A</definedName>
    <definedName name="SHARED_FORMULA_613">#N/A</definedName>
    <definedName name="SHARED_FORMULA_614">#N/A</definedName>
    <definedName name="SHARED_FORMULA_615">#N/A</definedName>
    <definedName name="SHARED_FORMULA_616">#N/A</definedName>
    <definedName name="SHARED_FORMULA_617">#N/A</definedName>
    <definedName name="SHARED_FORMULA_618">#N/A</definedName>
    <definedName name="SHARED_FORMULA_619">#N/A</definedName>
    <definedName name="SHARED_FORMULA_62">#N/A</definedName>
    <definedName name="SHARED_FORMULA_620">#N/A</definedName>
    <definedName name="SHARED_FORMULA_621">#N/A</definedName>
    <definedName name="SHARED_FORMULA_622">#N/A</definedName>
    <definedName name="SHARED_FORMULA_623">#N/A</definedName>
    <definedName name="SHARED_FORMULA_624">#N/A</definedName>
    <definedName name="SHARED_FORMULA_625">#N/A</definedName>
    <definedName name="SHARED_FORMULA_626">#N/A</definedName>
    <definedName name="SHARED_FORMULA_627">#N/A</definedName>
    <definedName name="SHARED_FORMULA_628">#N/A</definedName>
    <definedName name="SHARED_FORMULA_629">#N/A</definedName>
    <definedName name="SHARED_FORMULA_63">#N/A</definedName>
    <definedName name="SHARED_FORMULA_630">#N/A</definedName>
    <definedName name="SHARED_FORMULA_631">#N/A</definedName>
    <definedName name="SHARED_FORMULA_632">#N/A</definedName>
    <definedName name="SHARED_FORMULA_633">#N/A</definedName>
    <definedName name="SHARED_FORMULA_634">#N/A</definedName>
    <definedName name="SHARED_FORMULA_635">#N/A</definedName>
    <definedName name="SHARED_FORMULA_636">#N/A</definedName>
    <definedName name="SHARED_FORMULA_637">#N/A</definedName>
    <definedName name="SHARED_FORMULA_638">#N/A</definedName>
    <definedName name="SHARED_FORMULA_639">#N/A</definedName>
    <definedName name="SHARED_FORMULA_64">#N/A</definedName>
    <definedName name="SHARED_FORMULA_640">#N/A</definedName>
    <definedName name="SHARED_FORMULA_641">#N/A</definedName>
    <definedName name="SHARED_FORMULA_642">#N/A</definedName>
    <definedName name="SHARED_FORMULA_643">#N/A</definedName>
    <definedName name="SHARED_FORMULA_644">#N/A</definedName>
    <definedName name="SHARED_FORMULA_645">#N/A</definedName>
    <definedName name="SHARED_FORMULA_646">#N/A</definedName>
    <definedName name="SHARED_FORMULA_647">#N/A</definedName>
    <definedName name="SHARED_FORMULA_648">#N/A</definedName>
    <definedName name="SHARED_FORMULA_649">#N/A</definedName>
    <definedName name="SHARED_FORMULA_65">#N/A</definedName>
    <definedName name="SHARED_FORMULA_650">#N/A</definedName>
    <definedName name="SHARED_FORMULA_651">#N/A</definedName>
    <definedName name="SHARED_FORMULA_652">#N/A</definedName>
    <definedName name="SHARED_FORMULA_653">#N/A</definedName>
    <definedName name="SHARED_FORMULA_654">#N/A</definedName>
    <definedName name="SHARED_FORMULA_655">#N/A</definedName>
    <definedName name="SHARED_FORMULA_656">#N/A</definedName>
    <definedName name="SHARED_FORMULA_657">#N/A</definedName>
    <definedName name="SHARED_FORMULA_658">#N/A</definedName>
    <definedName name="SHARED_FORMULA_659">#N/A</definedName>
    <definedName name="SHARED_FORMULA_66">#N/A</definedName>
    <definedName name="SHARED_FORMULA_660">#N/A</definedName>
    <definedName name="SHARED_FORMULA_661">#N/A</definedName>
    <definedName name="SHARED_FORMULA_662">#N/A</definedName>
    <definedName name="SHARED_FORMULA_663">#N/A</definedName>
    <definedName name="SHARED_FORMULA_664">#N/A</definedName>
    <definedName name="SHARED_FORMULA_665">#N/A</definedName>
    <definedName name="SHARED_FORMULA_666">#N/A</definedName>
    <definedName name="SHARED_FORMULA_667">#N/A</definedName>
    <definedName name="SHARED_FORMULA_668">#N/A</definedName>
    <definedName name="SHARED_FORMULA_669">#N/A</definedName>
    <definedName name="SHARED_FORMULA_67">#N/A</definedName>
    <definedName name="SHARED_FORMULA_670">#N/A</definedName>
    <definedName name="SHARED_FORMULA_671">#N/A</definedName>
    <definedName name="SHARED_FORMULA_672">#N/A</definedName>
    <definedName name="SHARED_FORMULA_673">#N/A</definedName>
    <definedName name="SHARED_FORMULA_674">#N/A</definedName>
    <definedName name="SHARED_FORMULA_675">#N/A</definedName>
    <definedName name="SHARED_FORMULA_676">#N/A</definedName>
    <definedName name="SHARED_FORMULA_677">#N/A</definedName>
    <definedName name="SHARED_FORMULA_678">#N/A</definedName>
    <definedName name="SHARED_FORMULA_679">#N/A</definedName>
    <definedName name="SHARED_FORMULA_68">#N/A</definedName>
    <definedName name="SHARED_FORMULA_680">#N/A</definedName>
    <definedName name="SHARED_FORMULA_681">#N/A</definedName>
    <definedName name="SHARED_FORMULA_682">#N/A</definedName>
    <definedName name="SHARED_FORMULA_683">#N/A</definedName>
    <definedName name="SHARED_FORMULA_684">#N/A</definedName>
    <definedName name="SHARED_FORMULA_685">#N/A</definedName>
    <definedName name="SHARED_FORMULA_686">#N/A</definedName>
    <definedName name="SHARED_FORMULA_687">#N/A</definedName>
    <definedName name="SHARED_FORMULA_688">#N/A</definedName>
    <definedName name="SHARED_FORMULA_689">#N/A</definedName>
    <definedName name="SHARED_FORMULA_69">#N/A</definedName>
    <definedName name="SHARED_FORMULA_690">#N/A</definedName>
    <definedName name="SHARED_FORMULA_691">#N/A</definedName>
    <definedName name="SHARED_FORMULA_692">#N/A</definedName>
    <definedName name="SHARED_FORMULA_693">#N/A</definedName>
    <definedName name="SHARED_FORMULA_694">#N/A</definedName>
    <definedName name="SHARED_FORMULA_695">#N/A</definedName>
    <definedName name="SHARED_FORMULA_696">#N/A</definedName>
    <definedName name="SHARED_FORMULA_697">#N/A</definedName>
    <definedName name="SHARED_FORMULA_698">#N/A</definedName>
    <definedName name="SHARED_FORMULA_699">#N/A</definedName>
    <definedName name="SHARED_FORMULA_7">#N/A</definedName>
    <definedName name="SHARED_FORMULA_70">#N/A</definedName>
    <definedName name="SHARED_FORMULA_700">#N/A</definedName>
    <definedName name="SHARED_FORMULA_701">#N/A</definedName>
    <definedName name="SHARED_FORMULA_702">#N/A</definedName>
    <definedName name="SHARED_FORMULA_703">#N/A</definedName>
    <definedName name="SHARED_FORMULA_704">#N/A</definedName>
    <definedName name="SHARED_FORMULA_705">#N/A</definedName>
    <definedName name="SHARED_FORMULA_706">#N/A</definedName>
    <definedName name="SHARED_FORMULA_707">#N/A</definedName>
    <definedName name="SHARED_FORMULA_708">#N/A</definedName>
    <definedName name="SHARED_FORMULA_709">#N/A</definedName>
    <definedName name="SHARED_FORMULA_71">#N/A</definedName>
    <definedName name="SHARED_FORMULA_710">#N/A</definedName>
    <definedName name="SHARED_FORMULA_711">#N/A</definedName>
    <definedName name="SHARED_FORMULA_712">#N/A</definedName>
    <definedName name="SHARED_FORMULA_713">#N/A</definedName>
    <definedName name="SHARED_FORMULA_714">#N/A</definedName>
    <definedName name="SHARED_FORMULA_715">#N/A</definedName>
    <definedName name="SHARED_FORMULA_716">#N/A</definedName>
    <definedName name="SHARED_FORMULA_717">#N/A</definedName>
    <definedName name="SHARED_FORMULA_718">#N/A</definedName>
    <definedName name="SHARED_FORMULA_719">#N/A</definedName>
    <definedName name="SHARED_FORMULA_72">#N/A</definedName>
    <definedName name="SHARED_FORMULA_720">#N/A</definedName>
    <definedName name="SHARED_FORMULA_721">#N/A</definedName>
    <definedName name="SHARED_FORMULA_722">#N/A</definedName>
    <definedName name="SHARED_FORMULA_723">#N/A</definedName>
    <definedName name="SHARED_FORMULA_724">#N/A</definedName>
    <definedName name="SHARED_FORMULA_725">#N/A</definedName>
    <definedName name="SHARED_FORMULA_726">#N/A</definedName>
    <definedName name="SHARED_FORMULA_727">#N/A</definedName>
    <definedName name="SHARED_FORMULA_728">#N/A</definedName>
    <definedName name="SHARED_FORMULA_729">#N/A</definedName>
    <definedName name="SHARED_FORMULA_73">#N/A</definedName>
    <definedName name="SHARED_FORMULA_730">#N/A</definedName>
    <definedName name="SHARED_FORMULA_731">#N/A</definedName>
    <definedName name="SHARED_FORMULA_732">#N/A</definedName>
    <definedName name="SHARED_FORMULA_733">#N/A</definedName>
    <definedName name="SHARED_FORMULA_734">#N/A</definedName>
    <definedName name="SHARED_FORMULA_735">#N/A</definedName>
    <definedName name="SHARED_FORMULA_736">#N/A</definedName>
    <definedName name="SHARED_FORMULA_737">#N/A</definedName>
    <definedName name="SHARED_FORMULA_738">#N/A</definedName>
    <definedName name="SHARED_FORMULA_739">#N/A</definedName>
    <definedName name="SHARED_FORMULA_74">#N/A</definedName>
    <definedName name="SHARED_FORMULA_740">#N/A</definedName>
    <definedName name="SHARED_FORMULA_741">#N/A</definedName>
    <definedName name="SHARED_FORMULA_742">#N/A</definedName>
    <definedName name="SHARED_FORMULA_743">#N/A</definedName>
    <definedName name="SHARED_FORMULA_744">#N/A</definedName>
    <definedName name="SHARED_FORMULA_745">#N/A</definedName>
    <definedName name="SHARED_FORMULA_746">#N/A</definedName>
    <definedName name="SHARED_FORMULA_747">#N/A</definedName>
    <definedName name="SHARED_FORMULA_748">#N/A</definedName>
    <definedName name="SHARED_FORMULA_749">#N/A</definedName>
    <definedName name="SHARED_FORMULA_75">#N/A</definedName>
    <definedName name="SHARED_FORMULA_750">#N/A</definedName>
    <definedName name="SHARED_FORMULA_751">#N/A</definedName>
    <definedName name="SHARED_FORMULA_752">#N/A</definedName>
    <definedName name="SHARED_FORMULA_753">#N/A</definedName>
    <definedName name="SHARED_FORMULA_754">#N/A</definedName>
    <definedName name="SHARED_FORMULA_755">#N/A</definedName>
    <definedName name="SHARED_FORMULA_756">#N/A</definedName>
    <definedName name="SHARED_FORMULA_757">#N/A</definedName>
    <definedName name="SHARED_FORMULA_758">#N/A</definedName>
    <definedName name="SHARED_FORMULA_759">#N/A</definedName>
    <definedName name="SHARED_FORMULA_76">#N/A</definedName>
    <definedName name="SHARED_FORMULA_760">#N/A</definedName>
    <definedName name="SHARED_FORMULA_761">#N/A</definedName>
    <definedName name="SHARED_FORMULA_762">#N/A</definedName>
    <definedName name="SHARED_FORMULA_763">#N/A</definedName>
    <definedName name="SHARED_FORMULA_764">#N/A</definedName>
    <definedName name="SHARED_FORMULA_765">#N/A</definedName>
    <definedName name="SHARED_FORMULA_766">#N/A</definedName>
    <definedName name="SHARED_FORMULA_767">#N/A</definedName>
    <definedName name="SHARED_FORMULA_768">#N/A</definedName>
    <definedName name="SHARED_FORMULA_769">#N/A</definedName>
    <definedName name="SHARED_FORMULA_77">#N/A</definedName>
    <definedName name="SHARED_FORMULA_770">#N/A</definedName>
    <definedName name="SHARED_FORMULA_771">#N/A</definedName>
    <definedName name="SHARED_FORMULA_772">#N/A</definedName>
    <definedName name="SHARED_FORMULA_773">#N/A</definedName>
    <definedName name="SHARED_FORMULA_774">#N/A</definedName>
    <definedName name="SHARED_FORMULA_775">#N/A</definedName>
    <definedName name="SHARED_FORMULA_776">#N/A</definedName>
    <definedName name="SHARED_FORMULA_777">#N/A</definedName>
    <definedName name="SHARED_FORMULA_778">#N/A</definedName>
    <definedName name="SHARED_FORMULA_779">#N/A</definedName>
    <definedName name="SHARED_FORMULA_78">#N/A</definedName>
    <definedName name="SHARED_FORMULA_780">#N/A</definedName>
    <definedName name="SHARED_FORMULA_781">#N/A</definedName>
    <definedName name="SHARED_FORMULA_782">#N/A</definedName>
    <definedName name="SHARED_FORMULA_783">#N/A</definedName>
    <definedName name="SHARED_FORMULA_784">#N/A</definedName>
    <definedName name="SHARED_FORMULA_785">#N/A</definedName>
    <definedName name="SHARED_FORMULA_786">#N/A</definedName>
    <definedName name="SHARED_FORMULA_787">#N/A</definedName>
    <definedName name="SHARED_FORMULA_788">#N/A</definedName>
    <definedName name="SHARED_FORMULA_789">#N/A</definedName>
    <definedName name="SHARED_FORMULA_79">#N/A</definedName>
    <definedName name="SHARED_FORMULA_790">#N/A</definedName>
    <definedName name="SHARED_FORMULA_791">#N/A</definedName>
    <definedName name="SHARED_FORMULA_792">#N/A</definedName>
    <definedName name="SHARED_FORMULA_793">#N/A</definedName>
    <definedName name="SHARED_FORMULA_794">#N/A</definedName>
    <definedName name="SHARED_FORMULA_795">#N/A</definedName>
    <definedName name="SHARED_FORMULA_796">#N/A</definedName>
    <definedName name="SHARED_FORMULA_797">#N/A</definedName>
    <definedName name="SHARED_FORMULA_798">#N/A</definedName>
    <definedName name="SHARED_FORMULA_799">#N/A</definedName>
    <definedName name="SHARED_FORMULA_8">#N/A</definedName>
    <definedName name="SHARED_FORMULA_80">#N/A</definedName>
    <definedName name="SHARED_FORMULA_800">#N/A</definedName>
    <definedName name="SHARED_FORMULA_801">#N/A</definedName>
    <definedName name="SHARED_FORMULA_802">#N/A</definedName>
    <definedName name="SHARED_FORMULA_803">#N/A</definedName>
    <definedName name="SHARED_FORMULA_804">#N/A</definedName>
    <definedName name="SHARED_FORMULA_805">#N/A</definedName>
    <definedName name="SHARED_FORMULA_806">#N/A</definedName>
    <definedName name="SHARED_FORMULA_807">#N/A</definedName>
    <definedName name="SHARED_FORMULA_808">#N/A</definedName>
    <definedName name="SHARED_FORMULA_809">#N/A</definedName>
    <definedName name="SHARED_FORMULA_81">#N/A</definedName>
    <definedName name="SHARED_FORMULA_810">#N/A</definedName>
    <definedName name="SHARED_FORMULA_811">#N/A</definedName>
    <definedName name="SHARED_FORMULA_812">#N/A</definedName>
    <definedName name="SHARED_FORMULA_813">#N/A</definedName>
    <definedName name="SHARED_FORMULA_814">#N/A</definedName>
    <definedName name="SHARED_FORMULA_815">#N/A</definedName>
    <definedName name="SHARED_FORMULA_816">#N/A</definedName>
    <definedName name="SHARED_FORMULA_817">#N/A</definedName>
    <definedName name="SHARED_FORMULA_818">#N/A</definedName>
    <definedName name="SHARED_FORMULA_819">#N/A</definedName>
    <definedName name="SHARED_FORMULA_82">#N/A</definedName>
    <definedName name="SHARED_FORMULA_820">#N/A</definedName>
    <definedName name="SHARED_FORMULA_821">#N/A</definedName>
    <definedName name="SHARED_FORMULA_822">#N/A</definedName>
    <definedName name="SHARED_FORMULA_823">#N/A</definedName>
    <definedName name="SHARED_FORMULA_824">#N/A</definedName>
    <definedName name="SHARED_FORMULA_825">#N/A</definedName>
    <definedName name="SHARED_FORMULA_826">#N/A</definedName>
    <definedName name="SHARED_FORMULA_827">#N/A</definedName>
    <definedName name="SHARED_FORMULA_828">#N/A</definedName>
    <definedName name="SHARED_FORMULA_829">#N/A</definedName>
    <definedName name="SHARED_FORMULA_83">#N/A</definedName>
    <definedName name="SHARED_FORMULA_830">#N/A</definedName>
    <definedName name="SHARED_FORMULA_831">#N/A</definedName>
    <definedName name="SHARED_FORMULA_832">#N/A</definedName>
    <definedName name="SHARED_FORMULA_833">#N/A</definedName>
    <definedName name="SHARED_FORMULA_834">#N/A</definedName>
    <definedName name="SHARED_FORMULA_835">#N/A</definedName>
    <definedName name="SHARED_FORMULA_836">#N/A</definedName>
    <definedName name="SHARED_FORMULA_837">#N/A</definedName>
    <definedName name="SHARED_FORMULA_838">#N/A</definedName>
    <definedName name="SHARED_FORMULA_839">#N/A</definedName>
    <definedName name="SHARED_FORMULA_84">#N/A</definedName>
    <definedName name="SHARED_FORMULA_840">#N/A</definedName>
    <definedName name="SHARED_FORMULA_841">#N/A</definedName>
    <definedName name="SHARED_FORMULA_842">#N/A</definedName>
    <definedName name="SHARED_FORMULA_843">#N/A</definedName>
    <definedName name="SHARED_FORMULA_844">#N/A</definedName>
    <definedName name="SHARED_FORMULA_845">#N/A</definedName>
    <definedName name="SHARED_FORMULA_846">#N/A</definedName>
    <definedName name="SHARED_FORMULA_847">#N/A</definedName>
    <definedName name="SHARED_FORMULA_848">#N/A</definedName>
    <definedName name="SHARED_FORMULA_849">#N/A</definedName>
    <definedName name="SHARED_FORMULA_85">#N/A</definedName>
    <definedName name="SHARED_FORMULA_850">#N/A</definedName>
    <definedName name="SHARED_FORMULA_851">#N/A</definedName>
    <definedName name="SHARED_FORMULA_852">#N/A</definedName>
    <definedName name="SHARED_FORMULA_853">#N/A</definedName>
    <definedName name="SHARED_FORMULA_854">#N/A</definedName>
    <definedName name="SHARED_FORMULA_855">#N/A</definedName>
    <definedName name="SHARED_FORMULA_856">#N/A</definedName>
    <definedName name="SHARED_FORMULA_857">#N/A</definedName>
    <definedName name="SHARED_FORMULA_858">#N/A</definedName>
    <definedName name="SHARED_FORMULA_859">#N/A</definedName>
    <definedName name="SHARED_FORMULA_86">#N/A</definedName>
    <definedName name="SHARED_FORMULA_860">#N/A</definedName>
    <definedName name="SHARED_FORMULA_861">#N/A</definedName>
    <definedName name="SHARED_FORMULA_862">#N/A</definedName>
    <definedName name="SHARED_FORMULA_863">#N/A</definedName>
    <definedName name="SHARED_FORMULA_864">#N/A</definedName>
    <definedName name="SHARED_FORMULA_865">#N/A</definedName>
    <definedName name="SHARED_FORMULA_866">#N/A</definedName>
    <definedName name="SHARED_FORMULA_867">#N/A</definedName>
    <definedName name="SHARED_FORMULA_868">#N/A</definedName>
    <definedName name="SHARED_FORMULA_869">#N/A</definedName>
    <definedName name="SHARED_FORMULA_87">#N/A</definedName>
    <definedName name="SHARED_FORMULA_870">#N/A</definedName>
    <definedName name="SHARED_FORMULA_871">#N/A</definedName>
    <definedName name="SHARED_FORMULA_872">#N/A</definedName>
    <definedName name="SHARED_FORMULA_873">#N/A</definedName>
    <definedName name="SHARED_FORMULA_874">#N/A</definedName>
    <definedName name="SHARED_FORMULA_875">#N/A</definedName>
    <definedName name="SHARED_FORMULA_876">#N/A</definedName>
    <definedName name="SHARED_FORMULA_877">#N/A</definedName>
    <definedName name="SHARED_FORMULA_878">#N/A</definedName>
    <definedName name="SHARED_FORMULA_879">#N/A</definedName>
    <definedName name="SHARED_FORMULA_88">#N/A</definedName>
    <definedName name="SHARED_FORMULA_880">#N/A</definedName>
    <definedName name="SHARED_FORMULA_881">#N/A</definedName>
    <definedName name="SHARED_FORMULA_882">#N/A</definedName>
    <definedName name="SHARED_FORMULA_883">#N/A</definedName>
    <definedName name="SHARED_FORMULA_884">#N/A</definedName>
    <definedName name="SHARED_FORMULA_885">#N/A</definedName>
    <definedName name="SHARED_FORMULA_886">#N/A</definedName>
    <definedName name="SHARED_FORMULA_887">#N/A</definedName>
    <definedName name="SHARED_FORMULA_888">#N/A</definedName>
    <definedName name="SHARED_FORMULA_889">#N/A</definedName>
    <definedName name="SHARED_FORMULA_89">#N/A</definedName>
    <definedName name="SHARED_FORMULA_890">#N/A</definedName>
    <definedName name="SHARED_FORMULA_891">#N/A</definedName>
    <definedName name="SHARED_FORMULA_892">#N/A</definedName>
    <definedName name="SHARED_FORMULA_893">#N/A</definedName>
    <definedName name="SHARED_FORMULA_894">#N/A</definedName>
    <definedName name="SHARED_FORMULA_895">#N/A</definedName>
    <definedName name="SHARED_FORMULA_896">#N/A</definedName>
    <definedName name="SHARED_FORMULA_897">#N/A</definedName>
    <definedName name="SHARED_FORMULA_898">#N/A</definedName>
    <definedName name="SHARED_FORMULA_899">#N/A</definedName>
    <definedName name="SHARED_FORMULA_9">#N/A</definedName>
    <definedName name="SHARED_FORMULA_90">#N/A</definedName>
    <definedName name="SHARED_FORMULA_900">#N/A</definedName>
    <definedName name="SHARED_FORMULA_901">#N/A</definedName>
    <definedName name="SHARED_FORMULA_902">#N/A</definedName>
    <definedName name="SHARED_FORMULA_903">#N/A</definedName>
    <definedName name="SHARED_FORMULA_904">#N/A</definedName>
    <definedName name="SHARED_FORMULA_905">#N/A</definedName>
    <definedName name="SHARED_FORMULA_906">#N/A</definedName>
    <definedName name="SHARED_FORMULA_907">#N/A</definedName>
    <definedName name="SHARED_FORMULA_908">#N/A</definedName>
    <definedName name="SHARED_FORMULA_909">#N/A</definedName>
    <definedName name="SHARED_FORMULA_91">#N/A</definedName>
    <definedName name="SHARED_FORMULA_910">#N/A</definedName>
    <definedName name="SHARED_FORMULA_911">#N/A</definedName>
    <definedName name="SHARED_FORMULA_912">#N/A</definedName>
    <definedName name="SHARED_FORMULA_913">#N/A</definedName>
    <definedName name="SHARED_FORMULA_914">#N/A</definedName>
    <definedName name="SHARED_FORMULA_915">#N/A</definedName>
    <definedName name="SHARED_FORMULA_916">#N/A</definedName>
    <definedName name="SHARED_FORMULA_917">#N/A</definedName>
    <definedName name="SHARED_FORMULA_918">#N/A</definedName>
    <definedName name="SHARED_FORMULA_919">#N/A</definedName>
    <definedName name="SHARED_FORMULA_92">#N/A</definedName>
    <definedName name="SHARED_FORMULA_920">#N/A</definedName>
    <definedName name="SHARED_FORMULA_921">#N/A</definedName>
    <definedName name="SHARED_FORMULA_922">#N/A</definedName>
    <definedName name="SHARED_FORMULA_923">#N/A</definedName>
    <definedName name="SHARED_FORMULA_924">#N/A</definedName>
    <definedName name="SHARED_FORMULA_925">#N/A</definedName>
    <definedName name="SHARED_FORMULA_926">#N/A</definedName>
    <definedName name="SHARED_FORMULA_927">#N/A</definedName>
    <definedName name="SHARED_FORMULA_928" localSheetId="8">1+(0.15+0.16*0.05)</definedName>
    <definedName name="SHARED_FORMULA_928">#N/A</definedName>
    <definedName name="SHARED_FORMULA_929">#N/A</definedName>
    <definedName name="SHARED_FORMULA_93">#N/A</definedName>
    <definedName name="SHARED_FORMULA_930" localSheetId="8">1+(0+0.16*0.03)</definedName>
    <definedName name="SHARED_FORMULA_930">#N/A</definedName>
    <definedName name="SHARED_FORMULA_931">#N/A</definedName>
    <definedName name="SHARED_FORMULA_932" localSheetId="8">1+(0.18+0.16*0.05)</definedName>
    <definedName name="SHARED_FORMULA_932">#N/A</definedName>
    <definedName name="SHARED_FORMULA_933">#N/A</definedName>
    <definedName name="SHARED_FORMULA_934">#N/A</definedName>
    <definedName name="SHARED_FORMULA_935">#N/A</definedName>
    <definedName name="SHARED_FORMULA_936">#N/A</definedName>
    <definedName name="SHARED_FORMULA_937">#N/A</definedName>
    <definedName name="SHARED_FORMULA_938">#N/A</definedName>
    <definedName name="SHARED_FORMULA_939">#N/A</definedName>
    <definedName name="SHARED_FORMULA_94">#N/A</definedName>
    <definedName name="SHARED_FORMULA_940">#N/A</definedName>
    <definedName name="SHARED_FORMULA_941">#N/A</definedName>
    <definedName name="SHARED_FORMULA_942">#N/A</definedName>
    <definedName name="SHARED_FORMULA_943">#N/A</definedName>
    <definedName name="SHARED_FORMULA_944">#N/A</definedName>
    <definedName name="SHARED_FORMULA_945">#N/A</definedName>
    <definedName name="SHARED_FORMULA_946">#N/A</definedName>
    <definedName name="SHARED_FORMULA_947">#N/A</definedName>
    <definedName name="SHARED_FORMULA_948">#N/A</definedName>
    <definedName name="SHARED_FORMULA_949">#N/A</definedName>
    <definedName name="SHARED_FORMULA_95">#N/A</definedName>
    <definedName name="SHARED_FORMULA_950">#N/A</definedName>
    <definedName name="SHARED_FORMULA_951">#N/A</definedName>
    <definedName name="SHARED_FORMULA_952">#N/A</definedName>
    <definedName name="SHARED_FORMULA_953">#N/A</definedName>
    <definedName name="SHARED_FORMULA_954">#N/A</definedName>
    <definedName name="SHARED_FORMULA_955">#N/A</definedName>
    <definedName name="SHARED_FORMULA_956">#N/A</definedName>
    <definedName name="SHARED_FORMULA_957">#N/A</definedName>
    <definedName name="SHARED_FORMULA_958" localSheetId="8">1+(0.15+0.16*0.05)</definedName>
    <definedName name="SHARED_FORMULA_958">#N/A</definedName>
    <definedName name="SHARED_FORMULA_959">#N/A</definedName>
    <definedName name="SHARED_FORMULA_96">#N/A</definedName>
    <definedName name="SHARED_FORMULA_960" localSheetId="8">1+(0+0.16*0.03)</definedName>
    <definedName name="SHARED_FORMULA_960">#N/A</definedName>
    <definedName name="SHARED_FORMULA_961">#N/A</definedName>
    <definedName name="SHARED_FORMULA_962">#N/A</definedName>
    <definedName name="SHARED_FORMULA_963" localSheetId="8">1+(0.18+0.16*0.05)</definedName>
    <definedName name="SHARED_FORMULA_963">#N/A</definedName>
    <definedName name="SHARED_FORMULA_964">#N/A</definedName>
    <definedName name="SHARED_FORMULA_965">#N/A</definedName>
    <definedName name="SHARED_FORMULA_966">#N/A</definedName>
    <definedName name="SHARED_FORMULA_967">#N/A</definedName>
    <definedName name="SHARED_FORMULA_968">#N/A</definedName>
    <definedName name="SHARED_FORMULA_969">#N/A</definedName>
    <definedName name="SHARED_FORMULA_97">#N/A</definedName>
    <definedName name="SHARED_FORMULA_970">#N/A</definedName>
    <definedName name="SHARED_FORMULA_971">#N/A</definedName>
    <definedName name="SHARED_FORMULA_972">#N/A</definedName>
    <definedName name="SHARED_FORMULA_973">#N/A</definedName>
    <definedName name="SHARED_FORMULA_974">#N/A</definedName>
    <definedName name="SHARED_FORMULA_975">#N/A</definedName>
    <definedName name="SHARED_FORMULA_976">#N/A</definedName>
    <definedName name="SHARED_FORMULA_977">#N/A</definedName>
    <definedName name="SHARED_FORMULA_978">#N/A</definedName>
    <definedName name="SHARED_FORMULA_979">#N/A</definedName>
    <definedName name="SHARED_FORMULA_98">#N/A</definedName>
    <definedName name="SHARED_FORMULA_980" localSheetId="8">1+(0.15+0.16*0.05)</definedName>
    <definedName name="SHARED_FORMULA_980">#N/A</definedName>
    <definedName name="SHARED_FORMULA_981">#N/A</definedName>
    <definedName name="SHARED_FORMULA_982" localSheetId="8">1+(0+0.16*0.03)</definedName>
    <definedName name="SHARED_FORMULA_982">#N/A</definedName>
    <definedName name="SHARED_FORMULA_983">#N/A</definedName>
    <definedName name="SHARED_FORMULA_984" localSheetId="8">1+(0.18+0.16*0.05)</definedName>
    <definedName name="SHARED_FORMULA_984">#N/A</definedName>
    <definedName name="SHARED_FORMULA_985">#N/A</definedName>
    <definedName name="SHARED_FORMULA_986">#N/A</definedName>
    <definedName name="SHARED_FORMULA_987">#N/A</definedName>
    <definedName name="SHARED_FORMULA_988">#N/A</definedName>
    <definedName name="SHARED_FORMULA_989">#N/A</definedName>
    <definedName name="SHARED_FORMULA_99">#N/A</definedName>
    <definedName name="SHARED_FORMULA_990">#N/A</definedName>
    <definedName name="SHARED_FORMULA_991">#N/A</definedName>
    <definedName name="SHARED_FORMULA_992">#N/A</definedName>
    <definedName name="SHARED_FORMULA_993">#N/A</definedName>
    <definedName name="SHARED_FORMULA_994">#N/A</definedName>
    <definedName name="SHARED_FORMULA_995">#N/A</definedName>
    <definedName name="SHARED_FORMULA_996">#N/A</definedName>
    <definedName name="SHARED_FORMULA_997">#N/A</definedName>
    <definedName name="SHARED_FORMULA_998">#N/A</definedName>
    <definedName name="SHARED_FORMULA_999">#N/A</definedName>
    <definedName name="SHEE_INT" localSheetId="8">[91]steel!#REF!</definedName>
    <definedName name="SHEE_INT">[91]steel!#REF!</definedName>
    <definedName name="SHEET" localSheetId="8">'[3]7422CW00'!#REF!</definedName>
    <definedName name="SHEET">'[3]7422CW00'!#REF!</definedName>
    <definedName name="SHEET_KP">[91]steel!$C$7:$L$47</definedName>
    <definedName name="SHEET_MR">[91]steel!$C$7:$J$47</definedName>
    <definedName name="SHEET1" localSheetId="8">#REF!</definedName>
    <definedName name="SHEET1">#REF!</definedName>
    <definedName name="SHEET10" localSheetId="8">#REF!</definedName>
    <definedName name="SHEET10">#REF!</definedName>
    <definedName name="SHEET11" localSheetId="8">#REF!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3">[6]!ERR</definedName>
    <definedName name="SI" localSheetId="8">'A.U % '!ERR</definedName>
    <definedName name="SI" localSheetId="11">[6]!ERR</definedName>
    <definedName name="SI">[6]!ERR</definedName>
    <definedName name="SIKAD" localSheetId="8">#REF!</definedName>
    <definedName name="SIKAD">#REF!</definedName>
    <definedName name="sin" localSheetId="8">'[49]Gabinetes ctrol, prot. y med. '!#REF!</definedName>
    <definedName name="sin">'[49]Gabinetes ctrol, prot. y med. '!#REF!</definedName>
    <definedName name="Sin_nombre" localSheetId="18">#REF!</definedName>
    <definedName name="Sin_nombre">#REF!</definedName>
    <definedName name="SINGOLO" localSheetId="8">'[3]7422CW00'!#REF!</definedName>
    <definedName name="SINGOLO">'[3]7422CW00'!#REF!</definedName>
    <definedName name="SISISIS" localSheetId="23">[6]!ERR</definedName>
    <definedName name="SISISIS" localSheetId="8">'A.U % '!ERR</definedName>
    <definedName name="SISISIS" localSheetId="11">[6]!ERR</definedName>
    <definedName name="SISISIS">[6]!ERR</definedName>
    <definedName name="SLPVC" localSheetId="18">#REF!</definedName>
    <definedName name="SLPVC" localSheetId="8">[37]BASE!$D$214</definedName>
    <definedName name="SLPVC">#REF!</definedName>
    <definedName name="sm" localSheetId="18">#REF!</definedName>
    <definedName name="sm">#REF!</definedName>
    <definedName name="Smlv">'[13]DATOS CONTRATO'!$I$9</definedName>
    <definedName name="smlv01">[84]CONTRATO!$I$9</definedName>
    <definedName name="smlv2001">[84]CONTRATO!$H$9</definedName>
    <definedName name="SMML">'[143]ASPECTOS TECNICOS'!$O$12:$P$32</definedName>
    <definedName name="SMMLV" localSheetId="8">#REF!</definedName>
    <definedName name="SMMLV">#REF!</definedName>
    <definedName name="SN">[13]EMPRESA!$G$29</definedName>
    <definedName name="SOFT" localSheetId="8">#REF!</definedName>
    <definedName name="SOFT">#REF!</definedName>
    <definedName name="SOLD._4_" localSheetId="8">#REF!</definedName>
    <definedName name="SOLD._4_">#REF!</definedName>
    <definedName name="SOLD._6_" localSheetId="8">#REF!</definedName>
    <definedName name="SOLD._6_">#REF!</definedName>
    <definedName name="SOLD._8_" localSheetId="8">#REF!</definedName>
    <definedName name="SOLD._8_">#REF!</definedName>
    <definedName name="SOLDA" localSheetId="18">#REF!</definedName>
    <definedName name="SOLDA">#REF!</definedName>
    <definedName name="SOLDAD">[226]BASE!$D$511</definedName>
    <definedName name="Soldadura_cawell">'[60]LISTADO '!$F$94</definedName>
    <definedName name="solver_adj" localSheetId="0" hidden="1">'INTERVENTORÍA No 1'!$D$32</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0</definedName>
    <definedName name="solver_nwt" localSheetId="0" hidden="1">1</definedName>
    <definedName name="solver_opt" localSheetId="0" hidden="1">'INTERVENTORÍA No 1'!$F$46</definedName>
    <definedName name="solver_pre" localSheetId="0" hidden="1">0.000001</definedName>
    <definedName name="solver_rbv" localSheetId="0" hidden="1">1</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3</definedName>
    <definedName name="solver_val" localSheetId="0" hidden="1">72198595</definedName>
    <definedName name="solver_ver" localSheetId="0" hidden="1">3</definedName>
    <definedName name="srwrwr" localSheetId="8" hidden="1">{"TAB1",#N/A,TRUE,"GENERAL";"TAB2",#N/A,TRUE,"GENERAL";"TAB3",#N/A,TRUE,"GENERAL";"TAB4",#N/A,TRUE,"GENERAL";"TAB5",#N/A,TRUE,"GENERAL"}</definedName>
    <definedName name="srwrwr" hidden="1">{"TAB1",#N/A,TRUE,"GENERAL";"TAB2",#N/A,TRUE,"GENERAL";"TAB3",#N/A,TRUE,"GENERAL";"TAB4",#N/A,TRUE,"GENERAL";"TAB5",#N/A,TRUE,"GENERAL"}</definedName>
    <definedName name="ss" localSheetId="18">#REF!</definedName>
    <definedName name="SS" localSheetId="8">#REF!</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_AVG_SIZE" localSheetId="8">#REF!</definedName>
    <definedName name="SS_AVG_SIZE">#REF!</definedName>
    <definedName name="SS_WELDING">#REF!</definedName>
    <definedName name="ssa" localSheetId="8">[112]Hoja1!$C$25</definedName>
    <definedName name="ssa">[113]Hoja1!$C$25</definedName>
    <definedName name="ssh" localSheetId="8">[112]Hoja1!$C$24</definedName>
    <definedName name="ssh">[113]Hoja1!$C$24</definedName>
    <definedName name="sss" localSheetId="23">MODULO10.auto_abrir</definedName>
    <definedName name="sss" localSheetId="8">MODULO10.auto_abrir</definedName>
    <definedName name="sss" localSheetId="11">MODULO10.auto_abrir</definedName>
    <definedName name="sss">MODULO10.auto_abrir</definedName>
    <definedName name="sss_1">NA()</definedName>
    <definedName name="sss_11">NA()</definedName>
    <definedName name="sss_12">NA()</definedName>
    <definedName name="sss_6">NA()</definedName>
    <definedName name="sss_7">NA()</definedName>
    <definedName name="sss_8">NA()</definedName>
    <definedName name="sss_9">NA()</definedName>
    <definedName name="SSSS" localSheetId="8">'A.U % '!ERR</definedName>
    <definedName name="SSSS">[0]!err</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SSSS" localSheetId="18">#REF!</definedName>
    <definedName name="SSSSS">#REF!</definedName>
    <definedName name="sssss7" localSheetId="8" hidden="1">{"via1",#N/A,TRUE,"general";"via2",#N/A,TRUE,"general";"via3",#N/A,TRUE,"general"}</definedName>
    <definedName name="sssss7" hidden="1">{"via1",#N/A,TRUE,"general";"via2",#N/A,TRUE,"general";"via3",#N/A,TRUE,"general"}</definedName>
    <definedName name="sssssa" localSheetId="8" hidden="1">{"TAB1",#N/A,TRUE,"GENERAL";"TAB2",#N/A,TRUE,"GENERAL";"TAB3",#N/A,TRUE,"GENERAL";"TAB4",#N/A,TRUE,"GENERAL";"TAB5",#N/A,TRUE,"GENERAL"}</definedName>
    <definedName name="sssssa" hidden="1">{"TAB1",#N/A,TRUE,"GENERAL";"TAB2",#N/A,TRUE,"GENERAL";"TAB3",#N/A,TRUE,"GENERAL";"TAB4",#N/A,TRUE,"GENERAL";"TAB5",#N/A,TRUE,"GENERAL"}</definedName>
    <definedName name="sssssy" localSheetId="8" hidden="1">{"via1",#N/A,TRUE,"general";"via2",#N/A,TRUE,"general";"via3",#N/A,TRUE,"general"}</definedName>
    <definedName name="sssssy" hidden="1">{"via1",#N/A,TRUE,"general";"via2",#N/A,TRUE,"general";"via3",#N/A,TRUE,"general"}</definedName>
    <definedName name="St" localSheetId="8">#REF!</definedName>
    <definedName name="st">'[49]Gabinetes ctrol, prot. y med. '!#REF!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'[227]PxQ Cantidades'!#REF!</definedName>
    <definedName name="STONU">'[3]7422CW00'!#REF!</definedName>
    <definedName name="STRESS_RELIEVIN">#REF!</definedName>
    <definedName name="STSUMM">'[3]7422CW00'!#REF!</definedName>
    <definedName name="stt" localSheetId="8" hidden="1">{"via1",#N/A,TRUE,"general";"via2",#N/A,TRUE,"general";"via3",#N/A,TRUE,"general"}</definedName>
    <definedName name="stt" hidden="1">{"via1",#N/A,TRUE,"general";"via2",#N/A,TRUE,"general";"via3",#N/A,TRUE,"general"}</definedName>
    <definedName name="Stub" localSheetId="8" hidden="1">#REF!</definedName>
    <definedName name="Stub" hidden="1">#REF!</definedName>
    <definedName name="Stub_Header1" localSheetId="8" hidden="1">#REF!</definedName>
    <definedName name="Stub_Header1" hidden="1">#REF!</definedName>
    <definedName name="Stub_Header2" localSheetId="8" hidden="1">#REF!</definedName>
    <definedName name="Stub_Header2" hidden="1">#REF!</definedName>
    <definedName name="Stub_Header3" localSheetId="8" hidden="1">#REF!</definedName>
    <definedName name="Stub_Header3" hidden="1">#REF!</definedName>
    <definedName name="SUBA" localSheetId="8">#REF!</definedName>
    <definedName name="SUBA">#REF!</definedName>
    <definedName name="SUBBASE" localSheetId="18">#REF!</definedName>
    <definedName name="SUBBASE">#REF!</definedName>
    <definedName name="SUBSUELO">#REF!</definedName>
    <definedName name="Subtotal">#REF!</definedName>
    <definedName name="SUELDO">#REF!</definedName>
    <definedName name="SUELLEN" localSheetId="18">#REF!</definedName>
    <definedName name="SUELLEN">#REF!</definedName>
    <definedName name="Sum">'[220]Tabla 1.1'!#REF!</definedName>
    <definedName name="suma" localSheetId="8">[228]Hoja1!$F$60</definedName>
    <definedName name="suma">[106]Hoja1!$F$60</definedName>
    <definedName name="SUMIN" localSheetId="18">#REF!</definedName>
    <definedName name="SUMIN" localSheetId="8">[37]BASE!$D$251</definedName>
    <definedName name="SUMIN">#REF!</definedName>
    <definedName name="Summary" localSheetId="8">#REF!</definedName>
    <definedName name="Summary">#REF!</definedName>
    <definedName name="SUP_ART" localSheetId="8">[91]steel!#REF!</definedName>
    <definedName name="SUP_ART">[91]steel!#REF!</definedName>
    <definedName name="SUP_VEX" localSheetId="8">#REF!</definedName>
    <definedName name="SUP_VEX">#REF!</definedName>
    <definedName name="SUP_VPR" localSheetId="8">#REF!</definedName>
    <definedName name="SUP_VPR">#REF!</definedName>
    <definedName name="SUP_VPR_GEC" localSheetId="8">#REF!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[16]Tablas!#REF!</definedName>
    <definedName name="SUP_VPR_NA" localSheetId="8">#REF!</definedName>
    <definedName name="SUP_VPR_NA">#REF!</definedName>
    <definedName name="SUPER">[120]Tablas!$H$1:$H$65536</definedName>
    <definedName name="SUPERFICIE" localSheetId="8">#REF!</definedName>
    <definedName name="SUPERFICIE">#REF!</definedName>
    <definedName name="Supervía" localSheetId="8"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w" localSheetId="23">[6]!ERR</definedName>
    <definedName name="sw" localSheetId="8">'A.U % '!ERR</definedName>
    <definedName name="sw" localSheetId="11">[6]!ERR</definedName>
    <definedName name="sw">[6]!ERR</definedName>
    <definedName name="swsw" localSheetId="8" hidden="1">{"via1",#N/A,TRUE,"general";"via2",#N/A,TRUE,"general";"via3",#N/A,TRUE,"general"}</definedName>
    <definedName name="swsw" hidden="1">{"via1",#N/A,TRUE,"general";"via2",#N/A,TRUE,"general";"via3",#N/A,TRUE,"general"}</definedName>
    <definedName name="swsw3" localSheetId="8" hidden="1">{"TAB1",#N/A,TRUE,"GENERAL";"TAB2",#N/A,TRUE,"GENERAL";"TAB3",#N/A,TRUE,"GENERAL";"TAB4",#N/A,TRUE,"GENERAL";"TAB5",#N/A,TRUE,"GENERAL"}</definedName>
    <definedName name="swsw3" hidden="1">{"TAB1",#N/A,TRUE,"GENERAL";"TAB2",#N/A,TRUE,"GENERAL";"TAB3",#N/A,TRUE,"GENERAL";"TAB4",#N/A,TRUE,"GENERAL";"TAB5",#N/A,TRUE,"GENERAL"}</definedName>
    <definedName name="Swvu.TAB1." localSheetId="18" hidden="1">#REF!</definedName>
    <definedName name="Swvu.TAB1." localSheetId="8" hidden="1">[45]Presupuesto_Via_distribuidora!#REF!</definedName>
    <definedName name="Swvu.TAB1." hidden="1">#REF!</definedName>
    <definedName name="Swvu.TAB2." localSheetId="18" hidden="1">#REF!</definedName>
    <definedName name="Swvu.TAB2." localSheetId="8" hidden="1">[45]Presupuesto_Via_distribuidora!#REF!</definedName>
    <definedName name="Swvu.TAB2." hidden="1">#REF!</definedName>
    <definedName name="Swvu.TAB3." localSheetId="18" hidden="1">#REF!</definedName>
    <definedName name="Swvu.TAB3." localSheetId="8" hidden="1">[45]Presupuesto_Via_distribuidora!#REF!</definedName>
    <definedName name="Swvu.TAB3." hidden="1">#REF!</definedName>
    <definedName name="Swvu.TAB4." localSheetId="18" hidden="1">#REF!</definedName>
    <definedName name="Swvu.TAB4." localSheetId="8" hidden="1">[45]Presupuesto_Via_distribuidora!#REF!</definedName>
    <definedName name="Swvu.TAB4." hidden="1">#REF!</definedName>
    <definedName name="Swvu.TAB5." localSheetId="18" hidden="1">#REF!</definedName>
    <definedName name="Swvu.TAB5." localSheetId="8" hidden="1">[45]Presupuesto_Via_distribuidora!#REF!</definedName>
    <definedName name="Swvu.TAB5." hidden="1">#REF!</definedName>
    <definedName name="t" localSheetId="23">[39]!absc</definedName>
    <definedName name="t" localSheetId="11">[39]!absc</definedName>
    <definedName name="t">[39]!absc</definedName>
    <definedName name="T.1" localSheetId="8">#REF!</definedName>
    <definedName name="T.1">#REF!</definedName>
    <definedName name="T.1_POZ">[229]TUBERIA!$AB$10:$AB$84</definedName>
    <definedName name="T.10" localSheetId="8">#REF!</definedName>
    <definedName name="T.10">#REF!</definedName>
    <definedName name="T.11" localSheetId="8">#REF!</definedName>
    <definedName name="T.11">#REF!</definedName>
    <definedName name="T.12" localSheetId="8">#REF!</definedName>
    <definedName name="T.12">#REF!</definedName>
    <definedName name="T.13" localSheetId="8">#REF!</definedName>
    <definedName name="T.13">#REF!</definedName>
    <definedName name="T.14" localSheetId="8">#REF!</definedName>
    <definedName name="T.14">#REF!</definedName>
    <definedName name="T.15" localSheetId="8">#REF!</definedName>
    <definedName name="T.15">#REF!</definedName>
    <definedName name="T.16" localSheetId="8">#REF!</definedName>
    <definedName name="T.16">#REF!</definedName>
    <definedName name="T.17" localSheetId="8">#REF!</definedName>
    <definedName name="T.17">#REF!</definedName>
    <definedName name="T.2" localSheetId="8">#REF!</definedName>
    <definedName name="T.2">#REF!</definedName>
    <definedName name="T.3" localSheetId="8">#REF!</definedName>
    <definedName name="T.3">'[150]CANT.5921'!#REF!</definedName>
    <definedName name="T.4" localSheetId="8">#REF!</definedName>
    <definedName name="T.4">#REF!</definedName>
    <definedName name="T.5" localSheetId="8">#REF!</definedName>
    <definedName name="T.5">#REF!</definedName>
    <definedName name="T.6" localSheetId="8">#REF!</definedName>
    <definedName name="T.6">#REF!</definedName>
    <definedName name="T.7" localSheetId="8">#REF!</definedName>
    <definedName name="T.7">#REF!</definedName>
    <definedName name="T.8" localSheetId="8">#REF!</definedName>
    <definedName name="T.8">#REF!</definedName>
    <definedName name="T.9" localSheetId="8">#REF!</definedName>
    <definedName name="T.9">#REF!</definedName>
    <definedName name="T.VIA">'[54]factores A.N.'!$H$15:$H$306</definedName>
    <definedName name="T___2_.3_FC_2.2" localSheetId="8">#REF!</definedName>
    <definedName name="T___2_.3_FC_2.2">#REF!</definedName>
    <definedName name="t_1" localSheetId="23">Scheduled_Payment+Extra_Payment</definedName>
    <definedName name="t_1" localSheetId="8">Scheduled_Payment+Extra_Payment</definedName>
    <definedName name="t_1" localSheetId="11">Scheduled_Payment+Extra_Payment</definedName>
    <definedName name="t_1">Scheduled_Payment+Extra_Payment</definedName>
    <definedName name="T_RMG">[44]D_AWG!$D$51:$E$54</definedName>
    <definedName name="T1_" localSheetId="8">#REF!</definedName>
    <definedName name="T1_">#REF!</definedName>
    <definedName name="T1__2_FC1_5" localSheetId="8">#REF!</definedName>
    <definedName name="T1__2_FC1_5">#REF!</definedName>
    <definedName name="T1__2_FC1_9" localSheetId="8">#REF!</definedName>
    <definedName name="T1__2_FC1_9">#REF!</definedName>
    <definedName name="T1__3__2_FC1_9" localSheetId="8">#REF!</definedName>
    <definedName name="T1__3__2_FC1_9">#REF!</definedName>
    <definedName name="T1_FC_1.5__.2" localSheetId="8">#REF!</definedName>
    <definedName name="T1_FC_1.5__.2">#REF!</definedName>
    <definedName name="T1_FC_1.9__.2" localSheetId="8">#REF!</definedName>
    <definedName name="T1_FC_1.9__.2">#REF!</definedName>
    <definedName name="T1_FC1_5">'[54]factores A.N.'!$H$8:$H$33</definedName>
    <definedName name="T1_FC1_9">'[54]factores A.N.'!$J$8:$J$33</definedName>
    <definedName name="T1_FC2.2">[230]FACTORES!$M$8:$M$23</definedName>
    <definedName name="T11SF15" localSheetId="8">#REF!</definedName>
    <definedName name="T11SF15">#REF!</definedName>
    <definedName name="T11SF19" localSheetId="8">#REF!</definedName>
    <definedName name="T11SF19">#REF!</definedName>
    <definedName name="T12SF15" localSheetId="8">#REF!</definedName>
    <definedName name="T12SF15">#REF!</definedName>
    <definedName name="T12SF19" localSheetId="8">#REF!</definedName>
    <definedName name="T12SF19">#REF!</definedName>
    <definedName name="T1RF15" localSheetId="8">#REF!</definedName>
    <definedName name="T1RF15">#REF!</definedName>
    <definedName name="T1RF19" localSheetId="8">#REF!</definedName>
    <definedName name="T1RF19">#REF!</definedName>
    <definedName name="T2.PVC">'[54]factores A.N.'!$P$8:$P$19</definedName>
    <definedName name="T2_" localSheetId="8">#REF!</definedName>
    <definedName name="T2_">#REF!</definedName>
    <definedName name="T2_.3" localSheetId="8">#REF!</definedName>
    <definedName name="T2_.3">#REF!</definedName>
    <definedName name="T2__2_FC1_5" localSheetId="8">#REF!</definedName>
    <definedName name="T2__2_FC1_5">#REF!</definedName>
    <definedName name="T2__3_FC1_9" localSheetId="8">#REF!</definedName>
    <definedName name="T2__3_FC1_9">#REF!</definedName>
    <definedName name="T2_FC_1.5__.3" localSheetId="8">#REF!</definedName>
    <definedName name="T2_FC_1.5__.3">#REF!</definedName>
    <definedName name="T2_FC_1.5__.3_.2" localSheetId="8">#REF!</definedName>
    <definedName name="T2_FC_1.5__.3_.2">#REF!</definedName>
    <definedName name="T2_FC_1.9__.3" localSheetId="8">#REF!</definedName>
    <definedName name="T2_FC_1.9__.3">#REF!</definedName>
    <definedName name="T2_FC_1.9__.3_.2" localSheetId="8">#REF!</definedName>
    <definedName name="T2_FC_1.9__.3_.2">#REF!</definedName>
    <definedName name="T2_FC1_5">'[54]factores A.N.'!$I$8:$I$33</definedName>
    <definedName name="T2_FC1_9">'[54]factores A.N.'!$K$8:$K$33</definedName>
    <definedName name="T2_POZ" localSheetId="8">#REF!</definedName>
    <definedName name="T2_POZ">#REF!</definedName>
    <definedName name="T2_RAS" localSheetId="8">#REF!</definedName>
    <definedName name="T2_RAS">#REF!</definedName>
    <definedName name="T21SF15" localSheetId="8">#REF!</definedName>
    <definedName name="T21SF15">#REF!</definedName>
    <definedName name="T21SF19" localSheetId="8">#REF!</definedName>
    <definedName name="T21SF19">#REF!</definedName>
    <definedName name="T22JH" localSheetId="8">#REF!</definedName>
    <definedName name="T22JH">#REF!</definedName>
    <definedName name="T22SF15" localSheetId="8">#REF!</definedName>
    <definedName name="T22SF15">#REF!</definedName>
    <definedName name="T22SF19" localSheetId="8">#REF!</definedName>
    <definedName name="T22SF19">#REF!</definedName>
    <definedName name="T2RF15" localSheetId="8">#REF!</definedName>
    <definedName name="T2RF15">#REF!</definedName>
    <definedName name="T2RF19" localSheetId="8">#REF!</definedName>
    <definedName name="T2RF19">#REF!</definedName>
    <definedName name="T32JH" localSheetId="8">#REF!</definedName>
    <definedName name="T32JH">#REF!</definedName>
    <definedName name="T33JH" localSheetId="8">#REF!</definedName>
    <definedName name="T33JH">#REF!</definedName>
    <definedName name="T42JH" localSheetId="8">#REF!</definedName>
    <definedName name="T42JH">#REF!</definedName>
    <definedName name="T43JH" localSheetId="8">#REF!</definedName>
    <definedName name="T43JH">#REF!</definedName>
    <definedName name="T44JH" localSheetId="8">#REF!</definedName>
    <definedName name="T44JH">#REF!</definedName>
    <definedName name="t5t5" localSheetId="8" hidden="1">{"TAB1",#N/A,TRUE,"GENERAL";"TAB2",#N/A,TRUE,"GENERAL";"TAB3",#N/A,TRUE,"GENERAL";"TAB4",#N/A,TRUE,"GENERAL";"TAB5",#N/A,TRUE,"GENERAL"}</definedName>
    <definedName name="t5t5" hidden="1">{"TAB1",#N/A,TRUE,"GENERAL";"TAB2",#N/A,TRUE,"GENERAL";"TAB3",#N/A,TRUE,"GENERAL";"TAB4",#N/A,TRUE,"GENERAL";"TAB5",#N/A,TRUE,"GENERAL"}</definedName>
    <definedName name="T62JH" localSheetId="8">#REF!</definedName>
    <definedName name="T62JH">#REF!</definedName>
    <definedName name="T63JH" localSheetId="8">#REF!</definedName>
    <definedName name="T63JH">#REF!</definedName>
    <definedName name="T64JH" localSheetId="8">#REF!</definedName>
    <definedName name="T64JH">#REF!</definedName>
    <definedName name="T66JH">[37]BASE!$D$163</definedName>
    <definedName name="T82JH" localSheetId="8">#REF!</definedName>
    <definedName name="T82JH">#REF!</definedName>
    <definedName name="T83JH" localSheetId="8">#REF!</definedName>
    <definedName name="T83JH">#REF!</definedName>
    <definedName name="T84JH" localSheetId="8">#REF!</definedName>
    <definedName name="T84JH">#REF!</definedName>
    <definedName name="T88EB" localSheetId="8">#REF!</definedName>
    <definedName name="T88EB">#REF!</definedName>
    <definedName name="T88EL" localSheetId="8">#REF!</definedName>
    <definedName name="T88EL">#REF!</definedName>
    <definedName name="Ta" localSheetId="8">#REF!</definedName>
    <definedName name="Ta">#REF!</definedName>
    <definedName name="TAB_FECHA">[120]Tablas!$B$1:$B$65536</definedName>
    <definedName name="TabBL">'[142]L codos'!$A$3:$V$10</definedName>
    <definedName name="TabCIM">[168]Hoja2!$A$5:$I$38</definedName>
    <definedName name="TABLA" localSheetId="8">#REF!</definedName>
    <definedName name="Tabla">#REF!</definedName>
    <definedName name="tabla1">[231]Hoja3!$B$4:$F$28</definedName>
    <definedName name="TABLEKP">'[3]7422CW00'!#REF!</definedName>
    <definedName name="TableName">"Dummy"</definedName>
    <definedName name="TABLEPRI">#REF!</definedName>
    <definedName name="TABLERO_4_CIRCUITOS">'[60]LISTADO '!$F$108</definedName>
    <definedName name="TABLILLA">[98]BASE!$D$396</definedName>
    <definedName name="Tablon_gres">'[60]LISTADO '!$F$28</definedName>
    <definedName name="TACOM">[37]BASE!$D$316</definedName>
    <definedName name="TACOM1">[232]BASE!$D$306</definedName>
    <definedName name="TACOR">[37]BASE!$D$314</definedName>
    <definedName name="Tambores" localSheetId="8">#REF!</definedName>
    <definedName name="Tambores">#REF!</definedName>
    <definedName name="TANQUE" localSheetId="18">#REF!</definedName>
    <definedName name="TANQUE">#REF!</definedName>
    <definedName name="Tanques" localSheetId="8">#REF!</definedName>
    <definedName name="Tanques">#REF!</definedName>
    <definedName name="TAPAM" localSheetId="8">#REF!</definedName>
    <definedName name="TAPAM">#REF!</definedName>
    <definedName name="TAREAS_INICIALES" localSheetId="8">#REF!</definedName>
    <definedName name="TAREAS_INICIALES">#REF!</definedName>
    <definedName name="TARIFA">#REF!</definedName>
    <definedName name="TarifaPension">[84]EMPRESA!$F$24</definedName>
    <definedName name="TARIFAS" localSheetId="8">[233]TARIFAS!$A$1:$F$52</definedName>
    <definedName name="TARIFAS">[234]TARIFAS!$A$1:$F$52</definedName>
    <definedName name="TARIFAS1">[235]TARIFAS!$A$1:$F$119</definedName>
    <definedName name="TarifaSalud">[84]EMPRESA!$F$26</definedName>
    <definedName name="Tasa" localSheetId="8">#REF!</definedName>
    <definedName name="Tasa">#REF!</definedName>
    <definedName name="TASA_DE_CAMBIO" localSheetId="8">#REF!</definedName>
    <definedName name="TASA_DE_CAMBIO">#REF!</definedName>
    <definedName name="Tasa1">'[236]Bases 2A'!$C$20</definedName>
    <definedName name="TasaCCP" localSheetId="8">#REF!</definedName>
    <definedName name="TasaCCP">#REF!</definedName>
    <definedName name="TASP2" localSheetId="8">#REF!</definedName>
    <definedName name="TASP2">#REF!</definedName>
    <definedName name="TASP3" localSheetId="8">#REF!</definedName>
    <definedName name="TASP3">#REF!</definedName>
    <definedName name="TASP4" localSheetId="8">#REF!</definedName>
    <definedName name="TASP4">#REF!</definedName>
    <definedName name="Tax" localSheetId="8">#REF!</definedName>
    <definedName name="Tax">#REF!</definedName>
    <definedName name="Taxpb" localSheetId="8" hidden="1">#REF!</definedName>
    <definedName name="Taxpb" hidden="1">#REF!</definedName>
    <definedName name="Tb" localSheetId="8">#REF!</definedName>
    <definedName name="Tb">#REF!</definedName>
    <definedName name="TB_EVENTOS_OTS_ANUAL" localSheetId="8">#REF!</definedName>
    <definedName name="TB_EVENTOS_OTS_ANUAL">#REF!</definedName>
    <definedName name="Tc" localSheetId="8">#REF!</definedName>
    <definedName name="TC" hidden="1">{#N/A,#N/A,FALSE,"GRAFICO";#N/A,#N/A,FALSE,"CAJA (2)";#N/A,#N/A,FALSE,"TERCEROS-PROMEDIO";#N/A,#N/A,FALSE,"CAJA";#N/A,#N/A,FALSE,"INGRESOS1995-2003";#N/A,#N/A,FALSE,"GASTOS1995-2003"}</definedName>
    <definedName name="Td" localSheetId="8">#REF!</definedName>
    <definedName name="Td">#REF!</definedName>
    <definedName name="tdy" localSheetId="8" hidden="1">{"TAB1",#N/A,TRUE,"GENERAL";"TAB2",#N/A,TRUE,"GENERAL";"TAB3",#N/A,TRUE,"GENERAL";"TAB4",#N/A,TRUE,"GENERAL";"TAB5",#N/A,TRUE,"GENERAL"}</definedName>
    <definedName name="tdy" hidden="1">{"TAB1",#N/A,TRUE,"GENERAL";"TAB2",#N/A,TRUE,"GENERAL";"TAB3",#N/A,TRUE,"GENERAL";"TAB4",#N/A,TRUE,"GENERAL";"TAB5",#N/A,TRUE,"GENERAL"}</definedName>
    <definedName name="Te" localSheetId="8">#REF!</definedName>
    <definedName name="Te">#REF!</definedName>
    <definedName name="TECHINT_INTERNATIONAL_CONSTRUCTION">"CP03"</definedName>
    <definedName name="Teja_thermoacustica">'[60]LISTADO '!$F$102</definedName>
    <definedName name="TEJAB">[37]BASE!$D$65</definedName>
    <definedName name="TEJAJ" localSheetId="8">#REF!</definedName>
    <definedName name="TEJAJ">#REF!</definedName>
    <definedName name="telefono">[84]EMPRESA!$F$16</definedName>
    <definedName name="Teléfono">'[111]FIRMAS y DATOS'!$C:$C</definedName>
    <definedName name="TELEP">[37]BASE!$D$313</definedName>
    <definedName name="TEMA1" localSheetId="8">#REF!</definedName>
    <definedName name="TEMA1">#REF!</definedName>
    <definedName name="TEMA10" localSheetId="8">#REF!</definedName>
    <definedName name="TEMA10">#REF!</definedName>
    <definedName name="TEMA2" localSheetId="8">#REF!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8">'A.U % '!ERR</definedName>
    <definedName name="TER">[0]!err</definedName>
    <definedName name="TERM" localSheetId="8">'A.U % '!ERR</definedName>
    <definedName name="TERM">[0]!err</definedName>
    <definedName name="terminales" localSheetId="18">#REF!</definedName>
    <definedName name="terminales">#REF!</definedName>
    <definedName name="TÉRMINOS" localSheetId="8">'A.U % '!ERR</definedName>
    <definedName name="TÉRMINOS">[0]!err</definedName>
    <definedName name="TERR">[57]PRESUPUESTO!$I$7</definedName>
    <definedName name="TETETET" localSheetId="18">#REF!</definedName>
    <definedName name="TETETET">#REF!</definedName>
    <definedName name="tewst" localSheetId="8" hidden="1">{"TAB1",#N/A,TRUE,"GENERAL";"TAB2",#N/A,TRUE,"GENERAL";"TAB3",#N/A,TRUE,"GENERAL";"TAB4",#N/A,TRUE,"GENERAL";"TAB5",#N/A,TRUE,"GENERAL"}</definedName>
    <definedName name="tewst" hidden="1">{"TAB1",#N/A,TRUE,"GENERAL";"TAB2",#N/A,TRUE,"GENERAL";"TAB3",#N/A,TRUE,"GENERAL";"TAB4",#N/A,TRUE,"GENERAL";"TAB5",#N/A,TRUE,"GENERAL"}</definedName>
    <definedName name="teytrh" localSheetId="8" hidden="1">{"via1",#N/A,TRUE,"general";"via2",#N/A,TRUE,"general";"via3",#N/A,TRUE,"general"}</definedName>
    <definedName name="teytrh" hidden="1">{"via1",#N/A,TRUE,"general";"via2",#N/A,TRUE,"general";"via3",#N/A,TRUE,"general"}</definedName>
    <definedName name="Tf" localSheetId="8">#REF!</definedName>
    <definedName name="Tf">#REF!</definedName>
    <definedName name="Tg" localSheetId="8">#REF!</definedName>
    <definedName name="Tg">#REF!</definedName>
    <definedName name="TGALV" localSheetId="8">#REF!</definedName>
    <definedName name="TGALV">#REF!</definedName>
    <definedName name="TGB" localSheetId="8">#REF!</definedName>
    <definedName name="TGB">#REF!</definedName>
    <definedName name="TGRASA" localSheetId="8">#REF!</definedName>
    <definedName name="TGRASA">#REF!</definedName>
    <definedName name="Th" localSheetId="8">#REF!</definedName>
    <definedName name="Th">#REF!</definedName>
    <definedName name="TH10J" localSheetId="8">#REF!</definedName>
    <definedName name="TH10J">#REF!</definedName>
    <definedName name="thdh" localSheetId="8" hidden="1">{"TAB1",#N/A,TRUE,"GENERAL";"TAB2",#N/A,TRUE,"GENERAL";"TAB3",#N/A,TRUE,"GENERAL";"TAB4",#N/A,TRUE,"GENERAL";"TAB5",#N/A,TRUE,"GENERAL"}</definedName>
    <definedName name="thdh" hidden="1">{"TAB1",#N/A,TRUE,"GENERAL";"TAB2",#N/A,TRUE,"GENERAL";"TAB3",#N/A,TRUE,"GENERAL";"TAB4",#N/A,TRUE,"GENERAL";"TAB5",#N/A,TRUE,"GENERAL"}</definedName>
    <definedName name="THF6JH" localSheetId="8">#REF!</definedName>
    <definedName name="THF6JH">#REF!</definedName>
    <definedName name="THF6RO">[37]BASE!$D$190</definedName>
    <definedName name="THF8JH" localSheetId="8">#REF!</definedName>
    <definedName name="THF8JH">#REF!</definedName>
    <definedName name="THP">#REF!</definedName>
    <definedName name="thtj" localSheetId="8" hidden="1">{"via1",#N/A,TRUE,"general";"via2",#N/A,TRUE,"general";"via3",#N/A,TRUE,"general"}</definedName>
    <definedName name="thtj" hidden="1">{"via1",#N/A,TRUE,"general";"via2",#N/A,TRUE,"general";"via3",#N/A,TRUE,"general"}</definedName>
    <definedName name="Ti" localSheetId="8">#REF!</definedName>
    <definedName name="Ti">#REF!</definedName>
    <definedName name="TIEMPO" localSheetId="8">[75]BASES!$E$27</definedName>
    <definedName name="TIEMPO">[75]BASES!$E$27</definedName>
    <definedName name="Tipo" localSheetId="18">#REF!</definedName>
    <definedName name="TIPO" localSheetId="8">#REF!</definedName>
    <definedName name="Tipo">#REF!</definedName>
    <definedName name="TIPO_GRUPO" localSheetId="8">#REF!</definedName>
    <definedName name="TIPO_GRUPO">#REF!</definedName>
    <definedName name="Tipocimentacion" localSheetId="18">#REF!</definedName>
    <definedName name="Tipocimentacion">#REF!</definedName>
    <definedName name="TipoGC">[199]Tablas!$U$6:$U$15</definedName>
    <definedName name="TipoNeces">[199]Tablas!$Q$6:$Q$8</definedName>
    <definedName name="TipoPro" localSheetId="8">#REF!</definedName>
    <definedName name="TipoPro">#REF!</definedName>
    <definedName name="Tipoproceso" localSheetId="8">#REF!</definedName>
    <definedName name="Tipoproceso">#REF!</definedName>
    <definedName name="TIR" localSheetId="8">#REF!</definedName>
    <definedName name="TIR">#REF!</definedName>
    <definedName name="TITLE">#REF!</definedName>
    <definedName name="Titlepb" localSheetId="8" hidden="1">#REF!</definedName>
    <definedName name="Titlepb" hidden="1">#REF!</definedName>
    <definedName name="titu">#REF!</definedName>
    <definedName name="titu2">#REF!</definedName>
    <definedName name="TITULO" localSheetId="18">#REF!</definedName>
    <definedName name="TITULO">#REF!</definedName>
    <definedName name="titulos_a_imprimir" localSheetId="8">#REF!</definedName>
    <definedName name="titulos_a_imprimir">#REF!</definedName>
    <definedName name="_xlnm.Print_Titles" localSheetId="2">PRESUPUESTO!$1:$3</definedName>
    <definedName name="_xlnm.Print_Titles">#N/A</definedName>
    <definedName name="Títulos_a_imprimir_IM" localSheetId="18">#REF!</definedName>
    <definedName name="Títulos_a_imprimir_IM" localSheetId="8">#REF!</definedName>
    <definedName name="Títulos_a_imprimir_IM">#REF!</definedName>
    <definedName name="Tj" localSheetId="8">#REF!</definedName>
    <definedName name="Tj">#REF!</definedName>
    <definedName name="Tk" localSheetId="8">#REF!</definedName>
    <definedName name="Tk">#REF!</definedName>
    <definedName name="TK_1" localSheetId="8" hidden="1">[46]INST!#REF!</definedName>
    <definedName name="TK_1" hidden="1">[47]INST!#REF!</definedName>
    <definedName name="TKSLCI07">[13]EMPRESA!$F$22</definedName>
    <definedName name="tld" localSheetId="8">[112]Datos!$D$14</definedName>
    <definedName name="tld">[113]Datos!$D$14</definedName>
    <definedName name="Tll" localSheetId="8">#REF!</definedName>
    <definedName name="Tll">#REF!</definedName>
    <definedName name="Tm" localSheetId="8">#REF!</definedName>
    <definedName name="Tm">#REF!</definedName>
    <definedName name="Tn" localSheetId="8">#REF!</definedName>
    <definedName name="Tn">#REF!</definedName>
    <definedName name="TNOV10" localSheetId="8">#REF!</definedName>
    <definedName name="TNOV10">#REF!</definedName>
    <definedName name="TNOV12">[37]BASE!$D$147</definedName>
    <definedName name="TNOV16" localSheetId="8">#REF!</definedName>
    <definedName name="TNOV16">#REF!</definedName>
    <definedName name="TNOV18" localSheetId="8">#REF!</definedName>
    <definedName name="TNOV18">#REF!</definedName>
    <definedName name="TNOV20" localSheetId="8">#REF!</definedName>
    <definedName name="TNOV20">#REF!</definedName>
    <definedName name="TNOV6" localSheetId="8">#REF!</definedName>
    <definedName name="TNOV6">#REF!</definedName>
    <definedName name="TNOV8">[37]BASE!$D$145</definedName>
    <definedName name="Tñ" localSheetId="8">#REF!</definedName>
    <definedName name="Tñ">#REF!</definedName>
    <definedName name="To" localSheetId="8">#REF!</definedName>
    <definedName name="To">#REF!</definedName>
    <definedName name="Toma_corriente_dobles_polo_tierra">'[60]LISTADO '!$F$76</definedName>
    <definedName name="TopEncargado" localSheetId="18">#REF!</definedName>
    <definedName name="TopEncargado" localSheetId="8">#REF!</definedName>
    <definedName name="TopEncargado">#REF!</definedName>
    <definedName name="TOPGENER" localSheetId="8">#REF!</definedName>
    <definedName name="TOPGENER">#REF!</definedName>
    <definedName name="TOPGENER1" localSheetId="8">#REF!</definedName>
    <definedName name="TOPGENER1">#REF!</definedName>
    <definedName name="TOPMENU" localSheetId="8">#REF!</definedName>
    <definedName name="TOPMENU">#REF!</definedName>
    <definedName name="Topografo">'[60]M.O.'!$F$21</definedName>
    <definedName name="TORNI">[37]BASE!$D$265</definedName>
    <definedName name="Torres" localSheetId="8">#REF!</definedName>
    <definedName name="Torres">#REF!</definedName>
    <definedName name="tortas" localSheetId="8" hidden="1">{"TAB1",#N/A,TRUE,"GENERAL";"TAB2",#N/A,TRUE,"GENERAL";"TAB3",#N/A,TRUE,"GENERAL";"TAB4",#N/A,TRUE,"GENERAL";"TAB5",#N/A,TRUE,"GENERAL"}</definedName>
    <definedName name="tortas" hidden="1">{"TAB1",#N/A,TRUE,"GENERAL";"TAB2",#N/A,TRUE,"GENERAL";"TAB3",#N/A,TRUE,"GENERAL";"TAB4",#N/A,TRUE,"GENERAL";"TAB5",#N/A,TRUE,"GENERAL"}</definedName>
    <definedName name="tortas2" localSheetId="8" hidden="1">{"via1",#N/A,TRUE,"general";"via2",#N/A,TRUE,"general";"via3",#N/A,TRUE,"general"}</definedName>
    <definedName name="tortas2" hidden="1">{"via1",#N/A,TRUE,"general";"via2",#N/A,TRUE,"general";"via3",#N/A,TRUE,"general"}</definedName>
    <definedName name="TOT" localSheetId="8">#REF!</definedName>
    <definedName name="tot">#REF!</definedName>
    <definedName name="Tot_Act01" localSheetId="18">#REF!</definedName>
    <definedName name="Tot_Act01">#REF!</definedName>
    <definedName name="Tot_Act02" localSheetId="18">#REF!</definedName>
    <definedName name="Tot_Act02" localSheetId="8">#REF!</definedName>
    <definedName name="Tot_Act02">#REF!</definedName>
    <definedName name="Tot_Act03" localSheetId="18">#REF!</definedName>
    <definedName name="Tot_Act03">#REF!</definedName>
    <definedName name="TOTAL" localSheetId="18">#REF!</definedName>
    <definedName name="TOTAL" localSheetId="8">#REF!</definedName>
    <definedName name="TOTAL">#REF!</definedName>
    <definedName name="Total_Interest" localSheetId="8">#REF!</definedName>
    <definedName name="Total_Interest">#REF!</definedName>
    <definedName name="Total_Pay" localSheetId="8">#REF!</definedName>
    <definedName name="Total_Pay">#REF!</definedName>
    <definedName name="Total_Payment" localSheetId="23">Scheduled_Payment+Extra_Payment</definedName>
    <definedName name="Total_Payment" localSheetId="8">Scheduled_Payment+Extra_Payment</definedName>
    <definedName name="Total_Payment" localSheetId="11">Scheduled_Payment+Extra_Payment</definedName>
    <definedName name="Total_Payment">Scheduled_Payment+Extra_Payment</definedName>
    <definedName name="Total_Payment1" localSheetId="23">Scheduled_Payment+Extra_Payment</definedName>
    <definedName name="Total_Payment1" localSheetId="8">Scheduled_Payment+Extra_Payment</definedName>
    <definedName name="Total_Payment1" localSheetId="11">Scheduled_Payment+Extra_Payment</definedName>
    <definedName name="Total_Payment1">Scheduled_Payment+Extra_Payment</definedName>
    <definedName name="total1" localSheetId="8">#REF!</definedName>
    <definedName name="total1">#REF!</definedName>
    <definedName name="TotalCesantias">'[84]NOMINA 1'!$N$38</definedName>
    <definedName name="TOTALHH" localSheetId="8">#REF!</definedName>
    <definedName name="TOTALHH">#REF!</definedName>
    <definedName name="TOTALHH1" localSheetId="8">#REF!</definedName>
    <definedName name="TOTALHH1">#REF!</definedName>
    <definedName name="TotalOpti" localSheetId="18">#REF!</definedName>
    <definedName name="TotalOpti">#REF!</definedName>
    <definedName name="TOTALOPTIM">[237]Hoja2!$E$11:$E$704</definedName>
    <definedName name="TOTALOPTIMIZACION">[237]Hoja2!$E$11:$E$704</definedName>
    <definedName name="TOTALREPOS">[237]Hoja2!$E$11:$E$704</definedName>
    <definedName name="TOTALREPOSICION">[237]Hoja2!$E$11:$E$704</definedName>
    <definedName name="TotalVacaciones">'[84]NOMINA 1'!$N$37</definedName>
    <definedName name="TotAuxAlim">'[13]NOMINA-1'!$E$37</definedName>
    <definedName name="TotAuxAlimentacion">'[84]NOMINA 1'!$E$38</definedName>
    <definedName name="TotAuxCom">'[13]NOMINA-1'!$E$39</definedName>
    <definedName name="TotAuxComi">'[84]NOMINA 1'!$E$40</definedName>
    <definedName name="TotAuxDotacion">'[84]NOMINA 1'!$E$41</definedName>
    <definedName name="TotAuxHab">'[84]NOMINA 1'!$E$37</definedName>
    <definedName name="TotAuxTransporte">'[84]NOMINA 1'!$E$39</definedName>
    <definedName name="TotBasico">'[84]NOMINA 1'!$E$35</definedName>
    <definedName name="TotCom">'[13]NOMINA-1'!$E$41</definedName>
    <definedName name="TotComision">'[84]NOMINA 1'!$E$42</definedName>
    <definedName name="TotExtras">'[84]NOMINA 1'!$E$36</definedName>
    <definedName name="TotIntercesantias">'[84]NOMINA 1'!$N$39</definedName>
    <definedName name="TotPrimaServicios">'[84]NOMINA 1'!$N$36</definedName>
    <definedName name="TotPrimaServicos">'[84]NOMINA 1'!$N$36</definedName>
    <definedName name="TotPrimaVacaciones">'[84]NOMINA 1'!$N$41</definedName>
    <definedName name="TotPrimConv">'[13]NOMINA-1'!$N$39</definedName>
    <definedName name="TotPrimConvencional">'[84]NOMINA 1'!$N$40</definedName>
    <definedName name="TotPrimVac">'[13]NOMINA-1'!$N$40</definedName>
    <definedName name="TOTSHE1" localSheetId="8">#REF!</definedName>
    <definedName name="TOTSHE1">#REF!</definedName>
    <definedName name="TOTSHE10" localSheetId="8">#REF!</definedName>
    <definedName name="TOTSHE10">#REF!</definedName>
    <definedName name="TOTSHE11" localSheetId="8">#REF!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'[13]NOMINA-1'!$N$36</definedName>
    <definedName name="TP" localSheetId="18">#REF!</definedName>
    <definedName name="Tp" localSheetId="8">#REF!</definedName>
    <definedName name="TP">#REF!</definedName>
    <definedName name="TPVCME" localSheetId="8">#REF!</definedName>
    <definedName name="TPVCME">#REF!</definedName>
    <definedName name="TPVCP1" localSheetId="8">#REF!</definedName>
    <definedName name="TPVCP1">#REF!</definedName>
    <definedName name="TPVCS3" localSheetId="8">[37]BASE!#REF!</definedName>
    <definedName name="TPVCS3">[37]BASE!#REF!</definedName>
    <definedName name="TPVCS4" localSheetId="8">#REF!</definedName>
    <definedName name="TPVCS4">#REF!</definedName>
    <definedName name="Tq" localSheetId="8">#REF!</definedName>
    <definedName name="Tq">#REF!</definedName>
    <definedName name="Tr" localSheetId="8">#REF!</definedName>
    <definedName name="tr" hidden="1">{"TAB1",#N/A,TRUE,"GENERAL";"TAB2",#N/A,TRUE,"GENERAL";"TAB3",#N/A,TRUE,"GENERAL";"TAB4",#N/A,TRUE,"GENERAL";"TAB5",#N/A,TRUE,"GENERAL"}</definedName>
    <definedName name="Train1" localSheetId="18">#REF!</definedName>
    <definedName name="Train1">#REF!</definedName>
    <definedName name="Train2" localSheetId="18">#REF!</definedName>
    <definedName name="Train2">#REF!</definedName>
    <definedName name="Train3" localSheetId="18">#REF!</definedName>
    <definedName name="Train3">#REF!</definedName>
    <definedName name="Train4" localSheetId="18">#REF!</definedName>
    <definedName name="Train4">#REF!</definedName>
    <definedName name="TrainSpec">#REF!</definedName>
    <definedName name="TRAMO" localSheetId="8">#REF!</definedName>
    <definedName name="TRAMO">#REF!</definedName>
    <definedName name="TRANA" localSheetId="8">[37]BASE!#REF!</definedName>
    <definedName name="TRANA">[37]BASE!#REF!</definedName>
    <definedName name="TRANAG">[37]BASE!$D$336</definedName>
    <definedName name="TRANAR">[37]BASE!$D$332</definedName>
    <definedName name="TRANS">[37]BASE!$D$333</definedName>
    <definedName name="Transmisores">#REF!</definedName>
    <definedName name="TRANSPORI" localSheetId="8" hidden="1">{#N/A,#N/A,TRUE,"INGENIERIA";#N/A,#N/A,TRUE,"COMPRAS";#N/A,#N/A,TRUE,"DIRECCION";#N/A,#N/A,TRUE,"RESUMEN"}</definedName>
    <definedName name="TRANSPORI" hidden="1">{#N/A,#N/A,TRUE,"INGENIERIA";#N/A,#N/A,TRUE,"COMPRAS";#N/A,#N/A,TRUE,"DIRECCION";#N/A,#N/A,TRUE,"RESUMEN"}</definedName>
    <definedName name="Transporte" localSheetId="8">'[13]DATOS CONTRATO'!$E$16</definedName>
    <definedName name="TRANSPORTE" hidden="1">{#N/A,#N/A,TRUE,"INGENIERIA";#N/A,#N/A,TRUE,"COMPRAS";#N/A,#N/A,TRUE,"DIRECCION";#N/A,#N/A,TRUE,"RESUMEN"}</definedName>
    <definedName name="TRANSPORTE_" localSheetId="8">#REF!</definedName>
    <definedName name="TRANSPORTE_">#REF!</definedName>
    <definedName name="TRAT" localSheetId="8">[238]desmonte!$E$48</definedName>
    <definedName name="TRAT">[239]desmonte!$E$48</definedName>
    <definedName name="TREM" localSheetId="8">#REF!</definedName>
    <definedName name="TREM">#REF!</definedName>
    <definedName name="Trenes" localSheetId="8">#REF!</definedName>
    <definedName name="Trenes">#REF!</definedName>
    <definedName name="trest" localSheetId="8" hidden="1">{"TAB1",#N/A,TRUE,"GENERAL";"TAB2",#N/A,TRUE,"GENERAL";"TAB3",#N/A,TRUE,"GENERAL";"TAB4",#N/A,TRUE,"GENERAL";"TAB5",#N/A,TRUE,"GENERAL"}</definedName>
    <definedName name="trest" hidden="1">{"TAB1",#N/A,TRUE,"GENERAL";"TAB2",#N/A,TRUE,"GENERAL";"TAB3",#N/A,TRUE,"GENERAL";"TAB4",#N/A,TRUE,"GENERAL";"TAB5",#N/A,TRUE,"GENERAL"}</definedName>
    <definedName name="tret" localSheetId="8" hidden="1">{"TAB1",#N/A,TRUE,"GENERAL";"TAB2",#N/A,TRUE,"GENERAL";"TAB3",#N/A,TRUE,"GENERAL";"TAB4",#N/A,TRUE,"GENERAL";"TAB5",#N/A,TRUE,"GENERAL"}</definedName>
    <definedName name="tret" hidden="1">{"TAB1",#N/A,TRUE,"GENERAL";"TAB2",#N/A,TRUE,"GENERAL";"TAB3",#N/A,TRUE,"GENERAL";"TAB4",#N/A,TRUE,"GENERAL";"TAB5",#N/A,TRUE,"GENERAL"}</definedName>
    <definedName name="TREYDGY" localSheetId="18">#REF!</definedName>
    <definedName name="TREYDGY">#REF!</definedName>
    <definedName name="trh" localSheetId="8" hidden="1">{"via1",#N/A,TRUE,"general";"via2",#N/A,TRUE,"general";"via3",#N/A,TRUE,"general"}</definedName>
    <definedName name="trh" hidden="1">{"via1",#N/A,TRUE,"general";"via2",#N/A,TRUE,"general";"via3",#N/A,TRUE,"general"}</definedName>
    <definedName name="trhfh" localSheetId="8" hidden="1">{"via1",#N/A,TRUE,"general";"via2",#N/A,TRUE,"general";"via3",#N/A,TRUE,"general"}</definedName>
    <definedName name="trhfh" hidden="1">{"via1",#N/A,TRUE,"general";"via2",#N/A,TRUE,"general";"via3",#N/A,TRUE,"general"}</definedName>
    <definedName name="tri">#REF!</definedName>
    <definedName name="TRIANG" localSheetId="8">#REF!</definedName>
    <definedName name="TRIANG">#REF!</definedName>
    <definedName name="Trimestre1">#REF!</definedName>
    <definedName name="Trimestre2">#REF!</definedName>
    <definedName name="Trimestre3">#REF!</definedName>
    <definedName name="Trimestre4">#REF!</definedName>
    <definedName name="TRITM" localSheetId="8">#REF!</definedName>
    <definedName name="TRITM">#REF!</definedName>
    <definedName name="TRITU">[37]BASE!$D$54</definedName>
    <definedName name="trjfgjh" localSheetId="8" hidden="1">{"via1",#N/A,TRUE,"general";"via2",#N/A,TRUE,"general";"via3",#N/A,TRUE,"general"}</definedName>
    <definedName name="trjfgjh" hidden="1">{"via1",#N/A,TRUE,"general";"via2",#N/A,TRUE,"general";"via3",#N/A,TRUE,"general"}</definedName>
    <definedName name="TRM" localSheetId="8">[240]Tablas!$B$2</definedName>
    <definedName name="TRM">[241]Tablas!$B$2</definedName>
    <definedName name="tru" localSheetId="8" hidden="1">{"via1",#N/A,TRUE,"general";"via2",#N/A,TRUE,"general";"via3",#N/A,TRUE,"general"}</definedName>
    <definedName name="tru" hidden="1">{"via1",#N/A,TRUE,"general";"via2",#N/A,TRUE,"general";"via3",#N/A,TRUE,"general"}</definedName>
    <definedName name="truds" localSheetId="8" hidden="1">{"via1",#N/A,TRUE,"general";"via2",#N/A,TRUE,"general";"via3",#N/A,TRUE,"general"}</definedName>
    <definedName name="truds" hidden="1">{"via1",#N/A,TRUE,"general";"via2",#N/A,TRUE,"general";"via3",#N/A,TRUE,"general"}</definedName>
    <definedName name="trutu" localSheetId="8" hidden="1">{"via1",#N/A,TRUE,"general";"via2",#N/A,TRUE,"general";"via3",#N/A,TRUE,"general"}</definedName>
    <definedName name="trutu" hidden="1">{"via1",#N/A,TRUE,"general";"via2",#N/A,TRUE,"general";"via3",#N/A,TRUE,"general"}</definedName>
    <definedName name="trydfg" localSheetId="8" hidden="1">{"via1",#N/A,TRUE,"general";"via2",#N/A,TRUE,"general";"via3",#N/A,TRUE,"general"}</definedName>
    <definedName name="trydfg" hidden="1">{"via1",#N/A,TRUE,"general";"via2",#N/A,TRUE,"general";"via3",#N/A,TRUE,"general"}</definedName>
    <definedName name="trydtrygf" localSheetId="8" hidden="1">{"via1",#N/A,TRUE,"general";"via2",#N/A,TRUE,"general";"via3",#N/A,TRUE,"general"}</definedName>
    <definedName name="trydtrygf" hidden="1">{"via1",#N/A,TRUE,"general";"via2",#N/A,TRUE,"general";"via3",#N/A,TRUE,"general"}</definedName>
    <definedName name="tryery" localSheetId="8" hidden="1">{"TAB1",#N/A,TRUE,"GENERAL";"TAB2",#N/A,TRUE,"GENERAL";"TAB3",#N/A,TRUE,"GENERAL";"TAB4",#N/A,TRUE,"GENERAL";"TAB5",#N/A,TRUE,"GENERAL"}</definedName>
    <definedName name="tryery" hidden="1">{"TAB1",#N/A,TRUE,"GENERAL";"TAB2",#N/A,TRUE,"GENERAL";"TAB3",#N/A,TRUE,"GENERAL";"TAB4",#N/A,TRUE,"GENERAL";"TAB5",#N/A,TRUE,"GENERAL"}</definedName>
    <definedName name="tryi6" localSheetId="8" hidden="1">{"TAB1",#N/A,TRUE,"GENERAL";"TAB2",#N/A,TRUE,"GENERAL";"TAB3",#N/A,TRUE,"GENERAL";"TAB4",#N/A,TRUE,"GENERAL";"TAB5",#N/A,TRUE,"GENERAL"}</definedName>
    <definedName name="tryi6" hidden="1">{"TAB1",#N/A,TRUE,"GENERAL";"TAB2",#N/A,TRUE,"GENERAL";"TAB3",#N/A,TRUE,"GENERAL";"TAB4",#N/A,TRUE,"GENERAL";"TAB5",#N/A,TRUE,"GENERAL"}</definedName>
    <definedName name="tryrth" localSheetId="8" hidden="1">{"via1",#N/A,TRUE,"general";"via2",#N/A,TRUE,"general";"via3",#N/A,TRUE,"general"}</definedName>
    <definedName name="tryrth" hidden="1">{"via1",#N/A,TRUE,"general";"via2",#N/A,TRUE,"general";"via3",#N/A,TRUE,"general"}</definedName>
    <definedName name="Ts" localSheetId="8">#REF!</definedName>
    <definedName name="TS">[178]INSUMOS!$A:$E</definedName>
    <definedName name="tsert" localSheetId="8" hidden="1">{"TAB1",#N/A,TRUE,"GENERAL";"TAB2",#N/A,TRUE,"GENERAL";"TAB3",#N/A,TRUE,"GENERAL";"TAB4",#N/A,TRUE,"GENERAL";"TAB5",#N/A,TRUE,"GENERAL"}</definedName>
    <definedName name="tsert" hidden="1">{"TAB1",#N/A,TRUE,"GENERAL";"TAB2",#N/A,TRUE,"GENERAL";"TAB3",#N/A,TRUE,"GENERAL";"TAB4",#N/A,TRUE,"GENERAL";"TAB5",#N/A,TRUE,"GENERAL"}</definedName>
    <definedName name="Tt" localSheetId="8">#REF!</definedName>
    <definedName name="Tt">#REF!</definedName>
    <definedName name="TtCD" localSheetId="18">#REF!</definedName>
    <definedName name="TtCD" localSheetId="8">#REF!</definedName>
    <definedName name="TtCD">#REF!</definedName>
    <definedName name="TTR" localSheetId="8" hidden="1">{"via1",#N/A,TRUE,"general";"via2",#N/A,TRUE,"general";"via3",#N/A,TRUE,"general"}</definedName>
    <definedName name="TTR" hidden="1">{"via1",#N/A,TRUE,"general";"via2",#N/A,TRUE,"general";"via3",#N/A,TRUE,"general"}</definedName>
    <definedName name="ttrff" localSheetId="8" hidden="1">{"via1",#N/A,TRUE,"general";"via2",#N/A,TRUE,"general";"via3",#N/A,TRUE,"general"}</definedName>
    <definedName name="ttrff" hidden="1">{"via1",#N/A,TRUE,"general";"via2",#N/A,TRUE,"general";"via3",#N/A,TRUE,"general"}</definedName>
    <definedName name="ttt" localSheetId="8" hidden="1">{"TAB1",#N/A,TRUE,"GENERAL";"TAB2",#N/A,TRUE,"GENERAL";"TAB3",#N/A,TRUE,"GENERAL";"TAB4",#N/A,TRUE,"GENERAL";"TAB5",#N/A,TRUE,"GENERAL"}</definedName>
    <definedName name="ttt" hidden="1">{"TAB1",#N/A,TRUE,"GENERAL";"TAB2",#N/A,TRUE,"GENERAL";"TAB3",#N/A,TRUE,"GENERAL";"TAB4",#N/A,TRUE,"GENERAL";"TAB5",#N/A,TRUE,"GENERAL"}</definedName>
    <definedName name="tttt7" localSheetId="8" hidden="1">{"via1",#N/A,TRUE,"general";"via2",#N/A,TRUE,"general";"via3",#N/A,TRUE,"general"}</definedName>
    <definedName name="tttt7" hidden="1">{"via1",#N/A,TRUE,"general";"via2",#N/A,TRUE,"general";"via3",#N/A,TRUE,"general"}</definedName>
    <definedName name="tttthy" localSheetId="8" hidden="1">{"TAB1",#N/A,TRUE,"GENERAL";"TAB2",#N/A,TRUE,"GENERAL";"TAB3",#N/A,TRUE,"GENERAL";"TAB4",#N/A,TRUE,"GENERAL";"TAB5",#N/A,TRUE,"GENERAL"}</definedName>
    <definedName name="tttthy" hidden="1">{"TAB1",#N/A,TRUE,"GENERAL";"TAB2",#N/A,TRUE,"GENERAL";"TAB3",#N/A,TRUE,"GENERAL";"TAB4",#N/A,TRUE,"GENERAL";"TAB5",#N/A,TRUE,"GENERAL"}</definedName>
    <definedName name="ttttr" localSheetId="8" hidden="1">{"via1",#N/A,TRUE,"general";"via2",#N/A,TRUE,"general";"via3",#N/A,TRUE,"general"}</definedName>
    <definedName name="ttttr" hidden="1">{"via1",#N/A,TRUE,"general";"via2",#N/A,TRUE,"general";"via3",#N/A,TRUE,"general"}</definedName>
    <definedName name="ttttt" localSheetId="8" hidden="1">{"TAB1",#N/A,TRUE,"GENERAL";"TAB2",#N/A,TRUE,"GENERAL";"TAB3",#N/A,TRUE,"GENERAL";"TAB4",#N/A,TRUE,"GENERAL";"TAB5",#N/A,TRUE,"GENERAL"}</definedName>
    <definedName name="ttttt" hidden="1">{"TAB1",#N/A,TRUE,"GENERAL";"TAB2",#N/A,TRUE,"GENERAL";"TAB3",#N/A,TRUE,"GENERAL";"TAB4",#N/A,TRUE,"GENERAL";"TAB5",#N/A,TRUE,"GENERAL"}</definedName>
    <definedName name="tttttt" localSheetId="18">#REF!</definedName>
    <definedName name="tttttt">#REF!</definedName>
    <definedName name="Tu" localSheetId="8">#REF!</definedName>
    <definedName name="tu" hidden="1">{"via1",#N/A,TRUE,"general";"via2",#N/A,TRUE,"general";"via3",#N/A,TRUE,"general"}</definedName>
    <definedName name="TUAC12" localSheetId="8">#REF!</definedName>
    <definedName name="TUAC12">#REF!</definedName>
    <definedName name="TUAC14">[242]BASE!$D$271</definedName>
    <definedName name="TUAC4">[242]BASE!$D$268</definedName>
    <definedName name="TUAC6">[242]BASE!$D$269</definedName>
    <definedName name="TUBERIA" hidden="1">#REF!</definedName>
    <definedName name="Tubería">#REF!</definedName>
    <definedName name="Tuberia_1_2_pvc">'[60]LISTADO '!$F$21</definedName>
    <definedName name="TUBERIA1" localSheetId="8" hidden="1">#REF!</definedName>
    <definedName name="TUBERIA1" hidden="1">#REF!</definedName>
    <definedName name="TUBNE" localSheetId="8">#REF!</definedName>
    <definedName name="TUBNE">#REF!</definedName>
    <definedName name="Tubo_galvanizado_2">'[60]LISTADO '!$F$47</definedName>
    <definedName name="Tubo_pvc_1">'[60]LISTADO '!$F$51</definedName>
    <definedName name="Tubo_pvc_2">'[60]LISTADO '!$F$50</definedName>
    <definedName name="TUBS2" localSheetId="8">#REF!</definedName>
    <definedName name="TUBS2">#REF!</definedName>
    <definedName name="TUBS3">[37]BASE!$D$124</definedName>
    <definedName name="TUBS4">[37]BASE!$D$125</definedName>
    <definedName name="TUBS6">[37]BASE!$D$126</definedName>
    <definedName name="tur" localSheetId="8" hidden="1">{"TAB1",#N/A,TRUE,"GENERAL";"TAB2",#N/A,TRUE,"GENERAL";"TAB3",#N/A,TRUE,"GENERAL";"TAB4",#N/A,TRUE,"GENERAL";"TAB5",#N/A,TRUE,"GENERAL"}</definedName>
    <definedName name="tur" hidden="1">{"TAB1",#N/A,TRUE,"GENERAL";"TAB2",#N/A,TRUE,"GENERAL";"TAB3",#N/A,TRUE,"GENERAL";"TAB4",#N/A,TRUE,"GENERAL";"TAB5",#N/A,TRUE,"GENERAL"}</definedName>
    <definedName name="turu" localSheetId="8" hidden="1">{"TAB1",#N/A,TRUE,"GENERAL";"TAB2",#N/A,TRUE,"GENERAL";"TAB3",#N/A,TRUE,"GENERAL";"TAB4",#N/A,TRUE,"GENERAL";"TAB5",#N/A,TRUE,"GENERAL"}</definedName>
    <definedName name="turu" hidden="1">{"TAB1",#N/A,TRUE,"GENERAL";"TAB2",#N/A,TRUE,"GENERAL";"TAB3",#N/A,TRUE,"GENERAL";"TAB4",#N/A,TRUE,"GENERAL";"TAB5",#N/A,TRUE,"GENERAL"}</definedName>
    <definedName name="tvmenor90min">'[197]CCP,LEYES, Y DEC.'!#REF!</definedName>
    <definedName name="Tw" localSheetId="8">#REF!</definedName>
    <definedName name="Tw">#REF!</definedName>
    <definedName name="twer" localSheetId="8" hidden="1">{"TAB1",#N/A,TRUE,"GENERAL";"TAB2",#N/A,TRUE,"GENERAL";"TAB3",#N/A,TRUE,"GENERAL";"TAB4",#N/A,TRUE,"GENERAL";"TAB5",#N/A,TRUE,"GENERAL"}</definedName>
    <definedName name="twer" hidden="1">{"TAB1",#N/A,TRUE,"GENERAL";"TAB2",#N/A,TRUE,"GENERAL";"TAB3",#N/A,TRUE,"GENERAL";"TAB4",#N/A,TRUE,"GENERAL";"TAB5",#N/A,TRUE,"GENERAL"}</definedName>
    <definedName name="twet" localSheetId="8" hidden="1">{"TAB1",#N/A,TRUE,"GENERAL";"TAB2",#N/A,TRUE,"GENERAL";"TAB3",#N/A,TRUE,"GENERAL";"TAB4",#N/A,TRUE,"GENERAL";"TAB5",#N/A,TRUE,"GENERAL"}</definedName>
    <definedName name="twet" hidden="1">{"TAB1",#N/A,TRUE,"GENERAL";"TAB2",#N/A,TRUE,"GENERAL";"TAB3",#N/A,TRUE,"GENERAL";"TAB4",#N/A,TRUE,"GENERAL";"TAB5",#N/A,TRUE,"GENERAL"}</definedName>
    <definedName name="Tx" localSheetId="8">#REF!</definedName>
    <definedName name="Tx">#REF!</definedName>
    <definedName name="Ty" localSheetId="8">#REF!</definedName>
    <definedName name="ty" hidden="1">{"via1",#N/A,TRUE,"general";"via2",#N/A,TRUE,"general";"via3",#N/A,TRUE,"general"}</definedName>
    <definedName name="tyery" localSheetId="8" hidden="1">{"via1",#N/A,TRUE,"general";"via2",#N/A,TRUE,"general";"via3",#N/A,TRUE,"general"}</definedName>
    <definedName name="tyery" hidden="1">{"via1",#N/A,TRUE,"general";"via2",#N/A,TRUE,"general";"via3",#N/A,TRUE,"general"}</definedName>
    <definedName name="tyj" localSheetId="8" hidden="1">{"TAB1",#N/A,TRUE,"GENERAL";"TAB2",#N/A,TRUE,"GENERAL";"TAB3",#N/A,TRUE,"GENERAL";"TAB4",#N/A,TRUE,"GENERAL";"TAB5",#N/A,TRUE,"GENERAL"}</definedName>
    <definedName name="tyj" hidden="1">{"TAB1",#N/A,TRUE,"GENERAL";"TAB2",#N/A,TRUE,"GENERAL";"TAB3",#N/A,TRUE,"GENERAL";"TAB4",#N/A,TRUE,"GENERAL";"TAB5",#N/A,TRUE,"GENERAL"}</definedName>
    <definedName name="tyjtyj" localSheetId="8" hidden="1">{"TAB1",#N/A,TRUE,"GENERAL";"TAB2",#N/A,TRUE,"GENERAL";"TAB3",#N/A,TRUE,"GENERAL";"TAB4",#N/A,TRUE,"GENERAL";"TAB5",#N/A,TRUE,"GENERAL"}</definedName>
    <definedName name="tyjtyj" hidden="1">{"TAB1",#N/A,TRUE,"GENERAL";"TAB2",#N/A,TRUE,"GENERAL";"TAB3",#N/A,TRUE,"GENERAL";"TAB4",#N/A,TRUE,"GENERAL";"TAB5",#N/A,TRUE,"GENERAL"}</definedName>
    <definedName name="tyjytjuyjuy" localSheetId="8" hidden="1">{"TAB1",#N/A,TRUE,"GENERAL";"TAB2",#N/A,TRUE,"GENERAL";"TAB3",#N/A,TRUE,"GENERAL";"TAB4",#N/A,TRUE,"GENERAL";"TAB5",#N/A,TRUE,"GENERAL"}</definedName>
    <definedName name="tyjytjuyjuy" hidden="1">{"TAB1",#N/A,TRUE,"GENERAL";"TAB2",#N/A,TRUE,"GENERAL";"TAB3",#N/A,TRUE,"GENERAL";"TAB4",#N/A,TRUE,"GENERAL";"TAB5",#N/A,TRUE,"GENERAL"}</definedName>
    <definedName name="tyk" localSheetId="8" hidden="1">{"via1",#N/A,TRUE,"general";"via2",#N/A,TRUE,"general";"via3",#N/A,TRUE,"general"}</definedName>
    <definedName name="tyk" hidden="1">{"via1",#N/A,TRUE,"general";"via2",#N/A,TRUE,"general";"via3",#N/A,TRUE,"general"}</definedName>
    <definedName name="tym" localSheetId="8" hidden="1">{"via1",#N/A,TRUE,"general";"via2",#N/A,TRUE,"general";"via3",#N/A,TRUE,"general"}</definedName>
    <definedName name="tym" hidden="1">{"via1",#N/A,TRUE,"general";"via2",#N/A,TRUE,"general";"via3",#N/A,TRUE,"general"}</definedName>
    <definedName name="tyr" localSheetId="8" hidden="1">{"via1",#N/A,TRUE,"general";"via2",#N/A,TRUE,"general";"via3",#N/A,TRUE,"general"}</definedName>
    <definedName name="tyr" hidden="1">{"via1",#N/A,TRUE,"general";"via2",#N/A,TRUE,"general";"via3",#N/A,TRUE,"general"}</definedName>
    <definedName name="tys">'[49]Gabinetes ctrol, prot. y med. '!#REF!</definedName>
    <definedName name="tytgfhgfh" localSheetId="8" hidden="1">{"TAB1",#N/A,TRUE,"GENERAL";"TAB2",#N/A,TRUE,"GENERAL";"TAB3",#N/A,TRUE,"GENERAL";"TAB4",#N/A,TRUE,"GENERAL";"TAB5",#N/A,TRUE,"GENERAL"}</definedName>
    <definedName name="tytgfhgfh" hidden="1">{"TAB1",#N/A,TRUE,"GENERAL";"TAB2",#N/A,TRUE,"GENERAL";"TAB3",#N/A,TRUE,"GENERAL";"TAB4",#N/A,TRUE,"GENERAL";"TAB5",#N/A,TRUE,"GENERAL"}</definedName>
    <definedName name="tyty" localSheetId="8" hidden="1">{"TAB1",#N/A,TRUE,"GENERAL";"TAB2",#N/A,TRUE,"GENERAL";"TAB3",#N/A,TRUE,"GENERAL";"TAB4",#N/A,TRUE,"GENERAL";"TAB5",#N/A,TRUE,"GENERAL"}</definedName>
    <definedName name="tyty" hidden="1">{"TAB1",#N/A,TRUE,"GENERAL";"TAB2",#N/A,TRUE,"GENERAL";"TAB3",#N/A,TRUE,"GENERAL";"TAB4",#N/A,TRUE,"GENERAL";"TAB5",#N/A,TRUE,"GENERAL"}</definedName>
    <definedName name="TYUIYI" localSheetId="8" hidden="1">{"TAB1",#N/A,TRUE,"GENERAL";"TAB2",#N/A,TRUE,"GENERAL";"TAB3",#N/A,TRUE,"GENERAL";"TAB4",#N/A,TRUE,"GENERAL";"TAB5",#N/A,TRUE,"GENERAL"}</definedName>
    <definedName name="TYUIYI" hidden="1">{"TAB1",#N/A,TRUE,"GENERAL";"TAB2",#N/A,TRUE,"GENERAL";"TAB3",#N/A,TRUE,"GENERAL";"TAB4",#N/A,TRUE,"GENERAL";"TAB5",#N/A,TRUE,"GENERAL"}</definedName>
    <definedName name="tyujh" localSheetId="8" hidden="1">{"TAB1",#N/A,TRUE,"GENERAL";"TAB2",#N/A,TRUE,"GENERAL";"TAB3",#N/A,TRUE,"GENERAL";"TAB4",#N/A,TRUE,"GENERAL";"TAB5",#N/A,TRUE,"GENERAL"}</definedName>
    <definedName name="tyujh" hidden="1">{"TAB1",#N/A,TRUE,"GENERAL";"TAB2",#N/A,TRUE,"GENERAL";"TAB3",#N/A,TRUE,"GENERAL";"TAB4",#N/A,TRUE,"GENERAL";"TAB5",#N/A,TRUE,"GENERAL"}</definedName>
    <definedName name="tyuty" localSheetId="8" hidden="1">{"TAB1",#N/A,TRUE,"GENERAL";"TAB2",#N/A,TRUE,"GENERAL";"TAB3",#N/A,TRUE,"GENERAL";"TAB4",#N/A,TRUE,"GENERAL";"TAB5",#N/A,TRUE,"GENERAL"}</definedName>
    <definedName name="tyuty" hidden="1">{"TAB1",#N/A,TRUE,"GENERAL";"TAB2",#N/A,TRUE,"GENERAL";"TAB3",#N/A,TRUE,"GENERAL";"TAB4",#N/A,TRUE,"GENERAL";"TAB5",#N/A,TRUE,"GENERAL"}</definedName>
    <definedName name="tyutyu" localSheetId="8" hidden="1">{"via1",#N/A,TRUE,"general";"via2",#N/A,TRUE,"general";"via3",#N/A,TRUE,"general"}</definedName>
    <definedName name="tyutyu" hidden="1">{"via1",#N/A,TRUE,"general";"via2",#N/A,TRUE,"general";"via3",#N/A,TRUE,"general"}</definedName>
    <definedName name="tyxg" localSheetId="8" hidden="1">{"via1",#N/A,TRUE,"general";"via2",#N/A,TRUE,"general";"via3",#N/A,TRUE,"general"}</definedName>
    <definedName name="tyxg" hidden="1">{"via1",#N/A,TRUE,"general";"via2",#N/A,TRUE,"general";"via3",#N/A,TRUE,"general"}</definedName>
    <definedName name="Tz" localSheetId="8">#REF!</definedName>
    <definedName name="Tz">#REF!</definedName>
    <definedName name="U" localSheetId="18">#REF!</definedName>
    <definedName name="U" localSheetId="8">#REF!</definedName>
    <definedName name="U">#REF!</definedName>
    <definedName name="U_Z" localSheetId="18">#REF!</definedName>
    <definedName name="U_Z">#REF!</definedName>
    <definedName name="u3u" localSheetId="8" hidden="1">{"TAB1",#N/A,TRUE,"GENERAL";"TAB2",#N/A,TRUE,"GENERAL";"TAB3",#N/A,TRUE,"GENERAL";"TAB4",#N/A,TRUE,"GENERAL";"TAB5",#N/A,TRUE,"GENERAL"}</definedName>
    <definedName name="u3u" hidden="1">{"TAB1",#N/A,TRUE,"GENERAL";"TAB2",#N/A,TRUE,"GENERAL";"TAB3",#N/A,TRUE,"GENERAL";"TAB4",#N/A,TRUE,"GENERAL";"TAB5",#N/A,TRUE,"GENERAL"}</definedName>
    <definedName name="u7u7" localSheetId="8" hidden="1">{"TAB1",#N/A,TRUE,"GENERAL";"TAB2",#N/A,TRUE,"GENERAL";"TAB3",#N/A,TRUE,"GENERAL";"TAB4",#N/A,TRUE,"GENERAL";"TAB5",#N/A,TRUE,"GENERAL"}</definedName>
    <definedName name="u7u7" hidden="1">{"TAB1",#N/A,TRUE,"GENERAL";"TAB2",#N/A,TRUE,"GENERAL";"TAB3",#N/A,TRUE,"GENERAL";"TAB4",#N/A,TRUE,"GENERAL";"TAB5",#N/A,TRUE,"GENERAL"}</definedName>
    <definedName name="Ua" localSheetId="8">#REF!</definedName>
    <definedName name="Ua">#REF!</definedName>
    <definedName name="UALU">[37]BASE!$D$233</definedName>
    <definedName name="uat">'[49]Gabinetes ctrol, prot. y med. '!#REF!</definedName>
    <definedName name="Ub" localSheetId="8">#REF!</definedName>
    <definedName name="Ub">#REF!</definedName>
    <definedName name="Ubicación" localSheetId="8">#REF!</definedName>
    <definedName name="Ubicación">#REF!</definedName>
    <definedName name="Uc" localSheetId="8">#REF!</definedName>
    <definedName name="Uc">#REF!</definedName>
    <definedName name="Ud" localSheetId="8">#REF!</definedName>
    <definedName name="Ud">#REF!</definedName>
    <definedName name="Ue" localSheetId="8">#REF!</definedName>
    <definedName name="Ue">#REF!</definedName>
    <definedName name="Uf" localSheetId="8">#REF!</definedName>
    <definedName name="Uf">#REF!</definedName>
    <definedName name="UFrm2InUse">1</definedName>
    <definedName name="Ug" localSheetId="8">#REF!</definedName>
    <definedName name="Ug">#REF!</definedName>
    <definedName name="Uh" localSheetId="8">#REF!</definedName>
    <definedName name="Uh">#REF!</definedName>
    <definedName name="UI" localSheetId="8" hidden="1">{"via1",#N/A,TRUE,"general";"via2",#N/A,TRUE,"general";"via3",#N/A,TRUE,"general"}</definedName>
    <definedName name="UI" hidden="1">{"via1",#N/A,TRUE,"general";"via2",#N/A,TRUE,"general";"via3",#N/A,TRUE,"general"}</definedName>
    <definedName name="UIC">[16]Tablas!#REF!</definedName>
    <definedName name="uijhj" localSheetId="8" hidden="1">{"via1",#N/A,TRUE,"general";"via2",#N/A,TRUE,"general";"via3",#N/A,TRUE,"general"}</definedName>
    <definedName name="uijhj" hidden="1">{"via1",#N/A,TRUE,"general";"via2",#N/A,TRUE,"general";"via3",#N/A,TRUE,"general"}</definedName>
    <definedName name="uio" localSheetId="8" hidden="1">{"TAB1",#N/A,TRUE,"GENERAL";"TAB2",#N/A,TRUE,"GENERAL";"TAB3",#N/A,TRUE,"GENERAL";"TAB4",#N/A,TRUE,"GENERAL";"TAB5",#N/A,TRUE,"GENERAL"}</definedName>
    <definedName name="uio" hidden="1">{"TAB1",#N/A,TRUE,"GENERAL";"TAB2",#N/A,TRUE,"GENERAL";"TAB3",#N/A,TRUE,"GENERAL";"TAB4",#N/A,TRUE,"GENERAL";"TAB5",#N/A,TRUE,"GENERAL"}</definedName>
    <definedName name="uiou" localSheetId="8" hidden="1">{"TAB1",#N/A,TRUE,"GENERAL";"TAB2",#N/A,TRUE,"GENERAL";"TAB3",#N/A,TRUE,"GENERAL";"TAB4",#N/A,TRUE,"GENERAL";"TAB5",#N/A,TRUE,"GENERAL"}</definedName>
    <definedName name="uiou" hidden="1">{"TAB1",#N/A,TRUE,"GENERAL";"TAB2",#N/A,TRUE,"GENERAL";"TAB3",#N/A,TRUE,"GENERAL";"TAB4",#N/A,TRUE,"GENERAL";"TAB5",#N/A,TRUE,"GENERAL"}</definedName>
    <definedName name="uir" localSheetId="8" hidden="1">{"via1",#N/A,TRUE,"general";"via2",#N/A,TRUE,"general";"via3",#N/A,TRUE,"general"}</definedName>
    <definedName name="uir" hidden="1">{"via1",#N/A,TRUE,"general";"via2",#N/A,TRUE,"general";"via3",#N/A,TRUE,"general"}</definedName>
    <definedName name="uituii" localSheetId="8" hidden="1">{"TAB1",#N/A,TRUE,"GENERAL";"TAB2",#N/A,TRUE,"GENERAL";"TAB3",#N/A,TRUE,"GENERAL";"TAB4",#N/A,TRUE,"GENERAL";"TAB5",#N/A,TRUE,"GENERAL"}</definedName>
    <definedName name="uituii" hidden="1">{"TAB1",#N/A,TRUE,"GENERAL";"TAB2",#N/A,TRUE,"GENERAL";"TAB3",#N/A,TRUE,"GENERAL";"TAB4",#N/A,TRUE,"GENERAL";"TAB5",#N/A,TRUE,"GENERAL"}</definedName>
    <definedName name="uityjj" localSheetId="8" hidden="1">{"via1",#N/A,TRUE,"general";"via2",#N/A,TRUE,"general";"via3",#N/A,TRUE,"general"}</definedName>
    <definedName name="uityjj" hidden="1">{"via1",#N/A,TRUE,"general";"via2",#N/A,TRUE,"general";"via3",#N/A,TRUE,"general"}</definedName>
    <definedName name="uiufgj" localSheetId="8" hidden="1">{"TAB1",#N/A,TRUE,"GENERAL";"TAB2",#N/A,TRUE,"GENERAL";"TAB3",#N/A,TRUE,"GENERAL";"TAB4",#N/A,TRUE,"GENERAL";"TAB5",#N/A,TRUE,"GENERAL"}</definedName>
    <definedName name="uiufgj" hidden="1">{"TAB1",#N/A,TRUE,"GENERAL";"TAB2",#N/A,TRUE,"GENERAL";"TAB3",#N/A,TRUE,"GENERAL";"TAB4",#N/A,TRUE,"GENERAL";"TAB5",#N/A,TRUE,"GENERAL"}</definedName>
    <definedName name="uiuiuiu" localSheetId="18">#REF!</definedName>
    <definedName name="uiuiuiu">#REF!</definedName>
    <definedName name="UIUYI" localSheetId="8" hidden="1">{"TAB1",#N/A,TRUE,"GENERAL";"TAB2",#N/A,TRUE,"GENERAL";"TAB3",#N/A,TRUE,"GENERAL";"TAB4",#N/A,TRUE,"GENERAL";"TAB5",#N/A,TRUE,"GENERAL"}</definedName>
    <definedName name="UIUYI" hidden="1">{"TAB1",#N/A,TRUE,"GENERAL";"TAB2",#N/A,TRUE,"GENERAL";"TAB3",#N/A,TRUE,"GENERAL";"TAB4",#N/A,TRUE,"GENERAL";"TAB5",#N/A,TRUE,"GENERAL"}</definedName>
    <definedName name="Uj" localSheetId="8">#REF!</definedName>
    <definedName name="Uj">#REF!</definedName>
    <definedName name="Uk" localSheetId="8">#REF!</definedName>
    <definedName name="Uk">#REF!</definedName>
    <definedName name="Ull" localSheetId="8">#REF!</definedName>
    <definedName name="Ull">#REF!</definedName>
    <definedName name="ULTIMA" localSheetId="18">#REF!</definedName>
    <definedName name="ULTIMA">#REF!</definedName>
    <definedName name="Um" localSheetId="8">#REF!</definedName>
    <definedName name="Um">#REF!</definedName>
    <definedName name="Un" localSheetId="8">#REF!</definedName>
    <definedName name="Un">#REF!</definedName>
    <definedName name="UN_PRI" localSheetId="8">#REF!</definedName>
    <definedName name="UN_PRI">#REF!</definedName>
    <definedName name="und">[37]BASE!#REF!</definedName>
    <definedName name="UNIDAD_TRANSPORTE" localSheetId="8">#REF!</definedName>
    <definedName name="UNIDAD_TRANSPORTE">#REF!</definedName>
    <definedName name="Unidades">[243]Presup_Cancha!$J$14:$J$18</definedName>
    <definedName name="UNION_Z" localSheetId="18">#REF!</definedName>
    <definedName name="UNION_Z" localSheetId="8">#REF!</definedName>
    <definedName name="UNION_Z">#REF!</definedName>
    <definedName name="UNIT" localSheetId="8">'[244]Lista APU'!$A$3:$D$479</definedName>
    <definedName name="Unit" hidden="1">#REF!</definedName>
    <definedName name="UNITARIO" localSheetId="8">[245]Unitarios!$A$3:$D$13</definedName>
    <definedName name="UNITARIO">[246]Unitarios!$A$3:$D$13</definedName>
    <definedName name="Unitarios" localSheetId="8">#REF!</definedName>
    <definedName name="Unitarios">#REF!</definedName>
    <definedName name="unj" localSheetId="8" hidden="1">[32]INST!#REF!</definedName>
    <definedName name="unj" hidden="1">[33]INST!#REF!</definedName>
    <definedName name="uno" localSheetId="8">'A.U % '!ERR</definedName>
    <definedName name="uno">[0]!err</definedName>
    <definedName name="UNOV30">[37]BASE!$D$104</definedName>
    <definedName name="UNOV36">[37]BASE!$D$105</definedName>
    <definedName name="Uñ" localSheetId="8">#REF!</definedName>
    <definedName name="Uñ">#REF!</definedName>
    <definedName name="UO" localSheetId="23">[6]!ERR</definedName>
    <definedName name="Uo" localSheetId="8">#REF!</definedName>
    <definedName name="UO" localSheetId="11">[6]!ERR</definedName>
    <definedName name="UO">[6]!ERR</definedName>
    <definedName name="UOUIV" localSheetId="8" hidden="1">{"TAB1",#N/A,TRUE,"GENERAL";"TAB2",#N/A,TRUE,"GENERAL";"TAB3",#N/A,TRUE,"GENERAL";"TAB4",#N/A,TRUE,"GENERAL";"TAB5",#N/A,TRUE,"GENERAL"}</definedName>
    <definedName name="UOUIV" hidden="1">{"TAB1",#N/A,TRUE,"GENERAL";"TAB2",#N/A,TRUE,"GENERAL";"TAB3",#N/A,TRUE,"GENERAL";"TAB4",#N/A,TRUE,"GENERAL";"TAB5",#N/A,TRUE,"GENERAL"}</definedName>
    <definedName name="Up" localSheetId="8">#REF!</definedName>
    <definedName name="Up">#REF!</definedName>
    <definedName name="UPVC" localSheetId="18">#REF!</definedName>
    <definedName name="UPVC">#REF!</definedName>
    <definedName name="Uq" localSheetId="8">#REF!</definedName>
    <definedName name="Uq">#REF!</definedName>
    <definedName name="Ur" localSheetId="8">#REF!</definedName>
    <definedName name="Ur">#REF!</definedName>
    <definedName name="URAP10" localSheetId="8">#REF!</definedName>
    <definedName name="URAP10">#REF!</definedName>
    <definedName name="URAP2" localSheetId="8">#REF!</definedName>
    <definedName name="URAP2">#REF!</definedName>
    <definedName name="URAP3" localSheetId="8">#REF!</definedName>
    <definedName name="URAP3">#REF!</definedName>
    <definedName name="URAP4" localSheetId="8">#REF!</definedName>
    <definedName name="URAP4">#REF!</definedName>
    <definedName name="URAP6" localSheetId="8">#REF!</definedName>
    <definedName name="URAP6">#REF!</definedName>
    <definedName name="URAP8" localSheetId="8">#REF!</definedName>
    <definedName name="URAP8">#REF!</definedName>
    <definedName name="UREP2" localSheetId="8">#REF!</definedName>
    <definedName name="UREP2">#REF!</definedName>
    <definedName name="UREP3" localSheetId="8">#REF!</definedName>
    <definedName name="UREP3">#REF!</definedName>
    <definedName name="UREP4" localSheetId="8">#REF!</definedName>
    <definedName name="UREP4">#REF!</definedName>
    <definedName name="UREP6" localSheetId="8">#REF!</definedName>
    <definedName name="UREP6">#REF!</definedName>
    <definedName name="uriel" localSheetId="8">'A.U % '!ERR</definedName>
    <definedName name="uriel">[0]!err</definedName>
    <definedName name="uryur" localSheetId="8" hidden="1">{"TAB1",#N/A,TRUE,"GENERAL";"TAB2",#N/A,TRUE,"GENERAL";"TAB3",#N/A,TRUE,"GENERAL";"TAB4",#N/A,TRUE,"GENERAL";"TAB5",#N/A,TRUE,"GENERAL"}</definedName>
    <definedName name="uryur" hidden="1">{"TAB1",#N/A,TRUE,"GENERAL";"TAB2",#N/A,TRUE,"GENERAL";"TAB3",#N/A,TRUE,"GENERAL";"TAB4",#N/A,TRUE,"GENERAL";"TAB5",#N/A,TRUE,"GENERAL"}</definedName>
    <definedName name="Us" localSheetId="8">#REF!</definedName>
    <definedName name="Us">#REF!</definedName>
    <definedName name="USxCOL" localSheetId="8">#REF!</definedName>
    <definedName name="USxCOL">#REF!</definedName>
    <definedName name="ut" localSheetId="8">#REF!</definedName>
    <definedName name="ut">#REF!</definedName>
    <definedName name="UTIL" localSheetId="18">#REF!</definedName>
    <definedName name="util" localSheetId="8">'[247]Resumen APU'!$E$74</definedName>
    <definedName name="UTIL">#REF!</definedName>
    <definedName name="UTILIDAD">'[82]Formulario N° 4'!$F$131</definedName>
    <definedName name="UTL">[57]otros!$C$4</definedName>
    <definedName name="uu" localSheetId="8" hidden="1">{"TAB1",#N/A,TRUE,"GENERAL";"TAB2",#N/A,TRUE,"GENERAL";"TAB3",#N/A,TRUE,"GENERAL";"TAB4",#N/A,TRUE,"GENERAL";"TAB5",#N/A,TRUE,"GENERAL"}</definedName>
    <definedName name="uu" hidden="1">{"TAB1",#N/A,TRUE,"GENERAL";"TAB2",#N/A,TRUE,"GENERAL";"TAB3",#N/A,TRUE,"GENERAL";"TAB4",#N/A,TRUE,"GENERAL";"TAB5",#N/A,TRUE,"GENERAL"}</definedName>
    <definedName name="uuu" localSheetId="8" hidden="1">{"TAB1",#N/A,TRUE,"GENERAL";"TAB2",#N/A,TRUE,"GENERAL";"TAB3",#N/A,TRUE,"GENERAL";"TAB4",#N/A,TRUE,"GENERAL";"TAB5",#N/A,TRUE,"GENERAL"}</definedName>
    <definedName name="uuu" hidden="1">{"TAB1",#N/A,TRUE,"GENERAL";"TAB2",#N/A,TRUE,"GENERAL";"TAB3",#N/A,TRUE,"GENERAL";"TAB4",#N/A,TRUE,"GENERAL";"TAB5",#N/A,TRUE,"GENERAL"}</definedName>
    <definedName name="UUURURU" localSheetId="18">#REF!</definedName>
    <definedName name="UUURURU">#REF!</definedName>
    <definedName name="uuuuo" localSheetId="8" hidden="1">{"TAB1",#N/A,TRUE,"GENERAL";"TAB2",#N/A,TRUE,"GENERAL";"TAB3",#N/A,TRUE,"GENERAL";"TAB4",#N/A,TRUE,"GENERAL";"TAB5",#N/A,TRUE,"GENERAL"}</definedName>
    <definedName name="uuuuo" hidden="1">{"TAB1",#N/A,TRUE,"GENERAL";"TAB2",#N/A,TRUE,"GENERAL";"TAB3",#N/A,TRUE,"GENERAL";"TAB4",#N/A,TRUE,"GENERAL";"TAB5",#N/A,TRUE,"GENERAL"}</definedName>
    <definedName name="uuuuuj" localSheetId="8" hidden="1">{"via1",#N/A,TRUE,"general";"via2",#N/A,TRUE,"general";"via3",#N/A,TRUE,"general"}</definedName>
    <definedName name="uuuuuj" hidden="1">{"via1",#N/A,TRUE,"general";"via2",#N/A,TRUE,"general";"via3",#N/A,TRUE,"general"}</definedName>
    <definedName name="Uv" localSheetId="8">#REF!</definedName>
    <definedName name="Uv">#REF!</definedName>
    <definedName name="Uw" localSheetId="8">#REF!</definedName>
    <definedName name="Uw">#REF!</definedName>
    <definedName name="uwkap" localSheetId="8" hidden="1">{"TAB1",#N/A,TRUE,"GENERAL";"TAB2",#N/A,TRUE,"GENERAL";"TAB3",#N/A,TRUE,"GENERAL";"TAB4",#N/A,TRUE,"GENERAL";"TAB5",#N/A,TRUE,"GENERAL"}</definedName>
    <definedName name="uwkap" hidden="1">{"TAB1",#N/A,TRUE,"GENERAL";"TAB2",#N/A,TRUE,"GENERAL";"TAB3",#N/A,TRUE,"GENERAL";"TAB4",#N/A,TRUE,"GENERAL";"TAB5",#N/A,TRUE,"GENERAL"}</definedName>
    <definedName name="uyiyiy" localSheetId="8" hidden="1">{"TAB1",#N/A,TRUE,"GENERAL";"TAB2",#N/A,TRUE,"GENERAL";"TAB3",#N/A,TRUE,"GENERAL";"TAB4",#N/A,TRUE,"GENERAL";"TAB5",#N/A,TRUE,"GENERAL"}</definedName>
    <definedName name="uyiyiy" hidden="1">{"TAB1",#N/A,TRUE,"GENERAL";"TAB2",#N/A,TRUE,"GENERAL";"TAB3",#N/A,TRUE,"GENERAL";"TAB4",#N/A,TRUE,"GENERAL";"TAB5",#N/A,TRUE,"GENERAL"}</definedName>
    <definedName name="UYTRE" localSheetId="18">#REF!</definedName>
    <definedName name="UYTRE">#REF!</definedName>
    <definedName name="uytu" localSheetId="8" hidden="1">{"TAB1",#N/A,TRUE,"GENERAL";"TAB2",#N/A,TRUE,"GENERAL";"TAB3",#N/A,TRUE,"GENERAL";"TAB4",#N/A,TRUE,"GENERAL";"TAB5",#N/A,TRUE,"GENERAL"}</definedName>
    <definedName name="uytu" hidden="1">{"TAB1",#N/A,TRUE,"GENERAL";"TAB2",#N/A,TRUE,"GENERAL";"TAB3",#N/A,TRUE,"GENERAL";"TAB4",#N/A,TRUE,"GENERAL";"TAB5",#N/A,TRUE,"GENERAL"}</definedName>
    <definedName name="uyur" localSheetId="8" hidden="1">{"via1",#N/A,TRUE,"general";"via2",#N/A,TRUE,"general";"via3",#N/A,TRUE,"general"}</definedName>
    <definedName name="uyur" hidden="1">{"via1",#N/A,TRUE,"general";"via2",#N/A,TRUE,"general";"via3",#N/A,TRUE,"general"}</definedName>
    <definedName name="UYUTYURERT" localSheetId="18">#REF!</definedName>
    <definedName name="UYUTYURERT">#REF!</definedName>
    <definedName name="Uz" localSheetId="8">#REF!</definedName>
    <definedName name="Uz">#REF!</definedName>
    <definedName name="v" localSheetId="8">#REF!</definedName>
    <definedName name="v" hidden="1">{"TAB1",#N/A,TRUE,"GENERAL";"TAB2",#N/A,TRUE,"GENERAL";"TAB3",#N/A,TRUE,"GENERAL";"TAB4",#N/A,TRUE,"GENERAL";"TAB5",#N/A,TRUE,"GENERAL"}</definedName>
    <definedName name="Va" localSheetId="8">#REF!</definedName>
    <definedName name="Va">#REF!</definedName>
    <definedName name="VAL_100PE_S1" localSheetId="8">#REF!</definedName>
    <definedName name="VAL_100PE_S1">#REF!</definedName>
    <definedName name="VAL_100PE_S2" localSheetId="8">#REF!</definedName>
    <definedName name="VAL_100PE_S2">#REF!</definedName>
    <definedName name="VAL_100PE_S3" localSheetId="8">#REF!</definedName>
    <definedName name="VAL_100PE_S3">#REF!</definedName>
    <definedName name="VAL_100PE_S4" localSheetId="8">#REF!</definedName>
    <definedName name="VAL_100PE_S4">#REF!</definedName>
    <definedName name="VAL_100PE_S5" localSheetId="8">#REF!</definedName>
    <definedName name="VAL_100PE_S5">#REF!</definedName>
    <definedName name="VAL_100PE_S6" localSheetId="8">#REF!</definedName>
    <definedName name="VAL_100PE_S6">#REF!</definedName>
    <definedName name="VAL150PE_S1" localSheetId="8">#REF!</definedName>
    <definedName name="VAL150PE_S1">#REF!</definedName>
    <definedName name="VAL150PE_S2" localSheetId="8">#REF!</definedName>
    <definedName name="VAL150PE_S2">#REF!</definedName>
    <definedName name="VAL150PE_S3" localSheetId="8">#REF!</definedName>
    <definedName name="VAL150PE_S3">#REF!</definedName>
    <definedName name="VAL150PE_S4" localSheetId="8">#REF!</definedName>
    <definedName name="VAL150PE_S4">#REF!</definedName>
    <definedName name="VAL150PE_S5" localSheetId="8">#REF!</definedName>
    <definedName name="VAL150PE_S5">#REF!</definedName>
    <definedName name="VAL150PE_S6" localSheetId="8">#REF!</definedName>
    <definedName name="VAL150PE_S6">#REF!</definedName>
    <definedName name="VAL200PE_S1" localSheetId="8">#REF!</definedName>
    <definedName name="VAL200PE_S1">#REF!</definedName>
    <definedName name="VAL200PE_S2" localSheetId="8">#REF!</definedName>
    <definedName name="VAL200PE_S2">#REF!</definedName>
    <definedName name="VAL200PE_S3" localSheetId="8">#REF!</definedName>
    <definedName name="VAL200PE_S3">#REF!</definedName>
    <definedName name="VAL200PE_S4" localSheetId="8">#REF!</definedName>
    <definedName name="VAL200PE_S4">#REF!</definedName>
    <definedName name="VAL200PE_S5" localSheetId="8">#REF!</definedName>
    <definedName name="VAL200PE_S5">#REF!</definedName>
    <definedName name="VAL200PE_S6" localSheetId="8">#REF!</definedName>
    <definedName name="VAL200PE_S6">#REF!</definedName>
    <definedName name="VAL250PE_S1" localSheetId="8">#REF!</definedName>
    <definedName name="VAL250PE_S1">#REF!</definedName>
    <definedName name="VAL250PE_S2" localSheetId="8">#REF!</definedName>
    <definedName name="VAL250PE_S2">#REF!</definedName>
    <definedName name="VAL250PE_S3" localSheetId="8">#REF!</definedName>
    <definedName name="VAL250PE_S3">#REF!</definedName>
    <definedName name="VAL250PE_S4" localSheetId="8">#REF!</definedName>
    <definedName name="VAL250PE_S4">#REF!</definedName>
    <definedName name="VAL250PE_S5" localSheetId="8">#REF!</definedName>
    <definedName name="VAL250PE_S5">#REF!</definedName>
    <definedName name="VAL250PE_S6" localSheetId="8">#REF!</definedName>
    <definedName name="VAL250PE_S6">#REF!</definedName>
    <definedName name="VAL300HD_S1" localSheetId="8">#REF!</definedName>
    <definedName name="VAL300HD_S1">#REF!</definedName>
    <definedName name="VAL300HD_S2" localSheetId="8">#REF!</definedName>
    <definedName name="VAL300HD_S2">#REF!</definedName>
    <definedName name="VAL300HD_S3" localSheetId="8">#REF!</definedName>
    <definedName name="VAL300HD_S3">#REF!</definedName>
    <definedName name="VAL300HD_S4" localSheetId="8">#REF!</definedName>
    <definedName name="VAL300HD_S4">#REF!</definedName>
    <definedName name="VAL300HD_S5" localSheetId="8">#REF!</definedName>
    <definedName name="VAL300HD_S5">#REF!</definedName>
    <definedName name="VAL300HD_S6" localSheetId="8">#REF!</definedName>
    <definedName name="VAL300HD_S6">#REF!</definedName>
    <definedName name="VAL300PVC_S1" localSheetId="8">#REF!</definedName>
    <definedName name="VAL300PVC_S1">#REF!</definedName>
    <definedName name="VAL300PVC_S2" localSheetId="8">#REF!</definedName>
    <definedName name="VAL300PVC_S2">#REF!</definedName>
    <definedName name="VAL300PVC_S3" localSheetId="8">#REF!</definedName>
    <definedName name="VAL300PVC_S3">#REF!</definedName>
    <definedName name="VAL300PVC_S4" localSheetId="8">#REF!</definedName>
    <definedName name="VAL300PVC_S4">#REF!</definedName>
    <definedName name="VAL300PVC_S5" localSheetId="8">#REF!</definedName>
    <definedName name="VAL300PVC_S5">#REF!</definedName>
    <definedName name="VAL300PVC_S6" localSheetId="8">#REF!</definedName>
    <definedName name="VAL300PVC_S6">#REF!</definedName>
    <definedName name="VAL80PE_S1" localSheetId="8">#REF!</definedName>
    <definedName name="VAL80PE_S1">#REF!</definedName>
    <definedName name="VAL80PE_S2" localSheetId="8">#REF!</definedName>
    <definedName name="VAL80PE_S2">#REF!</definedName>
    <definedName name="VAL80PE_S3" localSheetId="8">#REF!</definedName>
    <definedName name="VAL80PE_S3">#REF!</definedName>
    <definedName name="VAL80PE_S4" localSheetId="8">#REF!</definedName>
    <definedName name="VAL80PE_S4">#REF!</definedName>
    <definedName name="VAL80PE_S5" localSheetId="8">#REF!</definedName>
    <definedName name="VAL80PE_S5">#REF!</definedName>
    <definedName name="VAL80PE_S6" localSheetId="8">#REF!</definedName>
    <definedName name="VAL80PE_S6">#REF!</definedName>
    <definedName name="VALDES" localSheetId="18">#REF!</definedName>
    <definedName name="VALDES" localSheetId="8">#REF!</definedName>
    <definedName name="VALDES">#REF!</definedName>
    <definedName name="valor1" localSheetId="18">#REF!</definedName>
    <definedName name="valor1">#REF!</definedName>
    <definedName name="valor2" localSheetId="18">#REF!</definedName>
    <definedName name="valor2">#REF!</definedName>
    <definedName name="VALOR3" localSheetId="18">#REF!</definedName>
    <definedName name="VALOR3">#REF!</definedName>
    <definedName name="ValorCto">[248]CONTRATO!$E$9</definedName>
    <definedName name="ValorEjecutado" localSheetId="8">#REF!</definedName>
    <definedName name="ValorEjecutado">#REF!</definedName>
    <definedName name="Valorepm1" localSheetId="18">#REF!,#REF!,#REF!</definedName>
    <definedName name="Valorepm1" localSheetId="8">[23]Sábana!$I$17:$I$115,[23]Sábana!#REF!,[23]Sábana!#REF!</definedName>
    <definedName name="Valorepm1">#REF!,#REF!,#REF!</definedName>
    <definedName name="ValorProyecto" localSheetId="8">#REF!</definedName>
    <definedName name="ValorProyecto">#REF!</definedName>
    <definedName name="ValorRecursosComprometidos" localSheetId="8">#REF!</definedName>
    <definedName name="ValorRecursosComprometidos">#REF!</definedName>
    <definedName name="Values_Entered" localSheetId="8">IF('A.U % '!Loan_Amount*'A.U % '!Interest_Rate*'A.U % '!Loan_Years*'A.U % '!Loan_Start&gt;0,1,0)</definedName>
    <definedName name="Values_Entered">IF(Loan_Amount*Interest_Rate*Loan_Years*Loan_Start&gt;0,1,0)</definedName>
    <definedName name="VALVULA">'[211]RECT-1,05 x 0,75'!$A$3</definedName>
    <definedName name="Válvulas" localSheetId="8">#REF!</definedName>
    <definedName name="Válvulas">#REF!</definedName>
    <definedName name="vaquita" localSheetId="8" hidden="1">{"PRES REHAB ARM-PER POR ITEMS  KM A KM",#N/A,TRUE,"Rehabilitacion Arm-Per"}</definedName>
    <definedName name="vaquita" hidden="1">{"PRES REHAB ARM-PER POR ITEMS  KM A KM",#N/A,TRUE,"Rehabilitacion Arm-Per"}</definedName>
    <definedName name="Var" localSheetId="8">[36]Varios.!$E$1:$E$65536</definedName>
    <definedName name="Var">[26]Varios.!$E:$E</definedName>
    <definedName name="Var_Inflación">'[249]Simulación Inf.'!$A$3</definedName>
    <definedName name="VARIACION1" localSheetId="8">#REF!</definedName>
    <definedName name="VARIACION1">#REF!</definedName>
    <definedName name="Varilla_cooperwell_24">'[60]LISTADO '!$F$42</definedName>
    <definedName name="Varios" localSheetId="8">#REF!</definedName>
    <definedName name="Varios">#REF!</definedName>
    <definedName name="vas" localSheetId="18">#REF!</definedName>
    <definedName name="vas">#REF!</definedName>
    <definedName name="VB" localSheetId="18">#REF!</definedName>
    <definedName name="Vb" localSheetId="8">#REF!</definedName>
    <definedName name="VB">#REF!</definedName>
    <definedName name="VBOL2">[37]BASE!$D$294</definedName>
    <definedName name="VBOL4">[37]BASE!$D$295</definedName>
    <definedName name="vbvbvbvb" localSheetId="8" hidden="1">{"TAB1",#N/A,TRUE,"GENERAL";"TAB2",#N/A,TRUE,"GENERAL";"TAB3",#N/A,TRUE,"GENERAL";"TAB4",#N/A,TRUE,"GENERAL";"TAB5",#N/A,TRUE,"GENERAL"}</definedName>
    <definedName name="vbvbvbvb" hidden="1">{"TAB1",#N/A,TRUE,"GENERAL";"TAB2",#N/A,TRUE,"GENERAL";"TAB3",#N/A,TRUE,"GENERAL";"TAB4",#N/A,TRUE,"GENERAL";"TAB5",#N/A,TRUE,"GENERAL"}</definedName>
    <definedName name="Vc" localSheetId="8">#REF!</definedName>
    <definedName name="Vc">#REF!</definedName>
    <definedName name="VCBB8" localSheetId="8">#REF!</definedName>
    <definedName name="VCBB8">#REF!</definedName>
    <definedName name="VCEL1" localSheetId="8">#REF!</definedName>
    <definedName name="VCEL1">#REF!</definedName>
    <definedName name="VCEL2" localSheetId="8">#REF!</definedName>
    <definedName name="VCEL2">#REF!</definedName>
    <definedName name="VCEL3">[37]BASE!$D$285</definedName>
    <definedName name="VCEL4" localSheetId="8">#REF!</definedName>
    <definedName name="VCEL4">#REF!</definedName>
    <definedName name="VCEL6">[37]BASE!$D$283</definedName>
    <definedName name="VCEL8">[37]BASE!#REF!</definedName>
    <definedName name="VCELA2" localSheetId="8">#REF!</definedName>
    <definedName name="VCELA2">#REF!</definedName>
    <definedName name="VCELA3" localSheetId="8">#REF!</definedName>
    <definedName name="VCELA3">#REF!</definedName>
    <definedName name="VCELA4" localSheetId="8">#REF!</definedName>
    <definedName name="VCELA4">#REF!</definedName>
    <definedName name="VCELA6" localSheetId="8">#REF!</definedName>
    <definedName name="VCELA6">#REF!</definedName>
    <definedName name="vct" localSheetId="8">#REF!</definedName>
    <definedName name="vct">#REF!</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XZ" localSheetId="18">#REF!</definedName>
    <definedName name="VCXZ">#REF!</definedName>
    <definedName name="VD" localSheetId="18">#REF!</definedName>
    <definedName name="Vd" localSheetId="8">#REF!</definedName>
    <definedName name="VD">#REF!</definedName>
    <definedName name="vdfvuio" localSheetId="8" hidden="1">{"via1",#N/A,TRUE,"general";"via2",#N/A,TRUE,"general";"via3",#N/A,TRUE,"general"}</definedName>
    <definedName name="vdfvuio" hidden="1">{"via1",#N/A,TRUE,"general";"via2",#N/A,TRUE,"general";"via3",#N/A,TRUE,"general"}</definedName>
    <definedName name="vdsvnj" localSheetId="8" hidden="1">{"via1",#N/A,TRUE,"general";"via2",#N/A,TRUE,"general";"via3",#N/A,TRUE,"general"}</definedName>
    <definedName name="vdsvnj" hidden="1">{"via1",#N/A,TRUE,"general";"via2",#N/A,TRUE,"general";"via3",#N/A,TRUE,"general"}</definedName>
    <definedName name="Ve" localSheetId="8">#REF!</definedName>
    <definedName name="Ve">#REF!</definedName>
    <definedName name="VENT100_S1" localSheetId="8">#REF!</definedName>
    <definedName name="VENT100_S1">#REF!</definedName>
    <definedName name="VENT100_S2" localSheetId="8">#REF!</definedName>
    <definedName name="VENT100_S2">#REF!</definedName>
    <definedName name="VENT100_S3" localSheetId="8">#REF!</definedName>
    <definedName name="VENT100_S3">#REF!</definedName>
    <definedName name="VENT100_S4" localSheetId="8">#REF!</definedName>
    <definedName name="VENT100_S4">#REF!</definedName>
    <definedName name="VENT100_S5" localSheetId="8">#REF!</definedName>
    <definedName name="VENT100_S5">#REF!</definedName>
    <definedName name="VENT100_S6" localSheetId="8">#REF!</definedName>
    <definedName name="VENT100_S6">#REF!</definedName>
    <definedName name="Venta1">'[250]Mes a Mes'!$J$95</definedName>
    <definedName name="VentaAiu" localSheetId="18">#REF!</definedName>
    <definedName name="VentaAiu" localSheetId="8">#REF!</definedName>
    <definedName name="VentaAiu">#REF!</definedName>
    <definedName name="VENTI">[37]BASE!$D$258</definedName>
    <definedName name="verificar" localSheetId="18">#REF!</definedName>
    <definedName name="verificar">#REF!</definedName>
    <definedName name="Version4OK" hidden="1">{"Datos de las Curvas",#N/A,TRUE,"TABLA-CALCULOS"}</definedName>
    <definedName name="VEX" localSheetId="8">[16]Tablas!#REF!</definedName>
    <definedName name="VEX">[16]Tablas!#REF!</definedName>
    <definedName name="VEX_ON" localSheetId="8">#REF!</definedName>
    <definedName name="VEX_ON">#REF!</definedName>
    <definedName name="VEX1_1" localSheetId="8">[16]Tablas!#REF!</definedName>
    <definedName name="VEX1_1">[16]Tablas!#REF!</definedName>
    <definedName name="VEX1_1_1" localSheetId="8">[16]Tablas!#REF!</definedName>
    <definedName name="VEX1_1_1">[16]Tablas!#REF!</definedName>
    <definedName name="VEX1_1_2" localSheetId="8">[16]Tablas!#REF!</definedName>
    <definedName name="VEX1_1_2">[16]Tablas!#REF!</definedName>
    <definedName name="VEX1_1_3" localSheetId="8">[16]Tablas!#REF!</definedName>
    <definedName name="VEX1_1_3">[16]Tablas!#REF!</definedName>
    <definedName name="VEX1_1_4" localSheetId="8">[16]Tablas!#REF!</definedName>
    <definedName name="VEX1_1_4">[16]Tablas!#REF!</definedName>
    <definedName name="VEX1_2">[16]Tablas!#REF!</definedName>
    <definedName name="VEX1_3">[16]Tablas!#REF!</definedName>
    <definedName name="Vf" localSheetId="8">#REF!</definedName>
    <definedName name="Vf">#REF!</definedName>
    <definedName name="VFA">[16]Tablas!#REF!</definedName>
    <definedName name="VFA1_1">[16]Tablas!#REF!</definedName>
    <definedName name="VFA1_1_1">[16]Tablas!#REF!</definedName>
    <definedName name="VFA1_1_2">[16]Tablas!#REF!</definedName>
    <definedName name="VFA1_1_3">[16]Tablas!#REF!</definedName>
    <definedName name="VFA1_1_4">[16]Tablas!#REF!</definedName>
    <definedName name="VFA1_1_5">[16]Tablas!#REF!</definedName>
    <definedName name="VFA1_1_6">[16]Tablas!#REF!</definedName>
    <definedName name="VFA1_2">[16]Tablas!#REF!</definedName>
    <definedName name="VFA1_3">[16]Tablas!#REF!</definedName>
    <definedName name="vfbgnhyt" localSheetId="8" hidden="1">{"via1",#N/A,TRUE,"general";"via2",#N/A,TRUE,"general";"via3",#N/A,TRUE,"general"}</definedName>
    <definedName name="vfbgnhyt" hidden="1">{"via1",#N/A,TRUE,"general";"via2",#N/A,TRUE,"general";"via3",#N/A,TRUE,"general"}</definedName>
    <definedName name="vfh">'[167]7422CW00'!#REF!</definedName>
    <definedName name="VFR" localSheetId="8">#REF!</definedName>
    <definedName name="VFR">#REF!</definedName>
    <definedName name="vfvdv" localSheetId="8" hidden="1">{"TAB1",#N/A,TRUE,"GENERAL";"TAB2",#N/A,TRUE,"GENERAL";"TAB3",#N/A,TRUE,"GENERAL";"TAB4",#N/A,TRUE,"GENERAL";"TAB5",#N/A,TRUE,"GENERAL"}</definedName>
    <definedName name="vfvdv" hidden="1">{"TAB1",#N/A,TRUE,"GENERAL";"TAB2",#N/A,TRUE,"GENERAL";"TAB3",#N/A,TRUE,"GENERAL";"TAB4",#N/A,TRUE,"GENERAL";"TAB5",#N/A,TRUE,"GENERAL"}</definedName>
    <definedName name="vfvf" localSheetId="8" hidden="1">{"TAB1",#N/A,TRUE,"GENERAL";"TAB2",#N/A,TRUE,"GENERAL";"TAB3",#N/A,TRUE,"GENERAL";"TAB4",#N/A,TRUE,"GENERAL";"TAB5",#N/A,TRUE,"GENERAL"}</definedName>
    <definedName name="vfvf" hidden="1">{"TAB1",#N/A,TRUE,"GENERAL";"TAB2",#N/A,TRUE,"GENERAL";"TAB3",#N/A,TRUE,"GENERAL";"TAB4",#N/A,TRUE,"GENERAL";"TAB5",#N/A,TRUE,"GENERAL"}</definedName>
    <definedName name="Vg" localSheetId="8">#REF!</definedName>
    <definedName name="Vg">#REF!</definedName>
    <definedName name="Vh" localSheetId="8">#REF!</definedName>
    <definedName name="Vh">#REF!</definedName>
    <definedName name="VIA" localSheetId="8">#REF!</definedName>
    <definedName name="via" hidden="1">{"via1",#N/A,TRUE,"general";"via2",#N/A,TRUE,"general";"via3",#N/A,TRUE,"general"}</definedName>
    <definedName name="VIAJE">[37]BASE!$D$334</definedName>
    <definedName name="VIBGA">[37]BASE!$D$311</definedName>
    <definedName name="VIBRA" localSheetId="18">#REF!</definedName>
    <definedName name="VIBRA">#REF!</definedName>
    <definedName name="VIBRADOR">[82]EQUIPO!$D$27</definedName>
    <definedName name="VIBRCOM" localSheetId="8">#REF!</definedName>
    <definedName name="VIBRCOM">#REF!</definedName>
    <definedName name="VIBRE">[37]BASE!$D$312</definedName>
    <definedName name="VIBRO" localSheetId="18">#REF!</definedName>
    <definedName name="VIBRO">#REF!</definedName>
    <definedName name="Vibrocompactor">'[60]LISTADO '!$L$6</definedName>
    <definedName name="VICEP_DIRECC">[199]Tablas!$A$6:$A$26</definedName>
    <definedName name="VIDRI">[37]BASE!$D$259</definedName>
    <definedName name="VigenciaDolares" localSheetId="8">#REF!</definedName>
    <definedName name="VigenciaDolares">#REF!</definedName>
    <definedName name="VigenciaPesos" localSheetId="8">#REF!</definedName>
    <definedName name="VigenciaPesos">#REF!</definedName>
    <definedName name="VIGFUTURA">[199]Tablas!$J$6:$J$8</definedName>
    <definedName name="viscosidad" localSheetId="18">#REF!</definedName>
    <definedName name="viscosidad" localSheetId="8">#REF!</definedName>
    <definedName name="viscosidad">#REF!</definedName>
    <definedName name="VIT">[16]Tablas!#REF!</definedName>
    <definedName name="VIT1_1">[16]Tablas!#REF!</definedName>
    <definedName name="VIT1_1_1">[16]Tablas!#REF!</definedName>
    <definedName name="VIT1_1_10">[16]Tablas!#REF!</definedName>
    <definedName name="VIT1_1_11">[16]Tablas!#REF!</definedName>
    <definedName name="VIT1_1_12">[16]Tablas!#REF!</definedName>
    <definedName name="VIT1_1_13">[16]Tablas!#REF!</definedName>
    <definedName name="VIT1_1_14">[16]Tablas!#REF!</definedName>
    <definedName name="VIT1_1_15">[16]Tablas!#REF!</definedName>
    <definedName name="VIT1_1_16">[16]Tablas!#REF!</definedName>
    <definedName name="VIt1_1_17">[16]Tablas!#REF!</definedName>
    <definedName name="VIT1_1_18">[16]Tablas!#REF!</definedName>
    <definedName name="VIt1_1_19">[16]Tablas!#REF!</definedName>
    <definedName name="VIT1_1_2">[16]Tablas!#REF!</definedName>
    <definedName name="VIT1_1_20">[16]Tablas!#REF!</definedName>
    <definedName name="VIT1_1_3">[16]Tablas!#REF!</definedName>
    <definedName name="VIT1_1_4">[16]Tablas!#REF!</definedName>
    <definedName name="VIT1_1_5">[16]Tablas!#REF!</definedName>
    <definedName name="VIT1_1_6">[16]Tablas!#REF!</definedName>
    <definedName name="VIT1_1_7">[16]Tablas!#REF!</definedName>
    <definedName name="VIT1_1_8">[16]Tablas!#REF!</definedName>
    <definedName name="VIT1_1_9">[16]Tablas!#REF!</definedName>
    <definedName name="VIT1_2">[16]Tablas!#REF!</definedName>
    <definedName name="VIT1_3">[16]Tablas!#REF!</definedName>
    <definedName name="VIT1_4">[16]Tablas!#REF!</definedName>
    <definedName name="VIT1_5">[16]Tablas!#REF!</definedName>
    <definedName name="VIT1_6">[16]Tablas!#REF!</definedName>
    <definedName name="vital5">[132]Personalizar!$E$15</definedName>
    <definedName name="vk" localSheetId="8" hidden="1">{"via1",#N/A,TRUE,"general";"via2",#N/A,TRUE,"general";"via3",#N/A,TRUE,"general"}</definedName>
    <definedName name="vk" hidden="1">{"via1",#N/A,TRUE,"general";"via2",#N/A,TRUE,"general";"via3",#N/A,TRUE,"general"}</definedName>
    <definedName name="vnbvxb" localSheetId="8" hidden="1">{"via1",#N/A,TRUE,"general";"via2",#N/A,TRUE,"general";"via3",#N/A,TRUE,"general"}</definedName>
    <definedName name="vnbvxb" hidden="1">{"via1",#N/A,TRUE,"general";"via2",#N/A,TRUE,"general";"via3",#N/A,TRUE,"general"}</definedName>
    <definedName name="VNVBN" localSheetId="8" hidden="1">{"TAB1",#N/A,TRUE,"GENERAL";"TAB2",#N/A,TRUE,"GENERAL";"TAB3",#N/A,TRUE,"GENERAL";"TAB4",#N/A,TRUE,"GENERAL";"TAB5",#N/A,TRUE,"GENERAL"}</definedName>
    <definedName name="VNVBN" hidden="1">{"TAB1",#N/A,TRUE,"GENERAL";"TAB2",#N/A,TRUE,"GENERAL";"TAB3",#N/A,TRUE,"GENERAL";"TAB4",#N/A,TRUE,"GENERAL";"TAB5",#N/A,TRUE,"GENERAL"}</definedName>
    <definedName name="Vol_aletas1">[42]Dimensiones!$F$37</definedName>
    <definedName name="Vol_aletas2">[42]Dimensiones!$F$39</definedName>
    <definedName name="Vol_aletas3">[42]Dimensiones!$F$41</definedName>
    <definedName name="Vol_aletas4">[42]Dimensiones!$F$43</definedName>
    <definedName name="Vol_aletas5">[42]Dimensiones!$F$45</definedName>
    <definedName name="Vol_tanques">[42]Dimensiones!$D$37</definedName>
    <definedName name="VOLQUET" localSheetId="8">#REF!</definedName>
    <definedName name="VOLQUET">#REF!</definedName>
    <definedName name="VOLQUETA" localSheetId="18">#REF!</definedName>
    <definedName name="VOLQUETA">#REF!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[16]Tablas!#REF!</definedName>
    <definedName name="VPR1_1_1">[16]Tablas!#REF!</definedName>
    <definedName name="VPR1_1_10">[16]Tablas!#REF!</definedName>
    <definedName name="VPR1_1_11">[16]Tablas!#REF!</definedName>
    <definedName name="VPR1_1_12">[16]Tablas!#REF!</definedName>
    <definedName name="VPR1_1_13">[16]Tablas!#REF!</definedName>
    <definedName name="VPR1_1_14">[16]Tablas!#REF!</definedName>
    <definedName name="VPR1_1_15">[16]Tablas!#REF!</definedName>
    <definedName name="VPR1_1_16">[16]Tablas!#REF!</definedName>
    <definedName name="VPR1_1_17">[16]Tablas!#REF!</definedName>
    <definedName name="VPR1_1_18">[16]Tablas!#REF!</definedName>
    <definedName name="VPR1_1_19">[16]Tablas!#REF!</definedName>
    <definedName name="VPR1_1_2">[16]Tablas!#REF!</definedName>
    <definedName name="VPR1_1_20">[16]Tablas!#REF!</definedName>
    <definedName name="VPR1_1_21">[16]Tablas!#REF!</definedName>
    <definedName name="VPR1_1_22">[16]Tablas!#REF!</definedName>
    <definedName name="VPR1_1_23">[16]Tablas!#REF!</definedName>
    <definedName name="VPR1_1_24">[16]Tablas!#REF!</definedName>
    <definedName name="VPR1_1_25">[16]Tablas!#REF!</definedName>
    <definedName name="VPR1_1_26">[16]Tablas!#REF!</definedName>
    <definedName name="VPR1_1_27">[16]Tablas!#REF!</definedName>
    <definedName name="VPR1_1_28">[16]Tablas!#REF!</definedName>
    <definedName name="VPR1_1_29">[16]Tablas!#REF!</definedName>
    <definedName name="VPR1_1_3">[16]Tablas!#REF!</definedName>
    <definedName name="VPR1_1_30">[16]Tablas!#REF!</definedName>
    <definedName name="VPR1_1_31">[16]Tablas!#REF!</definedName>
    <definedName name="VPR1_1_32">[16]Tablas!#REF!</definedName>
    <definedName name="VPR1_1_4">[16]Tablas!#REF!</definedName>
    <definedName name="VPR1_1_5">[16]Tablas!#REF!</definedName>
    <definedName name="VPR1_1_6">[16]Tablas!#REF!</definedName>
    <definedName name="VPR1_1_7">[16]Tablas!#REF!</definedName>
    <definedName name="VPR1_1_8">[16]Tablas!#REF!</definedName>
    <definedName name="VPR1_1_9">[16]Tablas!#REF!</definedName>
    <definedName name="VPR1_2">[16]Tablas!#REF!</definedName>
    <definedName name="VPR1_3">[16]Tablas!#REF!</definedName>
    <definedName name="VPR1_4">[16]Tablas!#REF!</definedName>
    <definedName name="VPR1_5">[16]Tablas!#REF!</definedName>
    <definedName name="VPR1_6">[16]Tablas!#REF!</definedName>
    <definedName name="vpt" localSheetId="8">#REF!</definedName>
    <definedName name="vpt">#REF!</definedName>
    <definedName name="VPVC2" localSheetId="8">#REF!</definedName>
    <definedName name="VPVC2">#REF!</definedName>
    <definedName name="VrCont" localSheetId="18">#REF!</definedName>
    <definedName name="VrCont">#REF!</definedName>
    <definedName name="VRP">[16]Tablas!#REF!</definedName>
    <definedName name="VRP_PETROQ" localSheetId="8">#REF!</definedName>
    <definedName name="VRP_PETROQ">#REF!</definedName>
    <definedName name="VRP1_1">[16]Tablas!#REF!</definedName>
    <definedName name="VRP1_1_1">[16]Tablas!#REF!</definedName>
    <definedName name="VRP1_1_10">[16]Tablas!#REF!</definedName>
    <definedName name="VRP1_1_11">[16]Tablas!#REF!</definedName>
    <definedName name="VRP1_1_12">[16]Tablas!#REF!</definedName>
    <definedName name="VRP1_1_13">[16]Tablas!#REF!</definedName>
    <definedName name="VRP1_1_14">[16]Tablas!#REF!</definedName>
    <definedName name="VRP1_1_15">[16]Tablas!#REF!</definedName>
    <definedName name="VRP1_1_16">[16]Tablas!#REF!</definedName>
    <definedName name="VRP1_1_17">[16]Tablas!#REF!</definedName>
    <definedName name="VRP1_1_18">[16]Tablas!#REF!</definedName>
    <definedName name="VRP1_1_19">[16]Tablas!#REF!</definedName>
    <definedName name="VRP1_1_2">[16]Tablas!#REF!</definedName>
    <definedName name="VRP1_1_20">[16]Tablas!#REF!</definedName>
    <definedName name="VRP1_1_21">[16]Tablas!#REF!</definedName>
    <definedName name="VRP1_1_22">[16]Tablas!#REF!</definedName>
    <definedName name="VRP1_1_23">[16]Tablas!#REF!</definedName>
    <definedName name="VRP1_1_3">[16]Tablas!#REF!</definedName>
    <definedName name="VRP1_1_4">[16]Tablas!#REF!</definedName>
    <definedName name="VRP1_1_5">[16]Tablas!#REF!</definedName>
    <definedName name="VRP1_1_6">[16]Tablas!#REF!</definedName>
    <definedName name="VRP1_1_7">[16]Tablas!#REF!</definedName>
    <definedName name="VRP1_1_8">[16]Tablas!#REF!</definedName>
    <definedName name="VRP1_1_9">[16]Tablas!#REF!</definedName>
    <definedName name="VRP1_2">[16]Tablas!#REF!</definedName>
    <definedName name="VRP1_3">[16]Tablas!#REF!</definedName>
    <definedName name="VRP1_4">[16]Tablas!#REF!</definedName>
    <definedName name="vsdfj" localSheetId="8" hidden="1">{"via1",#N/A,TRUE,"general";"via2",#N/A,TRUE,"general";"via3",#N/A,TRUE,"general"}</definedName>
    <definedName name="vsdfj" hidden="1">{"via1",#N/A,TRUE,"general";"via2",#N/A,TRUE,"general";"via3",#N/A,TRUE,"general"}</definedName>
    <definedName name="VSM">[16]Tablas!#REF!</definedName>
    <definedName name="VSM1_1">[16]Tablas!#REF!</definedName>
    <definedName name="VSM1_1_1">[16]Tablas!#REF!</definedName>
    <definedName name="VSM1_1_2">[16]Tablas!#REF!</definedName>
    <definedName name="VSM1_1_3">[16]Tablas!#REF!</definedName>
    <definedName name="VSM1_1_4">[16]Tablas!#REF!</definedName>
    <definedName name="VSM1_1_5">[16]Tablas!#REF!</definedName>
    <definedName name="VSM1_2">[16]Tablas!#REF!</definedName>
    <definedName name="VSM1_3">[16]Tablas!#REF!</definedName>
    <definedName name="VSM1_4">[16]Tablas!#REF!</definedName>
    <definedName name="VSM1_5">[16]Tablas!#REF!</definedName>
    <definedName name="vsp" localSheetId="8">#REF!</definedName>
    <definedName name="vsp">#REF!</definedName>
    <definedName name="vt" localSheetId="8" hidden="1">{"via1",#N/A,TRUE,"general";"via2",#N/A,TRUE,"general";"via3",#N/A,TRUE,"general"}</definedName>
    <definedName name="vt" hidden="1">{"via1",#N/A,TRUE,"general";"via2",#N/A,TRUE,"general";"via3",#N/A,TRUE,"general"}</definedName>
    <definedName name="Vu" localSheetId="18">#REF!</definedName>
    <definedName name="Vu">#REF!</definedName>
    <definedName name="vutil">#REF!</definedName>
    <definedName name="vvcxv" localSheetId="8"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8">#REF!</definedName>
    <definedName name="VVV">[98]BASE!$C$3</definedName>
    <definedName name="vvvvt" localSheetId="8" hidden="1">{"via1",#N/A,TRUE,"general";"via2",#N/A,TRUE,"general";"via3",#N/A,TRUE,"general"}</definedName>
    <definedName name="vvvvt" hidden="1">{"via1",#N/A,TRUE,"general";"via2",#N/A,TRUE,"general";"via3",#N/A,TRUE,"general"}</definedName>
    <definedName name="vvvvvvf" localSheetId="8" hidden="1">{"via1",#N/A,TRUE,"general";"via2",#N/A,TRUE,"general";"via3",#N/A,TRUE,"general"}</definedName>
    <definedName name="vvvvvvf" hidden="1">{"via1",#N/A,TRUE,"general";"via2",#N/A,TRUE,"general";"via3",#N/A,TRUE,"general"}</definedName>
    <definedName name="vy" localSheetId="8" hidden="1">{"TAB1",#N/A,TRUE,"GENERAL";"TAB2",#N/A,TRUE,"GENERAL";"TAB3",#N/A,TRUE,"GENERAL";"TAB4",#N/A,TRUE,"GENERAL";"TAB5",#N/A,TRUE,"GENERAL"}</definedName>
    <definedName name="vy" hidden="1">{"TAB1",#N/A,TRUE,"GENERAL";"TAB2",#N/A,TRUE,"GENERAL";"TAB3",#N/A,TRUE,"GENERAL";"TAB4",#N/A,TRUE,"GENERAL";"TAB5",#N/A,TRUE,"GENERAL"}</definedName>
    <definedName name="w2w2w" localSheetId="8" hidden="1">{"via1",#N/A,TRUE,"general";"via2",#N/A,TRUE,"general";"via3",#N/A,TRUE,"general"}</definedName>
    <definedName name="w2w2w" hidden="1">{"via1",#N/A,TRUE,"general";"via2",#N/A,TRUE,"general";"via3",#N/A,TRUE,"general"}</definedName>
    <definedName name="WA" localSheetId="23">[6]!ERR</definedName>
    <definedName name="WA" localSheetId="11">[6]!ERR</definedName>
    <definedName name="WA">[6]!ERR</definedName>
    <definedName name="WAGE_RATE">#REF!</definedName>
    <definedName name="Wage0100">#REF!</definedName>
    <definedName name="Wage0200">#REF!</definedName>
    <definedName name="WBS">'[251]2004'!#REF!</definedName>
    <definedName name="Wcut" localSheetId="8">#REF!</definedName>
    <definedName name="Wcut">#REF!</definedName>
    <definedName name="WD" localSheetId="8">#REF!</definedName>
    <definedName name="WD">#REF!</definedName>
    <definedName name="WDD" localSheetId="8"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8">'[76]Res-Accide-10'!#REF!</definedName>
    <definedName name="WDFSDF">'[77]Res-Accide-10'!#REF!</definedName>
    <definedName name="WE" localSheetId="18">#REF!</definedName>
    <definedName name="WE">#REF!</definedName>
    <definedName name="wedw" localSheetId="8">#REF!</definedName>
    <definedName name="wedw">#REF!</definedName>
    <definedName name="WEERTEG" localSheetId="18">#REF!</definedName>
    <definedName name="WEERTEG">#REF!</definedName>
    <definedName name="WEFWE" localSheetId="8">'[76]Res-Accide-10'!#REF!</definedName>
    <definedName name="WEFWE">'[77]Res-Accide-10'!#REF!</definedName>
    <definedName name="WER" localSheetId="8">'[76]Res-Accide-10'!$S$2:$S$7</definedName>
    <definedName name="WER">'[77]Res-Accide-10'!$S$2:$S$7</definedName>
    <definedName name="werew" localSheetId="8" hidden="1">{"TAB1",#N/A,TRUE,"GENERAL";"TAB2",#N/A,TRUE,"GENERAL";"TAB3",#N/A,TRUE,"GENERAL";"TAB4",#N/A,TRUE,"GENERAL";"TAB5",#N/A,TRUE,"GENERAL"}</definedName>
    <definedName name="werew" hidden="1">{"TAB1",#N/A,TRUE,"GENERAL";"TAB2",#N/A,TRUE,"GENERAL";"TAB3",#N/A,TRUE,"GENERAL";"TAB4",#N/A,TRUE,"GENERAL";"TAB5",#N/A,TRUE,"GENERAL"}</definedName>
    <definedName name="WEREWR" localSheetId="8" hidden="1">{"via1",#N/A,TRUE,"general";"via2",#N/A,TRUE,"general";"via3",#N/A,TRUE,"general"}</definedName>
    <definedName name="WEREWR" hidden="1">{"via1",#N/A,TRUE,"general";"via2",#N/A,TRUE,"general";"via3",#N/A,TRUE,"general"}</definedName>
    <definedName name="werfdsf" localSheetId="8" hidden="1">{"TAB1",#N/A,TRUE,"GENERAL";"TAB2",#N/A,TRUE,"GENERAL";"TAB3",#N/A,TRUE,"GENERAL";"TAB4",#N/A,TRUE,"GENERAL";"TAB5",#N/A,TRUE,"GENERAL"}</definedName>
    <definedName name="werfdsf" hidden="1">{"TAB1",#N/A,TRUE,"GENERAL";"TAB2",#N/A,TRUE,"GENERAL";"TAB3",#N/A,TRUE,"GENERAL";"TAB4",#N/A,TRUE,"GENERAL";"TAB5",#N/A,TRUE,"GENERAL"}</definedName>
    <definedName name="werh" localSheetId="8" hidden="1">{"via1",#N/A,TRUE,"general";"via2",#N/A,TRUE,"general";"via3",#N/A,TRUE,"general"}</definedName>
    <definedName name="werh" hidden="1">{"via1",#N/A,TRUE,"general";"via2",#N/A,TRUE,"general";"via3",#N/A,TRUE,"general"}</definedName>
    <definedName name="wersfdfrguyo" localSheetId="8" hidden="1">{"via1",#N/A,TRUE,"general";"via2",#N/A,TRUE,"general";"via3",#N/A,TRUE,"general"}</definedName>
    <definedName name="wersfdfrguyo" hidden="1">{"via1",#N/A,TRUE,"general";"via2",#N/A,TRUE,"general";"via3",#N/A,TRUE,"general"}</definedName>
    <definedName name="werwr" localSheetId="8" hidden="1">{"via1",#N/A,TRUE,"general";"via2",#N/A,TRUE,"general";"via3",#N/A,TRUE,"general"}</definedName>
    <definedName name="werwr" hidden="1">{"via1",#N/A,TRUE,"general";"via2",#N/A,TRUE,"general";"via3",#N/A,TRUE,"general"}</definedName>
    <definedName name="WERWVN" localSheetId="8" hidden="1">{"TAB1",#N/A,TRUE,"GENERAL";"TAB2",#N/A,TRUE,"GENERAL";"TAB3",#N/A,TRUE,"GENERAL";"TAB4",#N/A,TRUE,"GENERAL";"TAB5",#N/A,TRUE,"GENERAL"}</definedName>
    <definedName name="WERWVN" hidden="1">{"TAB1",#N/A,TRUE,"GENERAL";"TAB2",#N/A,TRUE,"GENERAL";"TAB3",#N/A,TRUE,"GENERAL";"TAB4",#N/A,TRUE,"GENERAL";"TAB5",#N/A,TRUE,"GENERAL"}</definedName>
    <definedName name="wetrew" localSheetId="8" hidden="1">{"via1",#N/A,TRUE,"general";"via2",#N/A,TRUE,"general";"via3",#N/A,TRUE,"general"}</definedName>
    <definedName name="wetrew" hidden="1">{"via1",#N/A,TRUE,"general";"via2",#N/A,TRUE,"general";"via3",#N/A,TRUE,"general"}</definedName>
    <definedName name="wettt" localSheetId="8" hidden="1">{"via1",#N/A,TRUE,"general";"via2",#N/A,TRUE,"general";"via3",#N/A,TRUE,"general"}</definedName>
    <definedName name="wettt" hidden="1">{"via1",#N/A,TRUE,"general";"via2",#N/A,TRUE,"general";"via3",#N/A,TRUE,"general"}</definedName>
    <definedName name="wetwretd" localSheetId="8" hidden="1">{"via1",#N/A,TRUE,"general";"via2",#N/A,TRUE,"general";"via3",#N/A,TRUE,"general"}</definedName>
    <definedName name="wetwretd" hidden="1">{"via1",#N/A,TRUE,"general";"via2",#N/A,TRUE,"general";"via3",#N/A,TRUE,"general"}</definedName>
    <definedName name="wew" localSheetId="8" hidden="1">{"via1",#N/A,TRUE,"general";"via2",#N/A,TRUE,"general";"via3",#N/A,TRUE,"general"}</definedName>
    <definedName name="wew" hidden="1">{"via1",#N/A,TRUE,"general";"via2",#N/A,TRUE,"general";"via3",#N/A,TRUE,"general"}</definedName>
    <definedName name="wffag" localSheetId="8" hidden="1">{"via1",#N/A,TRUE,"general";"via2",#N/A,TRUE,"general";"via3",#N/A,TRUE,"general"}</definedName>
    <definedName name="wffag" hidden="1">{"via1",#N/A,TRUE,"general";"via2",#N/A,TRUE,"general";"via3",#N/A,TRUE,"general"}</definedName>
    <definedName name="WILSON" localSheetId="8">'[76]Res-Accide-10'!#REF!</definedName>
    <definedName name="WILSON">'[77]Res-Accide-10'!#REF!</definedName>
    <definedName name="WQ" localSheetId="8">#REF!</definedName>
    <definedName name="WQ">#REF!</definedName>
    <definedName name="WQEEWQ" localSheetId="8" hidden="1">{"TAB1",#N/A,TRUE,"GENERAL";"TAB2",#N/A,TRUE,"GENERAL";"TAB3",#N/A,TRUE,"GENERAL";"TAB4",#N/A,TRUE,"GENERAL";"TAB5",#N/A,TRUE,"GENERAL"}</definedName>
    <definedName name="WQEEWQ" hidden="1">{"TAB1",#N/A,TRUE,"GENERAL";"TAB2",#N/A,TRUE,"GENERAL";"TAB3",#N/A,TRUE,"GENERAL";"TAB4",#N/A,TRUE,"GENERAL";"TAB5",#N/A,TRUE,"GENERAL"}</definedName>
    <definedName name="wqw" localSheetId="8" hidden="1">#REF!</definedName>
    <definedName name="wqw" hidden="1">#REF!</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ging._.and._.Trend._.Analysis." localSheetId="8"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civil._.works." localSheetId="8" hidden="1">{#N/A,#N/A,TRUE,"1842CWN0"}</definedName>
    <definedName name="wrn.civil._.works." hidden="1">{#N/A,#N/A,TRUE,"1842CWN0"}</definedName>
    <definedName name="wrn.ESTADO._.REHABILITACION." localSheetId="8" hidden="1">{"PRES REHAB ARM-PER POR ITEMS  KM A KM",#N/A,TRUE,"Rehabilitacion Arm-Per"}</definedName>
    <definedName name="wrn.ESTADO._.REHABILITACION." hidden="1">{"PRES REHAB ARM-PER POR ITEMS  KM A KM",#N/A,TRUE,"Rehabilitacion Arm-Per"}</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8"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8" hidden="1">{"VIA1",#N/A,TRUE,"formul";"VIA2",#N/A,TRUE,"formul";"VIA3",#N/A,TRUE,"formul"}</definedName>
    <definedName name="wrn.formu." hidden="1">{"VIA1",#N/A,TRUE,"formul";"VIA2",#N/A,TRUE,"formul";"VIA3",#N/A,TRUE,"formul"}</definedName>
    <definedName name="wrn.FUll._.Model." localSheetId="8"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8" hidden="1">{"TAB1",#N/A,TRUE,"GENERAL";"TAB2",#N/A,TRUE,"GENERAL";"TAB3",#N/A,TRUE,"GENERAL";"TAB4",#N/A,TRUE,"GENERAL";"TAB5",#N/A,TRUE,"GENERAL"}</definedName>
    <definedName name="wrn.GENERAL." hidden="1">{"TAB1",#N/A,TRUE,"GENERAL";"TAB2",#N/A,TRUE,"GENERAL";"TAB3",#N/A,TRUE,"GENERAL";"TAB4",#N/A,TRUE,"GENERAL";"TAB5",#N/A,TRUE,"GENERAL"}</definedName>
    <definedName name="wrn.GERENCIA." localSheetId="8" hidden="1">{#N/A,#N/A,TRUE,"INGENIERIA";#N/A,#N/A,TRUE,"COMPRAS";#N/A,#N/A,TRUE,"DIRECCION";#N/A,#N/A,TRUE,"RESUMEN"}</definedName>
    <definedName name="wrn.GERENCIA." hidden="1">{#N/A,#N/A,TRUE,"INGENIERIA";#N/A,#N/A,TRUE,"COMPRAS";#N/A,#N/A,TRUE,"DIRECCION";#N/A,#N/A,TRUE,"RESUMEN"}</definedName>
    <definedName name="wrn.Gerencia._.anex1." hidden="1">{#N/A,#N/A,FALSE,"Cart"}</definedName>
    <definedName name="WRN.Gerencia._.anex12" hidden="1">{#N/A,#N/A,FALSE,"Anexfut"}</definedName>
    <definedName name="WRN.Gerencia._.anex2" hidden="1">{#N/A,#N/A,FALSE,"Anexfut"}</definedName>
    <definedName name="wrn.Gerencia._.anex2." hidden="1">{#N/A,#N/A,FALSE,"Anexfut"}</definedName>
    <definedName name="wrn.Gerencia._.anex3." hidden="1">{#N/A,#N/A,FALSE,"Anexfut"}</definedName>
    <definedName name="wrn.Gerencia._.anexo" hidden="1">{#N/A,#N/A,FALSE,"Cart"}</definedName>
    <definedName name="wrn.Gerencia._.Gral." hidden="1">{#N/A,#N/A,FALSE,"Orden";#N/A,#N/A,FALSE,"acta";#N/A,#N/A,FALSE,"InfoGer";#N/A,#N/A,FALSE,"Vent und";#N/A,#N/A,FALSE,"G vent";#N/A,#N/A,FALSE,"Publ";#N/A,#N/A,FALSE,"G cxc";#N/A,#N/A,FALSE,"G cxp"}</definedName>
    <definedName name="wrn.Gerencia._.pesos." hidden="1">{#N/A,#N/A,TRUE,"Vent$";#N/A,#N/A,TRUE,"Fut";#N/A,#N/A,TRUE,"Anali"}</definedName>
    <definedName name="wrn.Impresion._.Datos._.de._.las._.Curvas." hidden="1">{"Datos de las Curvas",#N/A,TRUE,"TABLA-CALCULOS"}</definedName>
    <definedName name="wrn.items." localSheetId="8" hidden="1">{#N/A,#N/A,FALSE,"Items"}</definedName>
    <definedName name="wrn.items." hidden="1">{#N/A,#N/A,FALSE,"Items"}</definedName>
    <definedName name="wrn.OPERADORES." localSheetId="8" hidden="1">{#N/A,#N/A,TRUE,"T1"}</definedName>
    <definedName name="wrn.OPERADORES." hidden="1">{#N/A,#N/A,TRUE,"T1"}</definedName>
    <definedName name="wrn.PROYEC." localSheetId="8"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8" hidden="1">{#N/A,#N/A,FALSE,"Hoja1";#N/A,#N/A,FALSE,"Hoja2"}</definedName>
    <definedName name="wrn.res7" hidden="1">{#N/A,#N/A,FALSE,"Hoja1";#N/A,#N/A,FALSE,"Hoja2"}</definedName>
    <definedName name="wrn.Restructuring._.Summaries." localSheetId="8"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8" hidden="1">{#N/A,#N/A,FALSE,"Hoja1";#N/A,#N/A,FALSE,"Hoja2"}</definedName>
    <definedName name="wrn.Resumen." hidden="1">{#N/A,#N/A,FALSE,"Hoja1";#N/A,#N/A,FALSE,"Hoja2"}</definedName>
    <definedName name="wrn.SENCILLO." localSheetId="8"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8"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8"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8" hidden="1">{"via1",#N/A,TRUE,"general";"via2",#N/A,TRUE,"general";"via3",#N/A,TRUE,"general"}</definedName>
    <definedName name="wrn.via" hidden="1">{"via1",#N/A,TRUE,"general";"via2",#N/A,TRUE,"general";"via3",#N/A,TRUE,"general"}</definedName>
    <definedName name="wrn.via." localSheetId="8" hidden="1">{"via1",#N/A,TRUE,"general";"via2",#N/A,TRUE,"general";"via3",#N/A,TRUE,"general"}</definedName>
    <definedName name="wrn.via." hidden="1">{"via1",#N/A,TRUE,"general";"via2",#N/A,TRUE,"general";"via3",#N/A,TRUE,"general"}</definedName>
    <definedName name="wrn1.items" localSheetId="8" hidden="1">{#N/A,#N/A,FALSE,"Items"}</definedName>
    <definedName name="wrn1.items" hidden="1">{#N/A,#N/A,FALSE,"Items"}</definedName>
    <definedName name="WSERWEER">'[159]COSTOS OFICINA'!#REF!</definedName>
    <definedName name="wsnhed" localSheetId="8" hidden="1">{"via1",#N/A,TRUE,"general";"via2",#N/A,TRUE,"general";"via3",#N/A,TRUE,"general"}</definedName>
    <definedName name="wsnhed" hidden="1">{"via1",#N/A,TRUE,"general";"via2",#N/A,TRUE,"general";"via3",#N/A,TRUE,"general"}</definedName>
    <definedName name="wswswsqa" localSheetId="8" hidden="1">{"via1",#N/A,TRUE,"general";"via2",#N/A,TRUE,"general";"via3",#N/A,TRUE,"general"}</definedName>
    <definedName name="wswswsqa" hidden="1">{"via1",#N/A,TRUE,"general";"via2",#N/A,TRUE,"general";"via3",#N/A,TRUE,"general"}</definedName>
    <definedName name="WSX">#REF!</definedName>
    <definedName name="Wtot">#REF!</definedName>
    <definedName name="wtt" localSheetId="8" hidden="1">{"TAB1",#N/A,TRUE,"GENERAL";"TAB2",#N/A,TRUE,"GENERAL";"TAB3",#N/A,TRUE,"GENERAL";"TAB4",#N/A,TRUE,"GENERAL";"TAB5",#N/A,TRUE,"GENERAL"}</definedName>
    <definedName name="wtt" hidden="1">{"TAB1",#N/A,TRUE,"GENERAL";"TAB2",#N/A,TRUE,"GENERAL";"TAB3",#N/A,TRUE,"GENERAL";"TAB4",#N/A,TRUE,"GENERAL";"TAB5",#N/A,TRUE,"GENERAL"}</definedName>
    <definedName name="wvu.TAB1." localSheetId="8"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8"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8"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5." localSheetId="8"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23">[6]!ERR</definedName>
    <definedName name="Ww" localSheetId="8">#REF!</definedName>
    <definedName name="WW" localSheetId="11">[6]!ERR</definedName>
    <definedName name="WW">[6]!ERR</definedName>
    <definedName name="wwded3" localSheetId="8" hidden="1">{"via1",#N/A,TRUE,"general";"via2",#N/A,TRUE,"general";"via3",#N/A,TRUE,"general"}</definedName>
    <definedName name="wwded3" hidden="1">{"via1",#N/A,TRUE,"general";"via2",#N/A,TRUE,"general";"via3",#N/A,TRUE,"general"}</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localSheetId="8" hidden="1">{"TAB1",#N/A,TRUE,"GENERAL";"TAB2",#N/A,TRUE,"GENERAL";"TAB3",#N/A,TRUE,"GENERAL";"TAB4",#N/A,TRUE,"GENERAL";"TAB5",#N/A,TRUE,"GENERAL"}</definedName>
    <definedName name="wwwwe" hidden="1">{"TAB1",#N/A,TRUE,"GENERAL";"TAB2",#N/A,TRUE,"GENERAL";"TAB3",#N/A,TRUE,"GENERAL";"TAB4",#N/A,TRUE,"GENERAL";"TAB5",#N/A,TRUE,"GENERAL"}</definedName>
    <definedName name="wyty" localSheetId="8" hidden="1">{"via1",#N/A,TRUE,"general";"via2",#N/A,TRUE,"general";"via3",#N/A,TRUE,"general"}</definedName>
    <definedName name="wyty" hidden="1">{"via1",#N/A,TRUE,"general";"via2",#N/A,TRUE,"general";"via3",#N/A,TRUE,"general"}</definedName>
    <definedName name="x">#REF!</definedName>
    <definedName name="XC" localSheetId="18">#REF!</definedName>
    <definedName name="XC">#REF!</definedName>
    <definedName name="xcbvbs" localSheetId="8" hidden="1">{"TAB1",#N/A,TRUE,"GENERAL";"TAB2",#N/A,TRUE,"GENERAL";"TAB3",#N/A,TRUE,"GENERAL";"TAB4",#N/A,TRUE,"GENERAL";"TAB5",#N/A,TRUE,"GENERAL"}</definedName>
    <definedName name="xcbvbs" hidden="1">{"TAB1",#N/A,TRUE,"GENERAL";"TAB2",#N/A,TRUE,"GENERAL";"TAB3",#N/A,TRUE,"GENERAL";"TAB4",#N/A,TRUE,"GENERAL";"TAB5",#N/A,TRUE,"GENERAL"}</definedName>
    <definedName name="XCVBN" localSheetId="18">#REF!</definedName>
    <definedName name="XCVBN">#REF!</definedName>
    <definedName name="XD">#REF!</definedName>
    <definedName name="XSW" localSheetId="8" hidden="1">{#N/A,#N/A,TRUE,"1842CWN0"}</definedName>
    <definedName name="XSW" hidden="1">{#N/A,#N/A,TRUE,"1842CWN0"}</definedName>
    <definedName name="xsxs" localSheetId="8" hidden="1">{"TAB1",#N/A,TRUE,"GENERAL";"TAB2",#N/A,TRUE,"GENERAL";"TAB3",#N/A,TRUE,"GENERAL";"TAB4",#N/A,TRUE,"GENERAL";"TAB5",#N/A,TRUE,"GENERAL"}</definedName>
    <definedName name="xsxs" hidden="1">{"TAB1",#N/A,TRUE,"GENERAL";"TAB2",#N/A,TRUE,"GENERAL";"TAB3",#N/A,TRUE,"GENERAL";"TAB4",#N/A,TRUE,"GENERAL";"TAB5",#N/A,TRUE,"GENERAL"}</definedName>
    <definedName name="xx" localSheetId="18">#REF!</definedName>
    <definedName name="XX" localSheetId="8">#REF!</definedName>
    <definedName name="xx">#REF!</definedName>
    <definedName name="xxfg" localSheetId="8" hidden="1">{"via1",#N/A,TRUE,"general";"via2",#N/A,TRUE,"general";"via3",#N/A,TRUE,"general"}</definedName>
    <definedName name="xxfg" hidden="1">{"via1",#N/A,TRUE,"general";"via2",#N/A,TRUE,"general";"via3",#N/A,TRUE,"general"}</definedName>
    <definedName name="XXX" localSheetId="18">#REF!</definedName>
    <definedName name="xxx" localSheetId="8">#REF!</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X" hidden="1">#REF!</definedName>
    <definedName name="XXXXX" localSheetId="18">#REF!</definedName>
    <definedName name="xxxxx" localSheetId="8">[252]!absc</definedName>
    <definedName name="XXXXX">#REF!</definedName>
    <definedName name="xxxxxds" localSheetId="8" hidden="1">{"via1",#N/A,TRUE,"general";"via2",#N/A,TRUE,"general";"via3",#N/A,TRUE,"general"}</definedName>
    <definedName name="xxxxxds" hidden="1">{"via1",#N/A,TRUE,"general";"via2",#N/A,TRUE,"general";"via3",#N/A,TRUE,"general"}</definedName>
    <definedName name="XXXXXX" localSheetId="8"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 hidden="1">{"via1",#N/A,TRUE,"general";"via2",#N/A,TRUE,"general";"via3",#N/A,TRUE,"general"}</definedName>
    <definedName name="XXXXXXXXXX" localSheetId="18">#REF!</definedName>
    <definedName name="XXXXXXXXXX" localSheetId="8">#REF!</definedName>
    <definedName name="XXXXXXXXXX">#REF!</definedName>
    <definedName name="xxxxxxxxxx29" localSheetId="8" hidden="1">{"via1",#N/A,TRUE,"general";"via2",#N/A,TRUE,"general";"via3",#N/A,TRUE,"general"}</definedName>
    <definedName name="xxxxxxxxxx29" hidden="1">{"via1",#N/A,TRUE,"general";"via2",#N/A,TRUE,"general";"via3",#N/A,TRUE,"general"}</definedName>
    <definedName name="XXXXXXXXXXXX" localSheetId="18">#REF!</definedName>
    <definedName name="XXXXXXXXXXXX" localSheetId="8">#REF!</definedName>
    <definedName name="XXXXXXXXXXXX">#REF!</definedName>
    <definedName name="xyz" localSheetId="8" hidden="1">#REF!</definedName>
    <definedName name="xyz" hidden="1">#REF!</definedName>
    <definedName name="XZS" localSheetId="8" hidden="1">#REF!</definedName>
    <definedName name="XZS" hidden="1">#REF!</definedName>
    <definedName name="XZXZV" localSheetId="8" hidden="1">{"via1",#N/A,TRUE,"general";"via2",#N/A,TRUE,"general";"via3",#N/A,TRUE,"general"}</definedName>
    <definedName name="XZXZV" hidden="1">{"via1",#N/A,TRUE,"general";"via2",#N/A,TRUE,"general";"via3",#N/A,TRUE,"general"}</definedName>
    <definedName name="Y" localSheetId="8">[59]!absc</definedName>
    <definedName name="y" hidden="1">{"via1",#N/A,TRUE,"general";"via2",#N/A,TRUE,"general";"via3",#N/A,TRUE,"general"}</definedName>
    <definedName name="Y22EL" localSheetId="8">#REF!</definedName>
    <definedName name="Y22EL">#REF!</definedName>
    <definedName name="Y44EL" localSheetId="8">#REF!</definedName>
    <definedName name="Y44EL">#REF!</definedName>
    <definedName name="y6y6" localSheetId="8" hidden="1">{"via1",#N/A,TRUE,"general";"via2",#N/A,TRUE,"general";"via3",#N/A,TRUE,"general"}</definedName>
    <definedName name="y6y6" hidden="1">{"via1",#N/A,TRUE,"general";"via2",#N/A,TRUE,"general";"via3",#N/A,TRUE,"general"}</definedName>
    <definedName name="YA" localSheetId="8">#REF!</definedName>
    <definedName name="YA">#REF!</definedName>
    <definedName name="yery" localSheetId="8" hidden="1">{"via1",#N/A,TRUE,"general";"via2",#N/A,TRUE,"general";"via3",#N/A,TRUE,"general"}</definedName>
    <definedName name="yery" hidden="1">{"via1",#N/A,TRUE,"general";"via2",#N/A,TRUE,"general";"via3",#N/A,TRUE,"general"}</definedName>
    <definedName name="YHN">#REF!</definedName>
    <definedName name="yhy" localSheetId="8"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8" hidden="1">{"TAB1",#N/A,TRUE,"GENERAL";"TAB2",#N/A,TRUE,"GENERAL";"TAB3",#N/A,TRUE,"GENERAL";"TAB4",#N/A,TRUE,"GENERAL";"TAB5",#N/A,TRUE,"GENERAL"}</definedName>
    <definedName name="yjyj" hidden="1">{"TAB1",#N/A,TRUE,"GENERAL";"TAB2",#N/A,TRUE,"GENERAL";"TAB3",#N/A,TRUE,"GENERAL";"TAB4",#N/A,TRUE,"GENERAL";"TAB5",#N/A,TRUE,"GENERAL"}</definedName>
    <definedName name="yo" localSheetId="18">#REF!</definedName>
    <definedName name="YO" localSheetId="8" hidden="1">{#N/A,#N/A,FALSE,"GRAFICO";#N/A,#N/A,FALSE,"CAJA (2)";#N/A,#N/A,FALSE,"TERCEROS-PROMEDIO";#N/A,#N/A,FALSE,"CAJA";#N/A,#N/A,FALSE,"INGRESOS1995-2003";#N/A,#N/A,FALSE,"GASTOS1995-2003"}</definedName>
    <definedName name="yo">#REF!</definedName>
    <definedName name="YOYO">'[253]AISLAMIENTO CATEGORIAS II Y III'!$G$1:$I$65536</definedName>
    <definedName name="yrey" localSheetId="8" hidden="1">{"via1",#N/A,TRUE,"general";"via2",#N/A,TRUE,"general";"via3",#N/A,TRUE,"general"}</definedName>
    <definedName name="yrey" hidden="1">{"via1",#N/A,TRUE,"general";"via2",#N/A,TRUE,"general";"via3",#N/A,TRUE,"general"}</definedName>
    <definedName name="yry" localSheetId="8" hidden="1">{"via1",#N/A,TRUE,"general";"via2",#N/A,TRUE,"general";"via3",#N/A,TRUE,"general"}</definedName>
    <definedName name="yry" hidden="1">{"via1",#N/A,TRUE,"general";"via2",#N/A,TRUE,"general";"via3",#N/A,TRUE,"general"}</definedName>
    <definedName name="YT">#REF!</definedName>
    <definedName name="ytj" localSheetId="8" hidden="1">{"TAB1",#N/A,TRUE,"GENERAL";"TAB2",#N/A,TRUE,"GENERAL";"TAB3",#N/A,TRUE,"GENERAL";"TAB4",#N/A,TRUE,"GENERAL";"TAB5",#N/A,TRUE,"GENERAL"}</definedName>
    <definedName name="ytj" hidden="1">{"TAB1",#N/A,TRUE,"GENERAL";"TAB2",#N/A,TRUE,"GENERAL";"TAB3",#N/A,TRUE,"GENERAL";"TAB4",#N/A,TRUE,"GENERAL";"TAB5",#N/A,TRUE,"GENERAL"}</definedName>
    <definedName name="ytjt6" localSheetId="8" hidden="1">{"via1",#N/A,TRUE,"general";"via2",#N/A,TRUE,"general";"via3",#N/A,TRUE,"general"}</definedName>
    <definedName name="ytjt6" hidden="1">{"via1",#N/A,TRUE,"general";"via2",#N/A,TRUE,"general";"via3",#N/A,TRUE,"general"}</definedName>
    <definedName name="ytrwyr" localSheetId="8" hidden="1">{"TAB1",#N/A,TRUE,"GENERAL";"TAB2",#N/A,TRUE,"GENERAL";"TAB3",#N/A,TRUE,"GENERAL";"TAB4",#N/A,TRUE,"GENERAL";"TAB5",#N/A,TRUE,"GENERAL"}</definedName>
    <definedName name="ytrwyr" hidden="1">{"TAB1",#N/A,TRUE,"GENERAL";"TAB2",#N/A,TRUE,"GENERAL";"TAB3",#N/A,TRUE,"GENERAL";"TAB4",#N/A,TRUE,"GENERAL";"TAB5",#N/A,TRUE,"GENERAL"}</definedName>
    <definedName name="ytry" localSheetId="8" hidden="1">{"via1",#N/A,TRUE,"general";"via2",#N/A,TRUE,"general";"via3",#N/A,TRUE,"general"}</definedName>
    <definedName name="ytry" hidden="1">{"via1",#N/A,TRUE,"general";"via2",#N/A,TRUE,"general";"via3",#N/A,TRUE,"general"}</definedName>
    <definedName name="ytryrty" localSheetId="8" hidden="1">{"via1",#N/A,TRUE,"general";"via2",#N/A,TRUE,"general";"via3",#N/A,TRUE,"general"}</definedName>
    <definedName name="ytryrty" hidden="1">{"via1",#N/A,TRUE,"general";"via2",#N/A,TRUE,"general";"via3",#N/A,TRUE,"general"}</definedName>
    <definedName name="YTRYUYT" localSheetId="8" hidden="1">{"TAB1",#N/A,TRUE,"GENERAL";"TAB2",#N/A,TRUE,"GENERAL";"TAB3",#N/A,TRUE,"GENERAL";"TAB4",#N/A,TRUE,"GENERAL";"TAB5",#N/A,TRUE,"GENERAL"}</definedName>
    <definedName name="YTRYUYT" hidden="1">{"TAB1",#N/A,TRUE,"GENERAL";"TAB2",#N/A,TRUE,"GENERAL";"TAB3",#N/A,TRUE,"GENERAL";"TAB4",#N/A,TRUE,"GENERAL";"TAB5",#N/A,TRUE,"GENERAL"}</definedName>
    <definedName name="ytudfgd" localSheetId="8" hidden="1">{"TAB1",#N/A,TRUE,"GENERAL";"TAB2",#N/A,TRUE,"GENERAL";"TAB3",#N/A,TRUE,"GENERAL";"TAB4",#N/A,TRUE,"GENERAL";"TAB5",#N/A,TRUE,"GENERAL"}</definedName>
    <definedName name="ytudfgd" hidden="1">{"TAB1",#N/A,TRUE,"GENERAL";"TAB2",#N/A,TRUE,"GENERAL";"TAB3",#N/A,TRUE,"GENERAL";"TAB4",#N/A,TRUE,"GENERAL";"TAB5",#N/A,TRUE,"GENERAL"}</definedName>
    <definedName name="yturtu7" localSheetId="8" hidden="1">{"TAB1",#N/A,TRUE,"GENERAL";"TAB2",#N/A,TRUE,"GENERAL";"TAB3",#N/A,TRUE,"GENERAL";"TAB4",#N/A,TRUE,"GENERAL";"TAB5",#N/A,TRUE,"GENERAL"}</definedName>
    <definedName name="yturtu7" hidden="1">{"TAB1",#N/A,TRUE,"GENERAL";"TAB2",#N/A,TRUE,"GENERAL";"TAB3",#N/A,TRUE,"GENERAL";"TAB4",#N/A,TRUE,"GENERAL";"TAB5",#N/A,TRUE,"GENERAL"}</definedName>
    <definedName name="yturu" localSheetId="8" hidden="1">{"TAB1",#N/A,TRUE,"GENERAL";"TAB2",#N/A,TRUE,"GENERAL";"TAB3",#N/A,TRUE,"GENERAL";"TAB4",#N/A,TRUE,"GENERAL";"TAB5",#N/A,TRUE,"GENERAL"}</definedName>
    <definedName name="yturu" hidden="1">{"TAB1",#N/A,TRUE,"GENERAL";"TAB2",#N/A,TRUE,"GENERAL";"TAB3",#N/A,TRUE,"GENERAL";"TAB4",#N/A,TRUE,"GENERAL";"TAB5",#N/A,TRUE,"GENERAL"}</definedName>
    <definedName name="ytuytfgh" localSheetId="8" hidden="1">{"via1",#N/A,TRUE,"general";"via2",#N/A,TRUE,"general";"via3",#N/A,TRUE,"general"}</definedName>
    <definedName name="ytuytfgh" hidden="1">{"via1",#N/A,TRUE,"general";"via2",#N/A,TRUE,"general";"via3",#N/A,TRUE,"general"}</definedName>
    <definedName name="yty" localSheetId="8" hidden="1">{"TAB1",#N/A,TRUE,"GENERAL";"TAB2",#N/A,TRUE,"GENERAL";"TAB3",#N/A,TRUE,"GENERAL";"TAB4",#N/A,TRUE,"GENERAL";"TAB5",#N/A,TRUE,"GENERAL"}</definedName>
    <definedName name="yty" hidden="1">{"TAB1",#N/A,TRUE,"GENERAL";"TAB2",#N/A,TRUE,"GENERAL";"TAB3",#N/A,TRUE,"GENERAL";"TAB4",#N/A,TRUE,"GENERAL";"TAB5",#N/A,TRUE,"GENERAL"}</definedName>
    <definedName name="ytyyh" localSheetId="8" hidden="1">{"via1",#N/A,TRUE,"general";"via2",#N/A,TRUE,"general";"via3",#N/A,TRUE,"general"}</definedName>
    <definedName name="ytyyh" hidden="1">{"via1",#N/A,TRUE,"general";"via2",#N/A,TRUE,"general";"via3",#N/A,TRUE,"general"}</definedName>
    <definedName name="ytzacdfg" localSheetId="8" hidden="1">{"TAB1",#N/A,TRUE,"GENERAL";"TAB2",#N/A,TRUE,"GENERAL";"TAB3",#N/A,TRUE,"GENERAL";"TAB4",#N/A,TRUE,"GENERAL";"TAB5",#N/A,TRUE,"GENERAL"}</definedName>
    <definedName name="ytzacdfg" hidden="1">{"TAB1",#N/A,TRUE,"GENERAL";"TAB2",#N/A,TRUE,"GENERAL";"TAB3",#N/A,TRUE,"GENERAL";"TAB4",#N/A,TRUE,"GENERAL";"TAB5",#N/A,TRUE,"GENERAL"}</definedName>
    <definedName name="yu" localSheetId="8" hidden="1">{"TAB1",#N/A,TRUE,"GENERAL";"TAB2",#N/A,TRUE,"GENERAL";"TAB3",#N/A,TRUE,"GENERAL";"TAB4",#N/A,TRUE,"GENERAL";"TAB5",#N/A,TRUE,"GENERAL"}</definedName>
    <definedName name="yu" hidden="1">{"TAB1",#N/A,TRUE,"GENERAL";"TAB2",#N/A,TRUE,"GENERAL";"TAB3",#N/A,TRUE,"GENERAL";"TAB4",#N/A,TRUE,"GENERAL";"TAB5",#N/A,TRUE,"GENERAL"}</definedName>
    <definedName name="yudre54" localSheetId="8" hidden="1">{"TAB1",#N/A,TRUE,"GENERAL";"TAB2",#N/A,TRUE,"GENERAL";"TAB3",#N/A,TRUE,"GENERAL";"TAB4",#N/A,TRUE,"GENERAL";"TAB5",#N/A,TRUE,"GENERAL"}</definedName>
    <definedName name="yudre54" hidden="1">{"TAB1",#N/A,TRUE,"GENERAL";"TAB2",#N/A,TRUE,"GENERAL";"TAB3",#N/A,TRUE,"GENERAL";"TAB4",#N/A,TRUE,"GENERAL";"TAB5",#N/A,TRUE,"GENERAL"}</definedName>
    <definedName name="yuhgh" localSheetId="8" hidden="1">{"TAB1",#N/A,TRUE,"GENERAL";"TAB2",#N/A,TRUE,"GENERAL";"TAB3",#N/A,TRUE,"GENERAL";"TAB4",#N/A,TRUE,"GENERAL";"TAB5",#N/A,TRUE,"GENERAL"}</definedName>
    <definedName name="yuhgh" hidden="1">{"TAB1",#N/A,TRUE,"GENERAL";"TAB2",#N/A,TRUE,"GENERAL";"TAB3",#N/A,TRUE,"GENERAL";"TAB4",#N/A,TRUE,"GENERAL";"TAB5",#N/A,TRUE,"GENERAL"}</definedName>
    <definedName name="YUT" localSheetId="18">#REF!</definedName>
    <definedName name="YUT">#REF!</definedName>
    <definedName name="yutu" localSheetId="8" hidden="1">{"via1",#N/A,TRUE,"general";"via2",#N/A,TRUE,"general";"via3",#N/A,TRUE,"general"}</definedName>
    <definedName name="yutu" hidden="1">{"via1",#N/A,TRUE,"general";"via2",#N/A,TRUE,"general";"via3",#N/A,TRUE,"general"}</definedName>
    <definedName name="yuuiiy" localSheetId="8" hidden="1">{"via1",#N/A,TRUE,"general";"via2",#N/A,TRUE,"general";"via3",#N/A,TRUE,"general"}</definedName>
    <definedName name="yuuiiy" hidden="1">{"via1",#N/A,TRUE,"general";"via2",#N/A,TRUE,"general";"via3",#N/A,TRUE,"general"}</definedName>
    <definedName name="yuuuuuu" localSheetId="8" hidden="1">{"via1",#N/A,TRUE,"general";"via2",#N/A,TRUE,"general";"via3",#N/A,TRUE,"general"}</definedName>
    <definedName name="yuuuuuu" hidden="1">{"via1",#N/A,TRUE,"general";"via2",#N/A,TRUE,"general";"via3",#N/A,TRUE,"general"}</definedName>
    <definedName name="yy" localSheetId="18">#REF!</definedName>
    <definedName name="yy" localSheetId="8" hidden="1">{"via1",#N/A,TRUE,"general";"via2",#N/A,TRUE,"general";"via3",#N/A,TRUE,"general"}</definedName>
    <definedName name="yy">#REF!</definedName>
    <definedName name="YYY" localSheetId="18">#REF!</definedName>
    <definedName name="yyy" localSheetId="8" hidden="1">{"TAB1",#N/A,TRUE,"GENERAL";"TAB2",#N/A,TRUE,"GENERAL";"TAB3",#N/A,TRUE,"GENERAL";"TAB4",#N/A,TRUE,"GENERAL";"TAB5",#N/A,TRUE,"GENERAL"}</definedName>
    <definedName name="YYY">#REF!</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localSheetId="8" hidden="1">{"TAB1",#N/A,TRUE,"GENERAL";"TAB2",#N/A,TRUE,"GENERAL";"TAB3",#N/A,TRUE,"GENERAL";"TAB4",#N/A,TRUE,"GENERAL";"TAB5",#N/A,TRUE,"GENERAL"}</definedName>
    <definedName name="yyyuh" hidden="1">{"TAB1",#N/A,TRUE,"GENERAL";"TAB2",#N/A,TRUE,"GENERAL";"TAB3",#N/A,TRUE,"GENERAL";"TAB4",#N/A,TRUE,"GENERAL";"TAB5",#N/A,TRUE,"GENERAL"}</definedName>
    <definedName name="yyyyhhh" localSheetId="8" hidden="1">{"TAB1",#N/A,TRUE,"GENERAL";"TAB2",#N/A,TRUE,"GENERAL";"TAB3",#N/A,TRUE,"GENERAL";"TAB4",#N/A,TRUE,"GENERAL";"TAB5",#N/A,TRUE,"GENERAL"}</definedName>
    <definedName name="yyyyhhh" hidden="1">{"TAB1",#N/A,TRUE,"GENERAL";"TAB2",#N/A,TRUE,"GENERAL";"TAB3",#N/A,TRUE,"GENERAL";"TAB4",#N/A,TRUE,"GENERAL";"TAB5",#N/A,TRUE,"GENERAL"}</definedName>
    <definedName name="YYYYY" localSheetId="18">#REF!</definedName>
    <definedName name="YYYYY">#REF!</definedName>
    <definedName name="yyyyyf" localSheetId="8" hidden="1">{"via1",#N/A,TRUE,"general";"via2",#N/A,TRUE,"general";"via3",#N/A,TRUE,"general"}</definedName>
    <definedName name="yyyyyf" hidden="1">{"via1",#N/A,TRUE,"general";"via2",#N/A,TRUE,"general";"via3",#N/A,TRUE,"general"}</definedName>
    <definedName name="yyyyyy" hidden="1">[83]MI!#REF!</definedName>
    <definedName name="Z" localSheetId="18">#REF!</definedName>
    <definedName name="z" localSheetId="8">#REF!</definedName>
    <definedName name="Z">#REF!</definedName>
    <definedName name="Z_026CD6D7_F7CA_4BE8_B625_9A1778CFA739_.wvu.FilterData" localSheetId="18" hidden="1">#REF!</definedName>
    <definedName name="Z_026CD6D7_F7CA_4BE8_B625_9A1778CFA739_.wvu.FilterData" localSheetId="8" hidden="1">[45]Presupuesto_Via_distribuidora!$A$9:$H$344</definedName>
    <definedName name="Z_026CD6D7_F7CA_4BE8_B625_9A1778CFA739_.wvu.FilterData" hidden="1">#REF!</definedName>
    <definedName name="Z_026CD6D7_F7CA_4BE8_B625_9A1778CFA739_.wvu.PrintArea" localSheetId="18" hidden="1">#REF!</definedName>
    <definedName name="Z_026CD6D7_F7CA_4BE8_B625_9A1778CFA739_.wvu.PrintArea" localSheetId="8" hidden="1">[45]Presupuesto_Via_distribuidora!$A$390:$I$602</definedName>
    <definedName name="Z_026CD6D7_F7CA_4BE8_B625_9A1778CFA739_.wvu.PrintArea" hidden="1">#REF!</definedName>
    <definedName name="Z_026CD6D7_F7CA_4BE8_B625_9A1778CFA739_.wvu.PrintTitles" localSheetId="18" hidden="1">#REF!</definedName>
    <definedName name="Z_026CD6D7_F7CA_4BE8_B625_9A1778CFA739_.wvu.PrintTitles" localSheetId="8" hidden="1">[45]Presupuesto_Via_distribuidora!$A$380:$IV$389</definedName>
    <definedName name="Z_026CD6D7_F7CA_4BE8_B625_9A1778CFA739_.wvu.PrintTitles" hidden="1">#REF!</definedName>
    <definedName name="Z_05670E35_1347_49D9_AD91_AA9A31A4EF61_.wvu.FilterData" localSheetId="18" hidden="1">#REF!</definedName>
    <definedName name="Z_05670E35_1347_49D9_AD91_AA9A31A4EF61_.wvu.FilterData" localSheetId="8" hidden="1">[45]Presupuesto_Via_distribuidora!$A$9:$H$344</definedName>
    <definedName name="Z_05670E35_1347_49D9_AD91_AA9A31A4EF61_.wvu.FilterData" hidden="1">#REF!</definedName>
    <definedName name="Z_05670E35_1347_49D9_AD91_AA9A31A4EF61_.wvu.PrintArea" localSheetId="18" hidden="1">#REF!</definedName>
    <definedName name="Z_05670E35_1347_49D9_AD91_AA9A31A4EF61_.wvu.PrintArea" localSheetId="8" hidden="1">[45]Presupuesto_Via_distribuidora!$C$1:$H$344</definedName>
    <definedName name="Z_05670E35_1347_49D9_AD91_AA9A31A4EF61_.wvu.PrintArea" hidden="1">#REF!</definedName>
    <definedName name="Z_05670E35_1347_49D9_AD91_AA9A31A4EF61_.wvu.PrintTitles" localSheetId="18" hidden="1">#REF!</definedName>
    <definedName name="Z_05670E35_1347_49D9_AD91_AA9A31A4EF61_.wvu.PrintTitles" localSheetId="8" hidden="1">[45]Presupuesto_Via_distribuidora!$A$2:$IV$8</definedName>
    <definedName name="Z_05670E35_1347_49D9_AD91_AA9A31A4EF61_.wvu.PrintTitles" hidden="1">#REF!</definedName>
    <definedName name="Z_086A872D_15DF_436A_8459_CE22F6819FF4_.wvu.Rows" hidden="1">[41]Presentacion!#REF!</definedName>
    <definedName name="Z_0890F28A_A8C8_451C_A3E6_C3AFDD239B64_.wvu.FilterData" localSheetId="18" hidden="1">#REF!</definedName>
    <definedName name="Z_0890F28A_A8C8_451C_A3E6_C3AFDD239B64_.wvu.FilterData" localSheetId="8" hidden="1">[45]Presupuesto_Via_distribuidora!$A$9:$H$344</definedName>
    <definedName name="Z_0890F28A_A8C8_451C_A3E6_C3AFDD239B64_.wvu.FilterData" hidden="1">#REF!</definedName>
    <definedName name="Z_0890F28A_A8C8_451C_A3E6_C3AFDD239B64_.wvu.PrintArea" localSheetId="18" hidden="1">#REF!</definedName>
    <definedName name="Z_0890F28A_A8C8_451C_A3E6_C3AFDD239B64_.wvu.PrintArea" localSheetId="8" hidden="1">[45]Presupuesto_Via_distribuidora!$A$392:$I$604</definedName>
    <definedName name="Z_0890F28A_A8C8_451C_A3E6_C3AFDD239B64_.wvu.PrintArea" hidden="1">#REF!</definedName>
    <definedName name="Z_0890F28A_A8C8_451C_A3E6_C3AFDD239B64_.wvu.PrintTitles" localSheetId="18" hidden="1">#REF!</definedName>
    <definedName name="Z_0890F28A_A8C8_451C_A3E6_C3AFDD239B64_.wvu.PrintTitles" localSheetId="8" hidden="1">[45]Presupuesto_Via_distribuidora!$A$382:$IV$391</definedName>
    <definedName name="Z_0890F28A_A8C8_451C_A3E6_C3AFDD239B64_.wvu.PrintTitles" hidden="1">#REF!</definedName>
    <definedName name="Z_0A4C2D72_EA87_11DA_B6F6_00609720E0A1_.wvu.FilterData" localSheetId="18" hidden="1">#REF!</definedName>
    <definedName name="Z_0A4C2D72_EA87_11DA_B6F6_00609720E0A1_.wvu.FilterData" localSheetId="8" hidden="1">[45]Presupuesto_Via_distribuidora!$A$9:$H$344</definedName>
    <definedName name="Z_0A4C2D72_EA87_11DA_B6F6_00609720E0A1_.wvu.FilterData" hidden="1">#REF!</definedName>
    <definedName name="Z_0A4C2D72_EA87_11DA_B6F6_00609720E0A1_.wvu.PrintArea" localSheetId="18" hidden="1">#REF!</definedName>
    <definedName name="Z_0A4C2D72_EA87_11DA_B6F6_00609720E0A1_.wvu.PrintArea" localSheetId="8" hidden="1">[45]Presupuesto_Via_distribuidora!$A$10:$I$164</definedName>
    <definedName name="Z_0A4C2D72_EA87_11DA_B6F6_00609720E0A1_.wvu.PrintArea" hidden="1">#REF!</definedName>
    <definedName name="Z_0A4C2D72_EA87_11DA_B6F6_00609720E0A1_.wvu.PrintTitles" localSheetId="18" hidden="1">#REF!</definedName>
    <definedName name="Z_0A4C2D72_EA87_11DA_B6F6_00609720E0A1_.wvu.PrintTitles" localSheetId="8" hidden="1">[45]Presupuesto_Via_distribuidora!$A$1:$IV$9</definedName>
    <definedName name="Z_0A4C2D72_EA87_11DA_B6F6_00609720E0A1_.wvu.PrintTitles" hidden="1">#REF!</definedName>
    <definedName name="Z_0A4C2D73_EA87_11DA_B6F6_00609720E0A1_.wvu.FilterData" localSheetId="18" hidden="1">#REF!</definedName>
    <definedName name="Z_0A4C2D73_EA87_11DA_B6F6_00609720E0A1_.wvu.FilterData" localSheetId="8" hidden="1">[45]Presupuesto_Via_distribuidora!$A$9:$H$344</definedName>
    <definedName name="Z_0A4C2D73_EA87_11DA_B6F6_00609720E0A1_.wvu.FilterData" hidden="1">#REF!</definedName>
    <definedName name="Z_0A4C2D73_EA87_11DA_B6F6_00609720E0A1_.wvu.PrintArea" localSheetId="18" hidden="1">#REF!</definedName>
    <definedName name="Z_0A4C2D73_EA87_11DA_B6F6_00609720E0A1_.wvu.PrintArea" localSheetId="8" hidden="1">[45]Presupuesto_Via_distribuidora!$A$176:$I$193</definedName>
    <definedName name="Z_0A4C2D73_EA87_11DA_B6F6_00609720E0A1_.wvu.PrintArea" hidden="1">#REF!</definedName>
    <definedName name="Z_0A4C2D73_EA87_11DA_B6F6_00609720E0A1_.wvu.PrintTitles" localSheetId="18" hidden="1">#REF!</definedName>
    <definedName name="Z_0A4C2D73_EA87_11DA_B6F6_00609720E0A1_.wvu.PrintTitles" localSheetId="8" hidden="1">[45]Presupuesto_Via_distribuidora!#REF!</definedName>
    <definedName name="Z_0A4C2D73_EA87_11DA_B6F6_00609720E0A1_.wvu.PrintTitles" hidden="1">#REF!</definedName>
    <definedName name="Z_0A4C2D74_EA87_11DA_B6F6_00609720E0A1_.wvu.FilterData" localSheetId="18" hidden="1">#REF!</definedName>
    <definedName name="Z_0A4C2D74_EA87_11DA_B6F6_00609720E0A1_.wvu.FilterData" localSheetId="8" hidden="1">[45]Presupuesto_Via_distribuidora!$A$9:$H$344</definedName>
    <definedName name="Z_0A4C2D74_EA87_11DA_B6F6_00609720E0A1_.wvu.FilterData" hidden="1">#REF!</definedName>
    <definedName name="Z_0A4C2D74_EA87_11DA_B6F6_00609720E0A1_.wvu.PrintArea" localSheetId="18" hidden="1">#REF!</definedName>
    <definedName name="Z_0A4C2D74_EA87_11DA_B6F6_00609720E0A1_.wvu.PrintArea" localSheetId="8" hidden="1">[45]Presupuesto_Via_distribuidora!$A$342:$I$541</definedName>
    <definedName name="Z_0A4C2D74_EA87_11DA_B6F6_00609720E0A1_.wvu.PrintArea" hidden="1">#REF!</definedName>
    <definedName name="Z_0A4C2D74_EA87_11DA_B6F6_00609720E0A1_.wvu.PrintTitles" localSheetId="18" hidden="1">#REF!</definedName>
    <definedName name="Z_0A4C2D74_EA87_11DA_B6F6_00609720E0A1_.wvu.PrintTitles" localSheetId="8" hidden="1">[45]Presupuesto_Via_distribuidora!#REF!</definedName>
    <definedName name="Z_0A4C2D74_EA87_11DA_B6F6_00609720E0A1_.wvu.PrintTitles" hidden="1">#REF!</definedName>
    <definedName name="Z_0A4C2D75_EA87_11DA_B6F6_00609720E0A1_.wvu.FilterData" localSheetId="18" hidden="1">#REF!</definedName>
    <definedName name="Z_0A4C2D75_EA87_11DA_B6F6_00609720E0A1_.wvu.FilterData" localSheetId="8" hidden="1">[45]Presupuesto_Via_distribuidora!$A$9:$H$344</definedName>
    <definedName name="Z_0A4C2D75_EA87_11DA_B6F6_00609720E0A1_.wvu.FilterData" hidden="1">#REF!</definedName>
    <definedName name="Z_0A4C2D75_EA87_11DA_B6F6_00609720E0A1_.wvu.PrintArea" localSheetId="18" hidden="1">#REF!</definedName>
    <definedName name="Z_0A4C2D75_EA87_11DA_B6F6_00609720E0A1_.wvu.PrintArea" localSheetId="8" hidden="1">[45]Presupuesto_Via_distribuidora!$A$557:$I$825</definedName>
    <definedName name="Z_0A4C2D75_EA87_11DA_B6F6_00609720E0A1_.wvu.PrintArea" hidden="1">#REF!</definedName>
    <definedName name="Z_0A4C2D75_EA87_11DA_B6F6_00609720E0A1_.wvu.PrintTitles" localSheetId="18" hidden="1">#REF!</definedName>
    <definedName name="Z_0A4C2D75_EA87_11DA_B6F6_00609720E0A1_.wvu.PrintTitles" localSheetId="8" hidden="1">[45]Presupuesto_Via_distribuidora!$A$547:$IV$556</definedName>
    <definedName name="Z_0A4C2D75_EA87_11DA_B6F6_00609720E0A1_.wvu.PrintTitles" hidden="1">#REF!</definedName>
    <definedName name="Z_0A4C2D76_EA87_11DA_B6F6_00609720E0A1_.wvu.FilterData" localSheetId="18" hidden="1">#REF!</definedName>
    <definedName name="Z_0A4C2D76_EA87_11DA_B6F6_00609720E0A1_.wvu.FilterData" localSheetId="8" hidden="1">[45]Presupuesto_Via_distribuidora!$A$9:$H$344</definedName>
    <definedName name="Z_0A4C2D76_EA87_11DA_B6F6_00609720E0A1_.wvu.FilterData" hidden="1">#REF!</definedName>
    <definedName name="Z_0A4C2D76_EA87_11DA_B6F6_00609720E0A1_.wvu.PrintArea" localSheetId="18" hidden="1">#REF!</definedName>
    <definedName name="Z_0A4C2D76_EA87_11DA_B6F6_00609720E0A1_.wvu.PrintArea" localSheetId="8" hidden="1">[45]Presupuesto_Via_distribuidora!$A$839:$I$1037</definedName>
    <definedName name="Z_0A4C2D76_EA87_11DA_B6F6_00609720E0A1_.wvu.PrintArea" hidden="1">#REF!</definedName>
    <definedName name="Z_0A4C2D76_EA87_11DA_B6F6_00609720E0A1_.wvu.PrintTitles" localSheetId="18" hidden="1">#REF!</definedName>
    <definedName name="Z_0A4C2D76_EA87_11DA_B6F6_00609720E0A1_.wvu.PrintTitles" localSheetId="8" hidden="1">[45]Presupuesto_Via_distribuidora!$A$829:$IV$838</definedName>
    <definedName name="Z_0A4C2D76_EA87_11DA_B6F6_00609720E0A1_.wvu.PrintTitles" hidden="1">#REF!</definedName>
    <definedName name="Z_0E0DE1F8_394A_4093_8E74_B2A631A3A88C_.wvu.FilterData" localSheetId="18" hidden="1">#REF!</definedName>
    <definedName name="Z_0E0DE1F8_394A_4093_8E74_B2A631A3A88C_.wvu.FilterData" localSheetId="8" hidden="1">[45]Presupuesto_Via_distribuidora!$A$9:$H$344</definedName>
    <definedName name="Z_0E0DE1F8_394A_4093_8E74_B2A631A3A88C_.wvu.FilterData" hidden="1">#REF!</definedName>
    <definedName name="Z_0E0DE1F8_394A_4093_8E74_B2A631A3A88C_.wvu.PrintArea" localSheetId="18" hidden="1">#REF!</definedName>
    <definedName name="Z_0E0DE1F8_394A_4093_8E74_B2A631A3A88C_.wvu.PrintArea" localSheetId="8" hidden="1">[45]Presupuesto_Via_distribuidora!$A$620:$I$888</definedName>
    <definedName name="Z_0E0DE1F8_394A_4093_8E74_B2A631A3A88C_.wvu.PrintArea" hidden="1">#REF!</definedName>
    <definedName name="Z_0E0DE1F8_394A_4093_8E74_B2A631A3A88C_.wvu.PrintTitles" localSheetId="18" hidden="1">#REF!</definedName>
    <definedName name="Z_0E0DE1F8_394A_4093_8E74_B2A631A3A88C_.wvu.PrintTitles" localSheetId="8" hidden="1">[45]Presupuesto_Via_distribuidora!$A$610:$IV$619</definedName>
    <definedName name="Z_0E0DE1F8_394A_4093_8E74_B2A631A3A88C_.wvu.PrintTitles" hidden="1">#REF!</definedName>
    <definedName name="Z_18C710ED_70CF_48D0_92F5_038A88335068_.wvu.FilterData" localSheetId="18" hidden="1">#REF!</definedName>
    <definedName name="Z_18C710ED_70CF_48D0_92F5_038A88335068_.wvu.FilterData" localSheetId="8" hidden="1">[45]Presupuesto_Via_distribuidora!$A$9:$H$344</definedName>
    <definedName name="Z_18C710ED_70CF_48D0_92F5_038A88335068_.wvu.FilterData" hidden="1">#REF!</definedName>
    <definedName name="Z_18C710ED_70CF_48D0_92F5_038A88335068_.wvu.PrintArea" localSheetId="18" hidden="1">#REF!</definedName>
    <definedName name="Z_18C710ED_70CF_48D0_92F5_038A88335068_.wvu.PrintArea" localSheetId="8" hidden="1">[45]Presupuesto_Via_distribuidora!$C$1:$H$344</definedName>
    <definedName name="Z_18C710ED_70CF_48D0_92F5_038A88335068_.wvu.PrintArea" hidden="1">#REF!</definedName>
    <definedName name="Z_18C710ED_70CF_48D0_92F5_038A88335068_.wvu.PrintTitles" localSheetId="18" hidden="1">#REF!</definedName>
    <definedName name="Z_18C710ED_70CF_48D0_92F5_038A88335068_.wvu.PrintTitles" localSheetId="8" hidden="1">[45]Presupuesto_Via_distribuidora!$A$2:$IV$8</definedName>
    <definedName name="Z_18C710ED_70CF_48D0_92F5_038A88335068_.wvu.PrintTitles" hidden="1">#REF!</definedName>
    <definedName name="Z_378D82E8_FE69_4712_AE73_9D578C4190DE_.wvu.FilterData" localSheetId="18" hidden="1">#REF!</definedName>
    <definedName name="Z_378D82E8_FE69_4712_AE73_9D578C4190DE_.wvu.FilterData" localSheetId="8" hidden="1">[45]Presupuesto_Via_distribuidora!$A$9:$H$344</definedName>
    <definedName name="Z_378D82E8_FE69_4712_AE73_9D578C4190DE_.wvu.FilterData" hidden="1">#REF!</definedName>
    <definedName name="Z_378D82E8_FE69_4712_AE73_9D578C4190DE_.wvu.PrintArea" localSheetId="18" hidden="1">#REF!</definedName>
    <definedName name="Z_378D82E8_FE69_4712_AE73_9D578C4190DE_.wvu.PrintArea" localSheetId="8" hidden="1">[45]Presupuesto_Via_distribuidora!$C$1:$H$344</definedName>
    <definedName name="Z_378D82E8_FE69_4712_AE73_9D578C4190DE_.wvu.PrintArea" hidden="1">#REF!</definedName>
    <definedName name="Z_378D82E8_FE69_4712_AE73_9D578C4190DE_.wvu.PrintTitles" localSheetId="18" hidden="1">#REF!</definedName>
    <definedName name="Z_378D82E8_FE69_4712_AE73_9D578C4190DE_.wvu.PrintTitles" localSheetId="8" hidden="1">[45]Presupuesto_Via_distribuidora!$A$2:$IV$8</definedName>
    <definedName name="Z_378D82E8_FE69_4712_AE73_9D578C4190DE_.wvu.PrintTitles" hidden="1">#REF!</definedName>
    <definedName name="Z_381FCF61_DF95_4756_B103_A1118DFFDE02_.wvu.FilterData" localSheetId="18" hidden="1">#REF!</definedName>
    <definedName name="Z_381FCF61_DF95_4756_B103_A1118DFFDE02_.wvu.FilterData" localSheetId="8" hidden="1">[45]Presupuesto_Via_distribuidora!$A$9:$H$344</definedName>
    <definedName name="Z_381FCF61_DF95_4756_B103_A1118DFFDE02_.wvu.FilterData" hidden="1">#REF!</definedName>
    <definedName name="Z_381FCF61_DF95_4756_B103_A1118DFFDE02_.wvu.PrintArea" localSheetId="18" hidden="1">#REF!</definedName>
    <definedName name="Z_381FCF61_DF95_4756_B103_A1118DFFDE02_.wvu.PrintArea" localSheetId="8" hidden="1">[45]Presupuesto_Via_distribuidora!$C$1:$H$344</definedName>
    <definedName name="Z_381FCF61_DF95_4756_B103_A1118DFFDE02_.wvu.PrintArea" hidden="1">#REF!</definedName>
    <definedName name="Z_381FCF61_DF95_4756_B103_A1118DFFDE02_.wvu.PrintTitles" localSheetId="18" hidden="1">#REF!</definedName>
    <definedName name="Z_381FCF61_DF95_4756_B103_A1118DFFDE02_.wvu.PrintTitles" localSheetId="8" hidden="1">[45]Presupuesto_Via_distribuidora!$A$2:$IV$8</definedName>
    <definedName name="Z_381FCF61_DF95_4756_B103_A1118DFFDE02_.wvu.PrintTitles" hidden="1">#REF!</definedName>
    <definedName name="Z_3B3C0CA1_2A9C_45FD_9823_50B200F6C0D1_.wvu.FilterData" localSheetId="18" hidden="1">#REF!</definedName>
    <definedName name="Z_3B3C0CA1_2A9C_45FD_9823_50B200F6C0D1_.wvu.FilterData" localSheetId="8" hidden="1">[45]Presupuesto_Via_distribuidora!$A$9:$H$344</definedName>
    <definedName name="Z_3B3C0CA1_2A9C_45FD_9823_50B200F6C0D1_.wvu.FilterData" hidden="1">#REF!</definedName>
    <definedName name="Z_3B3C0CA1_2A9C_45FD_9823_50B200F6C0D1_.wvu.PrintArea" localSheetId="18" hidden="1">#REF!</definedName>
    <definedName name="Z_3B3C0CA1_2A9C_45FD_9823_50B200F6C0D1_.wvu.PrintArea" localSheetId="8" hidden="1">[45]Presupuesto_Via_distribuidora!$C$1:$H$344</definedName>
    <definedName name="Z_3B3C0CA1_2A9C_45FD_9823_50B200F6C0D1_.wvu.PrintArea" hidden="1">#REF!</definedName>
    <definedName name="Z_3B3C0CA1_2A9C_45FD_9823_50B200F6C0D1_.wvu.PrintTitles" localSheetId="18" hidden="1">#REF!</definedName>
    <definedName name="Z_3B3C0CA1_2A9C_45FD_9823_50B200F6C0D1_.wvu.PrintTitles" localSheetId="8" hidden="1">[45]Presupuesto_Via_distribuidora!$A$2:$IV$8</definedName>
    <definedName name="Z_3B3C0CA1_2A9C_45FD_9823_50B200F6C0D1_.wvu.PrintTitles" hidden="1">#REF!</definedName>
    <definedName name="Z_3E9430E5_6A83_435B_9E47_1B8F7E18D67C_.wvu.FilterData" localSheetId="18" hidden="1">#REF!</definedName>
    <definedName name="Z_3E9430E5_6A83_435B_9E47_1B8F7E18D67C_.wvu.FilterData" localSheetId="8" hidden="1">[45]Presupuesto_Via_distribuidora!$A$9:$H$344</definedName>
    <definedName name="Z_3E9430E5_6A83_435B_9E47_1B8F7E18D67C_.wvu.FilterData" hidden="1">#REF!</definedName>
    <definedName name="Z_3E9430E5_6A83_435B_9E47_1B8F7E18D67C_.wvu.PrintArea" localSheetId="18" hidden="1">#REF!</definedName>
    <definedName name="Z_3E9430E5_6A83_435B_9E47_1B8F7E18D67C_.wvu.PrintArea" localSheetId="8" hidden="1">[45]Presupuesto_Via_distribuidora!$C$1:$H$344</definedName>
    <definedName name="Z_3E9430E5_6A83_435B_9E47_1B8F7E18D67C_.wvu.PrintArea" hidden="1">#REF!</definedName>
    <definedName name="Z_3E9430E5_6A83_435B_9E47_1B8F7E18D67C_.wvu.PrintTitles" localSheetId="18" hidden="1">#REF!</definedName>
    <definedName name="Z_3E9430E5_6A83_435B_9E47_1B8F7E18D67C_.wvu.PrintTitles" localSheetId="8" hidden="1">[45]Presupuesto_Via_distribuidora!$A$2:$IV$8</definedName>
    <definedName name="Z_3E9430E5_6A83_435B_9E47_1B8F7E18D67C_.wvu.PrintTitles" hidden="1">#REF!</definedName>
    <definedName name="Z_4A14CB5C_2287_4F6E_9A65_22F0A4D81D81_.wvu.FilterData" localSheetId="18" hidden="1">#REF!</definedName>
    <definedName name="Z_4A14CB5C_2287_4F6E_9A65_22F0A4D81D81_.wvu.FilterData" localSheetId="8" hidden="1">[45]Presupuesto_Via_distribuidora!$A$9:$H$344</definedName>
    <definedName name="Z_4A14CB5C_2287_4F6E_9A65_22F0A4D81D81_.wvu.FilterData" hidden="1">#REF!</definedName>
    <definedName name="Z_4A14CB5C_2287_4F6E_9A65_22F0A4D81D81_.wvu.PrintArea" localSheetId="18" hidden="1">#REF!</definedName>
    <definedName name="Z_4A14CB5C_2287_4F6E_9A65_22F0A4D81D81_.wvu.PrintArea" localSheetId="8" hidden="1">[45]Presupuesto_Via_distribuidora!$C$1:$H$344</definedName>
    <definedName name="Z_4A14CB5C_2287_4F6E_9A65_22F0A4D81D81_.wvu.PrintArea" hidden="1">#REF!</definedName>
    <definedName name="Z_4A14CB5C_2287_4F6E_9A65_22F0A4D81D81_.wvu.PrintTitles" localSheetId="18" hidden="1">#REF!</definedName>
    <definedName name="Z_4A14CB5C_2287_4F6E_9A65_22F0A4D81D81_.wvu.PrintTitles" localSheetId="8" hidden="1">[45]Presupuesto_Via_distribuidora!$A$2:$IV$8</definedName>
    <definedName name="Z_4A14CB5C_2287_4F6E_9A65_22F0A4D81D81_.wvu.PrintTitles" hidden="1">#REF!</definedName>
    <definedName name="Z_4BBC24C4_A093_4EC9_8AFF_49C6F602CC39_.wvu.FilterData" localSheetId="18" hidden="1">#REF!</definedName>
    <definedName name="Z_4BBC24C4_A093_4EC9_8AFF_49C6F602CC39_.wvu.FilterData" localSheetId="8" hidden="1">[45]Presupuesto_Via_distribuidora!$A$9:$H$344</definedName>
    <definedName name="Z_4BBC24C4_A093_4EC9_8AFF_49C6F602CC39_.wvu.FilterData" hidden="1">#REF!</definedName>
    <definedName name="Z_4BBC24C4_A093_4EC9_8AFF_49C6F602CC39_.wvu.PrintArea" localSheetId="18" hidden="1">#REF!</definedName>
    <definedName name="Z_4BBC24C4_A093_4EC9_8AFF_49C6F602CC39_.wvu.PrintArea" localSheetId="8" hidden="1">[45]Presupuesto_Via_distribuidora!$C$1:$H$344</definedName>
    <definedName name="Z_4BBC24C4_A093_4EC9_8AFF_49C6F602CC39_.wvu.PrintArea" hidden="1">#REF!</definedName>
    <definedName name="Z_4BBC24C4_A093_4EC9_8AFF_49C6F602CC39_.wvu.PrintTitles" localSheetId="18" hidden="1">#REF!</definedName>
    <definedName name="Z_4BBC24C4_A093_4EC9_8AFF_49C6F602CC39_.wvu.PrintTitles" localSheetId="8" hidden="1">[45]Presupuesto_Via_distribuidora!$A$2:$IV$8</definedName>
    <definedName name="Z_4BBC24C4_A093_4EC9_8AFF_49C6F602CC39_.wvu.PrintTitles" hidden="1">#REF!</definedName>
    <definedName name="Z_504A8F9D_2C46_439E_975A_DF1C1FA56E7B_.wvu.FilterData" localSheetId="18" hidden="1">#REF!</definedName>
    <definedName name="Z_504A8F9D_2C46_439E_975A_DF1C1FA56E7B_.wvu.FilterData" localSheetId="8" hidden="1">[45]Presupuesto_Via_distribuidora!$A$9:$H$344</definedName>
    <definedName name="Z_504A8F9D_2C46_439E_975A_DF1C1FA56E7B_.wvu.FilterData" hidden="1">#REF!</definedName>
    <definedName name="Z_504A8F9D_2C46_439E_975A_DF1C1FA56E7B_.wvu.PrintArea" localSheetId="18" hidden="1">#REF!</definedName>
    <definedName name="Z_504A8F9D_2C46_439E_975A_DF1C1FA56E7B_.wvu.PrintArea" localSheetId="8" hidden="1">[45]Presupuesto_Via_distribuidora!$C$1:$H$344</definedName>
    <definedName name="Z_504A8F9D_2C46_439E_975A_DF1C1FA56E7B_.wvu.PrintArea" hidden="1">#REF!</definedName>
    <definedName name="Z_504A8F9D_2C46_439E_975A_DF1C1FA56E7B_.wvu.PrintTitles" localSheetId="18" hidden="1">#REF!</definedName>
    <definedName name="Z_504A8F9D_2C46_439E_975A_DF1C1FA56E7B_.wvu.PrintTitles" localSheetId="8" hidden="1">[45]Presupuesto_Via_distribuidora!$A$2:$IV$8</definedName>
    <definedName name="Z_504A8F9D_2C46_439E_975A_DF1C1FA56E7B_.wvu.PrintTitles" hidden="1">#REF!</definedName>
    <definedName name="Z_653348E7_CDAD_4F62_A236_641A4BB6425A_.wvu.FilterData" localSheetId="18" hidden="1">#REF!</definedName>
    <definedName name="Z_653348E7_CDAD_4F62_A236_641A4BB6425A_.wvu.FilterData" localSheetId="8" hidden="1">[45]Presupuesto_Via_distribuidora!$A$9:$H$344</definedName>
    <definedName name="Z_653348E7_CDAD_4F62_A236_641A4BB6425A_.wvu.FilterData" hidden="1">#REF!</definedName>
    <definedName name="Z_653348E7_CDAD_4F62_A236_641A4BB6425A_.wvu.PrintArea" localSheetId="18" hidden="1">#REF!</definedName>
    <definedName name="Z_653348E7_CDAD_4F62_A236_641A4BB6425A_.wvu.PrintArea" localSheetId="8" hidden="1">[45]Presupuesto_Via_distribuidora!$A$221:$I$375</definedName>
    <definedName name="Z_653348E7_CDAD_4F62_A236_641A4BB6425A_.wvu.PrintArea" hidden="1">#REF!</definedName>
    <definedName name="Z_653348E7_CDAD_4F62_A236_641A4BB6425A_.wvu.PrintTitles" localSheetId="18" hidden="1">#REF!</definedName>
    <definedName name="Z_653348E7_CDAD_4F62_A236_641A4BB6425A_.wvu.PrintTitles" localSheetId="8" hidden="1">[45]Presupuesto_Via_distribuidora!$A$211:$IV$220</definedName>
    <definedName name="Z_653348E7_CDAD_4F62_A236_641A4BB6425A_.wvu.PrintTitles" hidden="1">#REF!</definedName>
    <definedName name="Z_68C48519_C8C2_4287_96F6_0F561F815CE8_.wvu.FilterData" localSheetId="18" hidden="1">#REF!</definedName>
    <definedName name="Z_68C48519_C8C2_4287_96F6_0F561F815CE8_.wvu.FilterData" localSheetId="8" hidden="1">[45]Presupuesto_Via_distribuidora!$A$9:$H$344</definedName>
    <definedName name="Z_68C48519_C8C2_4287_96F6_0F561F815CE8_.wvu.FilterData" hidden="1">#REF!</definedName>
    <definedName name="Z_68C48519_C8C2_4287_96F6_0F561F815CE8_.wvu.PrintArea" localSheetId="18" hidden="1">#REF!</definedName>
    <definedName name="Z_68C48519_C8C2_4287_96F6_0F561F815CE8_.wvu.PrintArea" localSheetId="8" hidden="1">[45]Presupuesto_Via_distribuidora!$C$1:$H$344</definedName>
    <definedName name="Z_68C48519_C8C2_4287_96F6_0F561F815CE8_.wvu.PrintArea" hidden="1">#REF!</definedName>
    <definedName name="Z_68C48519_C8C2_4287_96F6_0F561F815CE8_.wvu.PrintTitles" localSheetId="18" hidden="1">#REF!</definedName>
    <definedName name="Z_68C48519_C8C2_4287_96F6_0F561F815CE8_.wvu.PrintTitles" localSheetId="8" hidden="1">[45]Presupuesto_Via_distribuidora!$A$2:$IV$8</definedName>
    <definedName name="Z_68C48519_C8C2_4287_96F6_0F561F815CE8_.wvu.PrintTitles" hidden="1">#REF!</definedName>
    <definedName name="Z_6BA141F2_E104_11DA_B6F6_00609720E0A1_.wvu.FilterData" localSheetId="18" hidden="1">#REF!</definedName>
    <definedName name="Z_6BA141F2_E104_11DA_B6F6_00609720E0A1_.wvu.FilterData" localSheetId="8" hidden="1">[45]Presupuesto_Via_distribuidora!$A$9:$H$344</definedName>
    <definedName name="Z_6BA141F2_E104_11DA_B6F6_00609720E0A1_.wvu.FilterData" hidden="1">#REF!</definedName>
    <definedName name="Z_6BA141F2_E104_11DA_B6F6_00609720E0A1_.wvu.PrintArea" localSheetId="18" hidden="1">#REF!</definedName>
    <definedName name="Z_6BA141F2_E104_11DA_B6F6_00609720E0A1_.wvu.PrintArea" localSheetId="8" hidden="1">[45]Presupuesto_Via_distribuidora!$A$10:$I$164</definedName>
    <definedName name="Z_6BA141F2_E104_11DA_B6F6_00609720E0A1_.wvu.PrintArea" hidden="1">#REF!</definedName>
    <definedName name="Z_6BA141F2_E104_11DA_B6F6_00609720E0A1_.wvu.PrintTitles" localSheetId="18" hidden="1">#REF!</definedName>
    <definedName name="Z_6BA141F2_E104_11DA_B6F6_00609720E0A1_.wvu.PrintTitles" localSheetId="8" hidden="1">[45]Presupuesto_Via_distribuidora!$A$1:$IV$9</definedName>
    <definedName name="Z_6BA141F2_E104_11DA_B6F6_00609720E0A1_.wvu.PrintTitles" hidden="1">#REF!</definedName>
    <definedName name="Z_6BA141F3_E104_11DA_B6F6_00609720E0A1_.wvu.FilterData" localSheetId="18" hidden="1">#REF!</definedName>
    <definedName name="Z_6BA141F3_E104_11DA_B6F6_00609720E0A1_.wvu.FilterData" localSheetId="8" hidden="1">[45]Presupuesto_Via_distribuidora!$A$9:$H$344</definedName>
    <definedName name="Z_6BA141F3_E104_11DA_B6F6_00609720E0A1_.wvu.FilterData" hidden="1">#REF!</definedName>
    <definedName name="Z_6BA141F3_E104_11DA_B6F6_00609720E0A1_.wvu.PrintArea" localSheetId="18" hidden="1">#REF!</definedName>
    <definedName name="Z_6BA141F3_E104_11DA_B6F6_00609720E0A1_.wvu.PrintArea" localSheetId="8" hidden="1">[45]Presupuesto_Via_distribuidora!$A$176:$I$193</definedName>
    <definedName name="Z_6BA141F3_E104_11DA_B6F6_00609720E0A1_.wvu.PrintArea" hidden="1">#REF!</definedName>
    <definedName name="Z_6BA141F3_E104_11DA_B6F6_00609720E0A1_.wvu.PrintTitles" localSheetId="18" hidden="1">#REF!</definedName>
    <definedName name="Z_6BA141F3_E104_11DA_B6F6_00609720E0A1_.wvu.PrintTitles" localSheetId="8" hidden="1">[45]Presupuesto_Via_distribuidora!#REF!</definedName>
    <definedName name="Z_6BA141F3_E104_11DA_B6F6_00609720E0A1_.wvu.PrintTitles" hidden="1">#REF!</definedName>
    <definedName name="Z_6BA141F4_E104_11DA_B6F6_00609720E0A1_.wvu.FilterData" localSheetId="18" hidden="1">#REF!</definedName>
    <definedName name="Z_6BA141F4_E104_11DA_B6F6_00609720E0A1_.wvu.FilterData" localSheetId="8" hidden="1">[45]Presupuesto_Via_distribuidora!$A$9:$H$344</definedName>
    <definedName name="Z_6BA141F4_E104_11DA_B6F6_00609720E0A1_.wvu.FilterData" hidden="1">#REF!</definedName>
    <definedName name="Z_6BA141F4_E104_11DA_B6F6_00609720E0A1_.wvu.PrintArea" localSheetId="18" hidden="1">#REF!</definedName>
    <definedName name="Z_6BA141F4_E104_11DA_B6F6_00609720E0A1_.wvu.PrintArea" localSheetId="8" hidden="1">[45]Presupuesto_Via_distribuidora!$A$342:$I$541</definedName>
    <definedName name="Z_6BA141F4_E104_11DA_B6F6_00609720E0A1_.wvu.PrintArea" hidden="1">#REF!</definedName>
    <definedName name="Z_6BA141F4_E104_11DA_B6F6_00609720E0A1_.wvu.PrintTitles" localSheetId="18" hidden="1">#REF!</definedName>
    <definedName name="Z_6BA141F4_E104_11DA_B6F6_00609720E0A1_.wvu.PrintTitles" localSheetId="8" hidden="1">[45]Presupuesto_Via_distribuidora!#REF!</definedName>
    <definedName name="Z_6BA141F4_E104_11DA_B6F6_00609720E0A1_.wvu.PrintTitles" hidden="1">#REF!</definedName>
    <definedName name="Z_6BA141F5_E104_11DA_B6F6_00609720E0A1_.wvu.FilterData" localSheetId="18" hidden="1">#REF!</definedName>
    <definedName name="Z_6BA141F5_E104_11DA_B6F6_00609720E0A1_.wvu.FilterData" localSheetId="8" hidden="1">[45]Presupuesto_Via_distribuidora!$A$9:$H$344</definedName>
    <definedName name="Z_6BA141F5_E104_11DA_B6F6_00609720E0A1_.wvu.FilterData" hidden="1">#REF!</definedName>
    <definedName name="Z_6BA141F5_E104_11DA_B6F6_00609720E0A1_.wvu.PrintArea" localSheetId="18" hidden="1">#REF!</definedName>
    <definedName name="Z_6BA141F5_E104_11DA_B6F6_00609720E0A1_.wvu.PrintArea" localSheetId="8" hidden="1">[45]Presupuesto_Via_distribuidora!$A$557:$I$825</definedName>
    <definedName name="Z_6BA141F5_E104_11DA_B6F6_00609720E0A1_.wvu.PrintArea" hidden="1">#REF!</definedName>
    <definedName name="Z_6BA141F5_E104_11DA_B6F6_00609720E0A1_.wvu.PrintTitles" localSheetId="18" hidden="1">#REF!</definedName>
    <definedName name="Z_6BA141F5_E104_11DA_B6F6_00609720E0A1_.wvu.PrintTitles" localSheetId="8" hidden="1">[45]Presupuesto_Via_distribuidora!$A$547:$IV$556</definedName>
    <definedName name="Z_6BA141F5_E104_11DA_B6F6_00609720E0A1_.wvu.PrintTitles" hidden="1">#REF!</definedName>
    <definedName name="Z_6BA141F6_E104_11DA_B6F6_00609720E0A1_.wvu.FilterData" localSheetId="18" hidden="1">#REF!</definedName>
    <definedName name="Z_6BA141F6_E104_11DA_B6F6_00609720E0A1_.wvu.FilterData" localSheetId="8" hidden="1">[45]Presupuesto_Via_distribuidora!$A$9:$H$344</definedName>
    <definedName name="Z_6BA141F6_E104_11DA_B6F6_00609720E0A1_.wvu.FilterData" hidden="1">#REF!</definedName>
    <definedName name="Z_6BA141F6_E104_11DA_B6F6_00609720E0A1_.wvu.PrintArea" localSheetId="18" hidden="1">#REF!</definedName>
    <definedName name="Z_6BA141F6_E104_11DA_B6F6_00609720E0A1_.wvu.PrintArea" localSheetId="8" hidden="1">[45]Presupuesto_Via_distribuidora!$A$839:$I$1037</definedName>
    <definedName name="Z_6BA141F6_E104_11DA_B6F6_00609720E0A1_.wvu.PrintArea" hidden="1">#REF!</definedName>
    <definedName name="Z_6BA141F6_E104_11DA_B6F6_00609720E0A1_.wvu.PrintTitles" localSheetId="18" hidden="1">#REF!</definedName>
    <definedName name="Z_6BA141F6_E104_11DA_B6F6_00609720E0A1_.wvu.PrintTitles" localSheetId="8" hidden="1">[45]Presupuesto_Via_distribuidora!$A$829:$IV$838</definedName>
    <definedName name="Z_6BA141F6_E104_11DA_B6F6_00609720E0A1_.wvu.PrintTitles" hidden="1">#REF!</definedName>
    <definedName name="Z_726673D2_C579_4EF3_83C7_45DC3792EA6A_.wvu.FilterData" localSheetId="18" hidden="1">#REF!</definedName>
    <definedName name="Z_726673D2_C579_4EF3_83C7_45DC3792EA6A_.wvu.FilterData" localSheetId="8" hidden="1">[45]Presupuesto_Via_distribuidora!$A$9:$H$344</definedName>
    <definedName name="Z_726673D2_C579_4EF3_83C7_45DC3792EA6A_.wvu.FilterData" hidden="1">#REF!</definedName>
    <definedName name="Z_726673D2_C579_4EF3_83C7_45DC3792EA6A_.wvu.PrintArea" localSheetId="18" hidden="1">#REF!</definedName>
    <definedName name="Z_726673D2_C579_4EF3_83C7_45DC3792EA6A_.wvu.PrintArea" localSheetId="8" hidden="1">[45]Presupuesto_Via_distribuidora!$A$10:$I$208</definedName>
    <definedName name="Z_726673D2_C579_4EF3_83C7_45DC3792EA6A_.wvu.PrintArea" hidden="1">#REF!</definedName>
    <definedName name="Z_726673D2_C579_4EF3_83C7_45DC3792EA6A_.wvu.PrintTitles" localSheetId="18" hidden="1">#REF!</definedName>
    <definedName name="Z_726673D2_C579_4EF3_83C7_45DC3792EA6A_.wvu.PrintTitles" localSheetId="8" hidden="1">[45]Presupuesto_Via_distribuidora!$A$1:$IV$9</definedName>
    <definedName name="Z_726673D2_C579_4EF3_83C7_45DC3792EA6A_.wvu.PrintTitles" hidden="1">#REF!</definedName>
    <definedName name="Z_729969D8_DFDA_47B9_ADA2_E05CF62B3DEF_.wvu.FilterData" localSheetId="18" hidden="1">#REF!</definedName>
    <definedName name="Z_729969D8_DFDA_47B9_ADA2_E05CF62B3DEF_.wvu.FilterData" localSheetId="8" hidden="1">[45]Presupuesto_Via_distribuidora!$A$9:$H$344</definedName>
    <definedName name="Z_729969D8_DFDA_47B9_ADA2_E05CF62B3DEF_.wvu.FilterData" hidden="1">#REF!</definedName>
    <definedName name="Z_729969D8_DFDA_47B9_ADA2_E05CF62B3DEF_.wvu.PrintArea" localSheetId="18" hidden="1">#REF!</definedName>
    <definedName name="Z_729969D8_DFDA_47B9_ADA2_E05CF62B3DEF_.wvu.PrintArea" localSheetId="8" hidden="1">[45]Presupuesto_Via_distribuidora!$A$618:$I$886</definedName>
    <definedName name="Z_729969D8_DFDA_47B9_ADA2_E05CF62B3DEF_.wvu.PrintArea" hidden="1">#REF!</definedName>
    <definedName name="Z_729969D8_DFDA_47B9_ADA2_E05CF62B3DEF_.wvu.PrintTitles" localSheetId="18" hidden="1">#REF!</definedName>
    <definedName name="Z_729969D8_DFDA_47B9_ADA2_E05CF62B3DEF_.wvu.PrintTitles" localSheetId="8" hidden="1">[45]Presupuesto_Via_distribuidora!$A$608:$IV$617</definedName>
    <definedName name="Z_729969D8_DFDA_47B9_ADA2_E05CF62B3DEF_.wvu.PrintTitles" hidden="1">#REF!</definedName>
    <definedName name="Z_75EDDC88_CA8C_4671_911D_25D74F37EC47_.wvu.FilterData" localSheetId="18" hidden="1">#REF!</definedName>
    <definedName name="Z_75EDDC88_CA8C_4671_911D_25D74F37EC47_.wvu.FilterData" localSheetId="8" hidden="1">[45]Presupuesto_Via_distribuidora!$A$9:$H$344</definedName>
    <definedName name="Z_75EDDC88_CA8C_4671_911D_25D74F37EC47_.wvu.FilterData" hidden="1">#REF!</definedName>
    <definedName name="Z_75EDDC88_CA8C_4671_911D_25D74F37EC47_.wvu.PrintArea" localSheetId="18" hidden="1">#REF!</definedName>
    <definedName name="Z_75EDDC88_CA8C_4671_911D_25D74F37EC47_.wvu.PrintArea" localSheetId="8" hidden="1">[45]Presupuesto_Via_distribuidora!$A$902:$I$1100</definedName>
    <definedName name="Z_75EDDC88_CA8C_4671_911D_25D74F37EC47_.wvu.PrintArea" hidden="1">#REF!</definedName>
    <definedName name="Z_75EDDC88_CA8C_4671_911D_25D74F37EC47_.wvu.PrintTitles" localSheetId="18" hidden="1">#REF!</definedName>
    <definedName name="Z_75EDDC88_CA8C_4671_911D_25D74F37EC47_.wvu.PrintTitles" localSheetId="8" hidden="1">[45]Presupuesto_Via_distribuidora!$A$892:$IV$901</definedName>
    <definedName name="Z_75EDDC88_CA8C_4671_911D_25D74F37EC47_.wvu.PrintTitles" hidden="1">#REF!</definedName>
    <definedName name="Z_80573755_2D8B_4158_BD3A_CC331B950748_.wvu.FilterData" localSheetId="18" hidden="1">#REF!</definedName>
    <definedName name="Z_80573755_2D8B_4158_BD3A_CC331B950748_.wvu.FilterData" localSheetId="8" hidden="1">[45]Presupuesto_Via_distribuidora!$A$9:$H$344</definedName>
    <definedName name="Z_80573755_2D8B_4158_BD3A_CC331B950748_.wvu.FilterData" hidden="1">#REF!</definedName>
    <definedName name="Z_80573755_2D8B_4158_BD3A_CC331B950748_.wvu.PrintArea" localSheetId="18" hidden="1">#REF!</definedName>
    <definedName name="Z_80573755_2D8B_4158_BD3A_CC331B950748_.wvu.PrintArea" localSheetId="8" hidden="1">[45]Presupuesto_Via_distribuidora!$A$221:$I$375</definedName>
    <definedName name="Z_80573755_2D8B_4158_BD3A_CC331B950748_.wvu.PrintArea" hidden="1">#REF!</definedName>
    <definedName name="Z_80573755_2D8B_4158_BD3A_CC331B950748_.wvu.PrintTitles" localSheetId="18" hidden="1">#REF!</definedName>
    <definedName name="Z_80573755_2D8B_4158_BD3A_CC331B950748_.wvu.PrintTitles" localSheetId="8" hidden="1">[45]Presupuesto_Via_distribuidora!$A$211:$IV$220</definedName>
    <definedName name="Z_80573755_2D8B_4158_BD3A_CC331B950748_.wvu.PrintTitles" hidden="1">#REF!</definedName>
    <definedName name="Z_9C7B0D6D_4DDE_4C72_B23F_2E183F63ECB1_.wvu.FilterData" localSheetId="18" hidden="1">#REF!</definedName>
    <definedName name="Z_9C7B0D6D_4DDE_4C72_B23F_2E183F63ECB1_.wvu.FilterData" localSheetId="8" hidden="1">[45]Presupuesto_Via_distribuidora!$A$9:$H$344</definedName>
    <definedName name="Z_9C7B0D6D_4DDE_4C72_B23F_2E183F63ECB1_.wvu.FilterData" hidden="1">#REF!</definedName>
    <definedName name="Z_9C7B0D6D_4DDE_4C72_B23F_2E183F63ECB1_.wvu.PrintArea" localSheetId="18" hidden="1">#REF!</definedName>
    <definedName name="Z_9C7B0D6D_4DDE_4C72_B23F_2E183F63ECB1_.wvu.PrintArea" localSheetId="8" hidden="1">[45]Presupuesto_Via_distribuidora!$C$1:$H$344</definedName>
    <definedName name="Z_9C7B0D6D_4DDE_4C72_B23F_2E183F63ECB1_.wvu.PrintArea" hidden="1">#REF!</definedName>
    <definedName name="Z_9C7B0D6D_4DDE_4C72_B23F_2E183F63ECB1_.wvu.PrintTitles" localSheetId="18" hidden="1">#REF!</definedName>
    <definedName name="Z_9C7B0D6D_4DDE_4C72_B23F_2E183F63ECB1_.wvu.PrintTitles" localSheetId="8" hidden="1">[45]Presupuesto_Via_distribuidora!$A$2:$IV$8</definedName>
    <definedName name="Z_9C7B0D6D_4DDE_4C72_B23F_2E183F63ECB1_.wvu.PrintTitles" hidden="1">#REF!</definedName>
    <definedName name="Z_9C8B6436_249F_426A_96DC_EEE5E7CB7D1B_.wvu.FilterData" localSheetId="18" hidden="1">#REF!</definedName>
    <definedName name="Z_9C8B6436_249F_426A_96DC_EEE5E7CB7D1B_.wvu.FilterData" localSheetId="8" hidden="1">[45]Presupuesto_Via_distribuidora!$A$9:$H$344</definedName>
    <definedName name="Z_9C8B6436_249F_426A_96DC_EEE5E7CB7D1B_.wvu.FilterData" hidden="1">#REF!</definedName>
    <definedName name="Z_9C8B6436_249F_426A_96DC_EEE5E7CB7D1B_.wvu.PrintArea" localSheetId="18" hidden="1">#REF!</definedName>
    <definedName name="Z_9C8B6436_249F_426A_96DC_EEE5E7CB7D1B_.wvu.PrintArea" localSheetId="8" hidden="1">[45]Presupuesto_Via_distribuidora!$C$1:$H$344</definedName>
    <definedName name="Z_9C8B6436_249F_426A_96DC_EEE5E7CB7D1B_.wvu.PrintArea" hidden="1">#REF!</definedName>
    <definedName name="Z_9C8B6436_249F_426A_96DC_EEE5E7CB7D1B_.wvu.PrintTitles" localSheetId="18" hidden="1">#REF!</definedName>
    <definedName name="Z_9C8B6436_249F_426A_96DC_EEE5E7CB7D1B_.wvu.PrintTitles" localSheetId="8" hidden="1">[45]Presupuesto_Via_distribuidora!$A$2:$IV$8</definedName>
    <definedName name="Z_9C8B6436_249F_426A_96DC_EEE5E7CB7D1B_.wvu.PrintTitles" hidden="1">#REF!</definedName>
    <definedName name="Z_9FCFD0D5_270B_4F36_B422_02EF7A3700B8_.wvu.FilterData" localSheetId="18" hidden="1">#REF!</definedName>
    <definedName name="Z_9FCFD0D5_270B_4F36_B422_02EF7A3700B8_.wvu.FilterData" localSheetId="8" hidden="1">[45]Presupuesto_Via_distribuidora!$A$9:$H$344</definedName>
    <definedName name="Z_9FCFD0D5_270B_4F36_B422_02EF7A3700B8_.wvu.FilterData" hidden="1">#REF!</definedName>
    <definedName name="Z_9FCFD0D5_270B_4F36_B422_02EF7A3700B8_.wvu.PrintArea" localSheetId="18" hidden="1">#REF!</definedName>
    <definedName name="Z_9FCFD0D5_270B_4F36_B422_02EF7A3700B8_.wvu.PrintArea" localSheetId="8" hidden="1">[45]Presupuesto_Via_distribuidora!$A$390:$I$602</definedName>
    <definedName name="Z_9FCFD0D5_270B_4F36_B422_02EF7A3700B8_.wvu.PrintArea" hidden="1">#REF!</definedName>
    <definedName name="Z_9FCFD0D5_270B_4F36_B422_02EF7A3700B8_.wvu.PrintTitles" localSheetId="18" hidden="1">#REF!</definedName>
    <definedName name="Z_9FCFD0D5_270B_4F36_B422_02EF7A3700B8_.wvu.PrintTitles" localSheetId="8" hidden="1">[45]Presupuesto_Via_distribuidora!$A$380:$IV$389</definedName>
    <definedName name="Z_9FCFD0D5_270B_4F36_B422_02EF7A3700B8_.wvu.PrintTitles" hidden="1">#REF!</definedName>
    <definedName name="Z_9FE8FF3F_4486_44D6_9AFB_43CC5B824BF9_.wvu.FilterData" localSheetId="18" hidden="1">#REF!</definedName>
    <definedName name="Z_9FE8FF3F_4486_44D6_9AFB_43CC5B824BF9_.wvu.FilterData" localSheetId="8" hidden="1">[45]Presupuesto_Via_distribuidora!$A$9:$H$344</definedName>
    <definedName name="Z_9FE8FF3F_4486_44D6_9AFB_43CC5B824BF9_.wvu.FilterData" hidden="1">#REF!</definedName>
    <definedName name="Z_9FE8FF3F_4486_44D6_9AFB_43CC5B824BF9_.wvu.PrintArea" localSheetId="18" hidden="1">#REF!</definedName>
    <definedName name="Z_9FE8FF3F_4486_44D6_9AFB_43CC5B824BF9_.wvu.PrintArea" localSheetId="8" hidden="1">[45]Presupuesto_Via_distribuidora!$C$1:$H$344</definedName>
    <definedName name="Z_9FE8FF3F_4486_44D6_9AFB_43CC5B824BF9_.wvu.PrintArea" hidden="1">#REF!</definedName>
    <definedName name="Z_9FE8FF3F_4486_44D6_9AFB_43CC5B824BF9_.wvu.PrintTitles" localSheetId="18" hidden="1">#REF!</definedName>
    <definedName name="Z_9FE8FF3F_4486_44D6_9AFB_43CC5B824BF9_.wvu.PrintTitles" localSheetId="8" hidden="1">[45]Presupuesto_Via_distribuidora!$A$2:$IV$8</definedName>
    <definedName name="Z_9FE8FF3F_4486_44D6_9AFB_43CC5B824BF9_.wvu.PrintTitles" hidden="1">#REF!</definedName>
    <definedName name="Z_A3DE26BA_CF48_4654_9BE9_FAEB3C301C95_.wvu.FilterData" localSheetId="18" hidden="1">#REF!</definedName>
    <definedName name="Z_A3DE26BA_CF48_4654_9BE9_FAEB3C301C95_.wvu.FilterData" localSheetId="8" hidden="1">[45]Presupuesto_Via_distribuidora!$A$9:$H$344</definedName>
    <definedName name="Z_A3DE26BA_CF48_4654_9BE9_FAEB3C301C95_.wvu.FilterData" hidden="1">#REF!</definedName>
    <definedName name="Z_A3DE26BA_CF48_4654_9BE9_FAEB3C301C95_.wvu.PrintArea" localSheetId="18" hidden="1">#REF!</definedName>
    <definedName name="Z_A3DE26BA_CF48_4654_9BE9_FAEB3C301C95_.wvu.PrintArea" localSheetId="8" hidden="1">[45]Presupuesto_Via_distribuidora!$A$221:$I$377</definedName>
    <definedName name="Z_A3DE26BA_CF48_4654_9BE9_FAEB3C301C95_.wvu.PrintArea" hidden="1">#REF!</definedName>
    <definedName name="Z_A3DE26BA_CF48_4654_9BE9_FAEB3C301C95_.wvu.PrintTitles" localSheetId="18" hidden="1">#REF!</definedName>
    <definedName name="Z_A3DE26BA_CF48_4654_9BE9_FAEB3C301C95_.wvu.PrintTitles" localSheetId="8" hidden="1">[45]Presupuesto_Via_distribuidora!$A$211:$IV$220</definedName>
    <definedName name="Z_A3DE26BA_CF48_4654_9BE9_FAEB3C301C95_.wvu.PrintTitles" hidden="1">#REF!</definedName>
    <definedName name="Z_AAA1DD33_F1E3_423A_B1F2_E8567F4D95A5_.wvu.FilterData" localSheetId="18" hidden="1">#REF!</definedName>
    <definedName name="Z_AAA1DD33_F1E3_423A_B1F2_E8567F4D95A5_.wvu.FilterData" localSheetId="8" hidden="1">[45]Presupuesto_Via_distribuidora!$A$9:$H$344</definedName>
    <definedName name="Z_AAA1DD33_F1E3_423A_B1F2_E8567F4D95A5_.wvu.FilterData" hidden="1">#REF!</definedName>
    <definedName name="Z_AAA1DD33_F1E3_423A_B1F2_E8567F4D95A5_.wvu.PrintArea" localSheetId="18" hidden="1">#REF!</definedName>
    <definedName name="Z_AAA1DD33_F1E3_423A_B1F2_E8567F4D95A5_.wvu.PrintArea" localSheetId="8" hidden="1">[45]Presupuesto_Via_distribuidora!$A$900:$I$1098</definedName>
    <definedName name="Z_AAA1DD33_F1E3_423A_B1F2_E8567F4D95A5_.wvu.PrintArea" hidden="1">#REF!</definedName>
    <definedName name="Z_AAA1DD33_F1E3_423A_B1F2_E8567F4D95A5_.wvu.PrintTitles" localSheetId="18" hidden="1">#REF!</definedName>
    <definedName name="Z_AAA1DD33_F1E3_423A_B1F2_E8567F4D95A5_.wvu.PrintTitles" localSheetId="8" hidden="1">[45]Presupuesto_Via_distribuidora!$A$890:$IV$899</definedName>
    <definedName name="Z_AAA1DD33_F1E3_423A_B1F2_E8567F4D95A5_.wvu.PrintTitles" hidden="1">#REF!</definedName>
    <definedName name="Z_B4899972_EBDC_11DA_B6F6_00609720E0A1_.wvu.FilterData" localSheetId="18" hidden="1">#REF!</definedName>
    <definedName name="Z_B4899972_EBDC_11DA_B6F6_00609720E0A1_.wvu.FilterData" localSheetId="8" hidden="1">[45]Presupuesto_Via_distribuidora!$A$9:$H$344</definedName>
    <definedName name="Z_B4899972_EBDC_11DA_B6F6_00609720E0A1_.wvu.FilterData" hidden="1">#REF!</definedName>
    <definedName name="Z_B4899972_EBDC_11DA_B6F6_00609720E0A1_.wvu.PrintArea" localSheetId="18" hidden="1">#REF!</definedName>
    <definedName name="Z_B4899972_EBDC_11DA_B6F6_00609720E0A1_.wvu.PrintArea" localSheetId="8" hidden="1">[45]Presupuesto_Via_distribuidora!$A$10:$I$164</definedName>
    <definedName name="Z_B4899972_EBDC_11DA_B6F6_00609720E0A1_.wvu.PrintArea" hidden="1">#REF!</definedName>
    <definedName name="Z_B4899972_EBDC_11DA_B6F6_00609720E0A1_.wvu.PrintTitles" localSheetId="18" hidden="1">#REF!</definedName>
    <definedName name="Z_B4899972_EBDC_11DA_B6F6_00609720E0A1_.wvu.PrintTitles" localSheetId="8" hidden="1">[45]Presupuesto_Via_distribuidora!$A$1:$IV$9</definedName>
    <definedName name="Z_B4899972_EBDC_11DA_B6F6_00609720E0A1_.wvu.PrintTitles" hidden="1">#REF!</definedName>
    <definedName name="Z_B4899973_EBDC_11DA_B6F6_00609720E0A1_.wvu.FilterData" localSheetId="18" hidden="1">#REF!</definedName>
    <definedName name="Z_B4899973_EBDC_11DA_B6F6_00609720E0A1_.wvu.FilterData" localSheetId="8" hidden="1">[45]Presupuesto_Via_distribuidora!$A$9:$H$344</definedName>
    <definedName name="Z_B4899973_EBDC_11DA_B6F6_00609720E0A1_.wvu.FilterData" hidden="1">#REF!</definedName>
    <definedName name="Z_B4899973_EBDC_11DA_B6F6_00609720E0A1_.wvu.PrintArea" localSheetId="18" hidden="1">#REF!</definedName>
    <definedName name="Z_B4899973_EBDC_11DA_B6F6_00609720E0A1_.wvu.PrintArea" localSheetId="8" hidden="1">[45]Presupuesto_Via_distribuidora!$A$176:$I$193</definedName>
    <definedName name="Z_B4899973_EBDC_11DA_B6F6_00609720E0A1_.wvu.PrintArea" hidden="1">#REF!</definedName>
    <definedName name="Z_B4899973_EBDC_11DA_B6F6_00609720E0A1_.wvu.PrintTitles" localSheetId="18" hidden="1">#REF!</definedName>
    <definedName name="Z_B4899973_EBDC_11DA_B6F6_00609720E0A1_.wvu.PrintTitles" localSheetId="8" hidden="1">[45]Presupuesto_Via_distribuidora!#REF!</definedName>
    <definedName name="Z_B4899973_EBDC_11DA_B6F6_00609720E0A1_.wvu.PrintTitles" hidden="1">#REF!</definedName>
    <definedName name="Z_B4899974_EBDC_11DA_B6F6_00609720E0A1_.wvu.FilterData" localSheetId="18" hidden="1">#REF!</definedName>
    <definedName name="Z_B4899974_EBDC_11DA_B6F6_00609720E0A1_.wvu.FilterData" localSheetId="8" hidden="1">[45]Presupuesto_Via_distribuidora!$A$9:$H$344</definedName>
    <definedName name="Z_B4899974_EBDC_11DA_B6F6_00609720E0A1_.wvu.FilterData" hidden="1">#REF!</definedName>
    <definedName name="Z_B4899974_EBDC_11DA_B6F6_00609720E0A1_.wvu.PrintArea" localSheetId="18" hidden="1">#REF!</definedName>
    <definedName name="Z_B4899974_EBDC_11DA_B6F6_00609720E0A1_.wvu.PrintArea" localSheetId="8" hidden="1">[45]Presupuesto_Via_distribuidora!$A$342:$I$541</definedName>
    <definedName name="Z_B4899974_EBDC_11DA_B6F6_00609720E0A1_.wvu.PrintArea" hidden="1">#REF!</definedName>
    <definedName name="Z_B4899974_EBDC_11DA_B6F6_00609720E0A1_.wvu.PrintTitles" localSheetId="18" hidden="1">#REF!</definedName>
    <definedName name="Z_B4899974_EBDC_11DA_B6F6_00609720E0A1_.wvu.PrintTitles" localSheetId="8" hidden="1">[45]Presupuesto_Via_distribuidora!#REF!</definedName>
    <definedName name="Z_B4899974_EBDC_11DA_B6F6_00609720E0A1_.wvu.PrintTitles" hidden="1">#REF!</definedName>
    <definedName name="Z_B4899975_EBDC_11DA_B6F6_00609720E0A1_.wvu.FilterData" localSheetId="18" hidden="1">#REF!</definedName>
    <definedName name="Z_B4899975_EBDC_11DA_B6F6_00609720E0A1_.wvu.FilterData" localSheetId="8" hidden="1">[45]Presupuesto_Via_distribuidora!$A$9:$H$344</definedName>
    <definedName name="Z_B4899975_EBDC_11DA_B6F6_00609720E0A1_.wvu.FilterData" hidden="1">#REF!</definedName>
    <definedName name="Z_B4899975_EBDC_11DA_B6F6_00609720E0A1_.wvu.PrintArea" localSheetId="18" hidden="1">#REF!</definedName>
    <definedName name="Z_B4899975_EBDC_11DA_B6F6_00609720E0A1_.wvu.PrintArea" localSheetId="8" hidden="1">[45]Presupuesto_Via_distribuidora!$A$557:$I$825</definedName>
    <definedName name="Z_B4899975_EBDC_11DA_B6F6_00609720E0A1_.wvu.PrintArea" hidden="1">#REF!</definedName>
    <definedName name="Z_B4899975_EBDC_11DA_B6F6_00609720E0A1_.wvu.PrintTitles" localSheetId="18" hidden="1">#REF!</definedName>
    <definedName name="Z_B4899975_EBDC_11DA_B6F6_00609720E0A1_.wvu.PrintTitles" localSheetId="8" hidden="1">[45]Presupuesto_Via_distribuidora!$A$547:$IV$556</definedName>
    <definedName name="Z_B4899975_EBDC_11DA_B6F6_00609720E0A1_.wvu.PrintTitles" hidden="1">#REF!</definedName>
    <definedName name="Z_B4899976_EBDC_11DA_B6F6_00609720E0A1_.wvu.FilterData" localSheetId="18" hidden="1">#REF!</definedName>
    <definedName name="Z_B4899976_EBDC_11DA_B6F6_00609720E0A1_.wvu.FilterData" localSheetId="8" hidden="1">[45]Presupuesto_Via_distribuidora!$A$9:$H$344</definedName>
    <definedName name="Z_B4899976_EBDC_11DA_B6F6_00609720E0A1_.wvu.FilterData" hidden="1">#REF!</definedName>
    <definedName name="Z_B4899976_EBDC_11DA_B6F6_00609720E0A1_.wvu.PrintArea" localSheetId="18" hidden="1">#REF!</definedName>
    <definedName name="Z_B4899976_EBDC_11DA_B6F6_00609720E0A1_.wvu.PrintArea" localSheetId="8" hidden="1">[45]Presupuesto_Via_distribuidora!$A$839:$I$1037</definedName>
    <definedName name="Z_B4899976_EBDC_11DA_B6F6_00609720E0A1_.wvu.PrintArea" hidden="1">#REF!</definedName>
    <definedName name="Z_B4899976_EBDC_11DA_B6F6_00609720E0A1_.wvu.PrintTitles" localSheetId="18" hidden="1">#REF!</definedName>
    <definedName name="Z_B4899976_EBDC_11DA_B6F6_00609720E0A1_.wvu.PrintTitles" localSheetId="8" hidden="1">[45]Presupuesto_Via_distribuidora!$A$829:$IV$838</definedName>
    <definedName name="Z_B4899976_EBDC_11DA_B6F6_00609720E0A1_.wvu.PrintTitles" hidden="1">#REF!</definedName>
    <definedName name="Z_C24E6469_C4CC_430B_8814_72DD019DF2C8_.wvu.FilterData" localSheetId="18" hidden="1">#REF!</definedName>
    <definedName name="Z_C24E6469_C4CC_430B_8814_72DD019DF2C8_.wvu.FilterData" localSheetId="8" hidden="1">[45]Presupuesto_Via_distribuidora!$A$9:$H$344</definedName>
    <definedName name="Z_C24E6469_C4CC_430B_8814_72DD019DF2C8_.wvu.FilterData" hidden="1">#REF!</definedName>
    <definedName name="Z_C24E6469_C4CC_430B_8814_72DD019DF2C8_.wvu.PrintArea" localSheetId="18" hidden="1">#REF!</definedName>
    <definedName name="Z_C24E6469_C4CC_430B_8814_72DD019DF2C8_.wvu.PrintArea" localSheetId="8" hidden="1">[45]Presupuesto_Via_distribuidora!$A$900:$I$1098</definedName>
    <definedName name="Z_C24E6469_C4CC_430B_8814_72DD019DF2C8_.wvu.PrintArea" hidden="1">#REF!</definedName>
    <definedName name="Z_C24E6469_C4CC_430B_8814_72DD019DF2C8_.wvu.PrintTitles" localSheetId="18" hidden="1">#REF!</definedName>
    <definedName name="Z_C24E6469_C4CC_430B_8814_72DD019DF2C8_.wvu.PrintTitles" localSheetId="8" hidden="1">[45]Presupuesto_Via_distribuidora!$A$890:$IV$899</definedName>
    <definedName name="Z_C24E6469_C4CC_430B_8814_72DD019DF2C8_.wvu.PrintTitles" hidden="1">#REF!</definedName>
    <definedName name="Z_CA61CA57_E7CE_4A4D_974A_F3124BCA2797_.wvu.FilterData" localSheetId="18" hidden="1">#REF!</definedName>
    <definedName name="Z_CA61CA57_E7CE_4A4D_974A_F3124BCA2797_.wvu.FilterData" localSheetId="8" hidden="1">[45]Presupuesto_Via_distribuidora!$A$9:$H$344</definedName>
    <definedName name="Z_CA61CA57_E7CE_4A4D_974A_F3124BCA2797_.wvu.FilterData" hidden="1">#REF!</definedName>
    <definedName name="Z_CA61CA57_E7CE_4A4D_974A_F3124BCA2797_.wvu.PrintArea" localSheetId="18" hidden="1">#REF!</definedName>
    <definedName name="Z_CA61CA57_E7CE_4A4D_974A_F3124BCA2797_.wvu.PrintArea" localSheetId="8" hidden="1">[45]Presupuesto_Via_distribuidora!$A$618:$I$886</definedName>
    <definedName name="Z_CA61CA57_E7CE_4A4D_974A_F3124BCA2797_.wvu.PrintArea" hidden="1">#REF!</definedName>
    <definedName name="Z_CA61CA57_E7CE_4A4D_974A_F3124BCA2797_.wvu.PrintTitles" localSheetId="18" hidden="1">#REF!</definedName>
    <definedName name="Z_CA61CA57_E7CE_4A4D_974A_F3124BCA2797_.wvu.PrintTitles" localSheetId="8" hidden="1">[45]Presupuesto_Via_distribuidora!$A$608:$IV$617</definedName>
    <definedName name="Z_CA61CA57_E7CE_4A4D_974A_F3124BCA2797_.wvu.PrintTitles" hidden="1">#REF!</definedName>
    <definedName name="Z_D55C8B2E_861A_459E_9D09_3AF38A1DE99E_.wvu.Rows" hidden="1">[41]Presentacion!#REF!</definedName>
    <definedName name="Z_DA4D5A8F_12FA_42F5_A8BB_526600E97433_.wvu.FilterData" localSheetId="18" hidden="1">#REF!</definedName>
    <definedName name="Z_DA4D5A8F_12FA_42F5_A8BB_526600E97433_.wvu.FilterData" localSheetId="8" hidden="1">[45]Presupuesto_Via_distribuidora!$A$9:$H$344</definedName>
    <definedName name="Z_DA4D5A8F_12FA_42F5_A8BB_526600E97433_.wvu.FilterData" hidden="1">#REF!</definedName>
    <definedName name="Z_DA4D5A8F_12FA_42F5_A8BB_526600E97433_.wvu.PrintArea" localSheetId="18" hidden="1">#REF!</definedName>
    <definedName name="Z_DA4D5A8F_12FA_42F5_A8BB_526600E97433_.wvu.PrintArea" localSheetId="8" hidden="1">[45]Presupuesto_Via_distribuidora!$C$1:$H$344</definedName>
    <definedName name="Z_DA4D5A8F_12FA_42F5_A8BB_526600E97433_.wvu.PrintArea" hidden="1">#REF!</definedName>
    <definedName name="Z_DA4D5A8F_12FA_42F5_A8BB_526600E97433_.wvu.PrintTitles" localSheetId="18" hidden="1">#REF!</definedName>
    <definedName name="Z_DA4D5A8F_12FA_42F5_A8BB_526600E97433_.wvu.PrintTitles" localSheetId="8" hidden="1">[45]Presupuesto_Via_distribuidora!$A$2:$IV$8</definedName>
    <definedName name="Z_DA4D5A8F_12FA_42F5_A8BB_526600E97433_.wvu.PrintTitles" hidden="1">#REF!</definedName>
    <definedName name="Z_DFB4C5EB_A8D3_475E_B627_EA98F95F9220_.wvu.FilterData" localSheetId="18" hidden="1">#REF!</definedName>
    <definedName name="Z_DFB4C5EB_A8D3_475E_B627_EA98F95F9220_.wvu.FilterData" localSheetId="8" hidden="1">[45]Presupuesto_Via_distribuidora!$A$9:$H$344</definedName>
    <definedName name="Z_DFB4C5EB_A8D3_475E_B627_EA98F95F9220_.wvu.FilterData" hidden="1">#REF!</definedName>
    <definedName name="Z_DFB4C5EB_A8D3_475E_B627_EA98F95F9220_.wvu.PrintArea" localSheetId="18" hidden="1">#REF!</definedName>
    <definedName name="Z_DFB4C5EB_A8D3_475E_B627_EA98F95F9220_.wvu.PrintArea" localSheetId="8" hidden="1">[45]Presupuesto_Via_distribuidora!$A$10:$I$208</definedName>
    <definedName name="Z_DFB4C5EB_A8D3_475E_B627_EA98F95F9220_.wvu.PrintArea" hidden="1">#REF!</definedName>
    <definedName name="Z_DFB4C5EB_A8D3_475E_B627_EA98F95F9220_.wvu.PrintTitles" localSheetId="18" hidden="1">#REF!</definedName>
    <definedName name="Z_DFB4C5EB_A8D3_475E_B627_EA98F95F9220_.wvu.PrintTitles" localSheetId="8" hidden="1">[45]Presupuesto_Via_distribuidora!$A$1:$IV$9</definedName>
    <definedName name="Z_DFB4C5EB_A8D3_475E_B627_EA98F95F9220_.wvu.PrintTitles" hidden="1">#REF!</definedName>
    <definedName name="Z_F2B990A1_57B3_4766_8C3D_4D3A5265BAEF_.wvu.FilterData" localSheetId="18" hidden="1">#REF!</definedName>
    <definedName name="Z_F2B990A1_57B3_4766_8C3D_4D3A5265BAEF_.wvu.FilterData" localSheetId="8" hidden="1">[45]Presupuesto_Via_distribuidora!$A$9:$H$344</definedName>
    <definedName name="Z_F2B990A1_57B3_4766_8C3D_4D3A5265BAEF_.wvu.FilterData" hidden="1">#REF!</definedName>
    <definedName name="Z_F2B990A1_57B3_4766_8C3D_4D3A5265BAEF_.wvu.PrintArea" localSheetId="18" hidden="1">#REF!</definedName>
    <definedName name="Z_F2B990A1_57B3_4766_8C3D_4D3A5265BAEF_.wvu.PrintArea" localSheetId="8" hidden="1">[45]Presupuesto_Via_distribuidora!$C$1:$H$344</definedName>
    <definedName name="Z_F2B990A1_57B3_4766_8C3D_4D3A5265BAEF_.wvu.PrintArea" hidden="1">#REF!</definedName>
    <definedName name="Z_F2B990A1_57B3_4766_8C3D_4D3A5265BAEF_.wvu.PrintTitles" localSheetId="18" hidden="1">#REF!</definedName>
    <definedName name="Z_F2B990A1_57B3_4766_8C3D_4D3A5265BAEF_.wvu.PrintTitles" localSheetId="8" hidden="1">[45]Presupuesto_Via_distribuidora!$A$2:$IV$8</definedName>
    <definedName name="Z_F2B990A1_57B3_4766_8C3D_4D3A5265BAEF_.wvu.PrintTitles" hidden="1">#REF!</definedName>
    <definedName name="Z_F540D718_D9AA_403F_AE49_60D937FD77E5_.wvu.Rows" hidden="1">[41]Presentacion!#REF!</definedName>
    <definedName name="Z_F9482E1F_92B8_43D8_949A_7DDCF2E63A19_.wvu.FilterData" localSheetId="18" hidden="1">#REF!</definedName>
    <definedName name="Z_F9482E1F_92B8_43D8_949A_7DDCF2E63A19_.wvu.FilterData" localSheetId="8" hidden="1">[45]Presupuesto_Via_distribuidora!$A$9:$H$344</definedName>
    <definedName name="Z_F9482E1F_92B8_43D8_949A_7DDCF2E63A19_.wvu.FilterData" hidden="1">#REF!</definedName>
    <definedName name="Z_F9482E1F_92B8_43D8_949A_7DDCF2E63A19_.wvu.PrintArea" localSheetId="18" hidden="1">#REF!</definedName>
    <definedName name="Z_F9482E1F_92B8_43D8_949A_7DDCF2E63A19_.wvu.PrintArea" localSheetId="8" hidden="1">[45]Presupuesto_Via_distribuidora!$A$10:$I$208</definedName>
    <definedName name="Z_F9482E1F_92B8_43D8_949A_7DDCF2E63A19_.wvu.PrintArea" hidden="1">#REF!</definedName>
    <definedName name="Z_F9482E1F_92B8_43D8_949A_7DDCF2E63A19_.wvu.PrintTitles" localSheetId="18" hidden="1">#REF!</definedName>
    <definedName name="Z_F9482E1F_92B8_43D8_949A_7DDCF2E63A19_.wvu.PrintTitles" localSheetId="8" hidden="1">[45]Presupuesto_Via_distribuidora!$A$1:$IV$9</definedName>
    <definedName name="Z_F9482E1F_92B8_43D8_949A_7DDCF2E63A19_.wvu.PrintTitles" hidden="1">#REF!</definedName>
    <definedName name="Zap1" localSheetId="18">[177]Sábana!#REF!</definedName>
    <definedName name="Zap1">[177]Sábana!#REF!</definedName>
    <definedName name="ZAQ" localSheetId="8" hidden="1">{#N/A,#N/A,TRUE,"INGENIERIA";#N/A,#N/A,TRUE,"COMPRAS";#N/A,#N/A,TRUE,"DIRECCION";#N/A,#N/A,TRUE,"RESUMEN"}</definedName>
    <definedName name="ZAQ" hidden="1">{#N/A,#N/A,TRUE,"INGENIERIA";#N/A,#N/A,TRUE,"COMPRAS";#N/A,#N/A,TRUE,"DIRECCION";#N/A,#N/A,TRUE,"RESUMEN"}</definedName>
    <definedName name="zdervr" localSheetId="8" hidden="1">{"via1",#N/A,TRUE,"general";"via2",#N/A,TRUE,"general";"via3",#N/A,TRUE,"general"}</definedName>
    <definedName name="zdervr" hidden="1">{"via1",#N/A,TRUE,"general";"via2",#N/A,TRUE,"general";"via3",#N/A,TRUE,"general"}</definedName>
    <definedName name="ZDF" localSheetId="8">#REF!</definedName>
    <definedName name="ZDF">#REF!</definedName>
    <definedName name="ZHJGHGY" localSheetId="18">#REF!</definedName>
    <definedName name="ZHJGHGY">#REF!</definedName>
    <definedName name="ZONA1" localSheetId="8">#REF!</definedName>
    <definedName name="ZONA1">#REF!</definedName>
    <definedName name="ZONA3">#REF!</definedName>
    <definedName name="ZONA4">#REF!</definedName>
    <definedName name="zorra" localSheetId="8" hidden="1">{"'Parámetros'!$A$3:$C$3"}</definedName>
    <definedName name="zorra" hidden="1">{"'Parámetros'!$A$3:$C$3"}</definedName>
    <definedName name="zx" localSheetId="8">'A.U % '!ERR</definedName>
    <definedName name="zx">[0]!err</definedName>
    <definedName name="zxczds" localSheetId="8" hidden="1">{"TAB1",#N/A,TRUE,"GENERAL";"TAB2",#N/A,TRUE,"GENERAL";"TAB3",#N/A,TRUE,"GENERAL";"TAB4",#N/A,TRUE,"GENERAL";"TAB5",#N/A,TRUE,"GENERAL"}</definedName>
    <definedName name="zxczds" hidden="1">{"TAB1",#N/A,TRUE,"GENERAL";"TAB2",#N/A,TRUE,"GENERAL";"TAB3",#N/A,TRUE,"GENERAL";"TAB4",#N/A,TRUE,"GENERAL";"TAB5",#N/A,TRUE,"GENERAL"}</definedName>
    <definedName name="ZXDFSDGSDG" localSheetId="18">#REF!</definedName>
    <definedName name="ZXDFSDGSDG">#REF!</definedName>
    <definedName name="zxsdftyu" localSheetId="8" hidden="1">{"via1",#N/A,TRUE,"general";"via2",#N/A,TRUE,"general";"via3",#N/A,TRUE,"general"}</definedName>
    <definedName name="zxsdftyu" hidden="1">{"via1",#N/A,TRUE,"general";"via2",#N/A,TRUE,"general";"via3",#N/A,TRUE,"general"}</definedName>
    <definedName name="zxvxczv" localSheetId="8" hidden="1">{"via1",#N/A,TRUE,"general";"via2",#N/A,TRUE,"general";"via3",#N/A,TRUE,"general"}</definedName>
    <definedName name="zxvxczv" hidden="1">{"via1",#N/A,TRUE,"general";"via2",#N/A,TRUE,"general";"via3",#N/A,TRUE,"general"}</definedName>
    <definedName name="ZZXXCCC" localSheetId="18">#REF!</definedName>
    <definedName name="ZZXXCCC">#REF!</definedName>
    <definedName name="ZZZZZZZZZZZ" localSheetId="8">'[104]A. P. U.'!#REF!</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 i="5" l="1"/>
  <c r="H35" i="5"/>
  <c r="E7" i="5"/>
  <c r="F25" i="7"/>
  <c r="F15" i="7"/>
  <c r="F89" i="32"/>
  <c r="F53" i="32"/>
  <c r="H71" i="32"/>
  <c r="E33" i="32"/>
  <c r="E15" i="32"/>
  <c r="F42" i="32" s="1"/>
  <c r="G42" i="32" s="1"/>
  <c r="B47" i="57"/>
  <c r="F26" i="58"/>
  <c r="F20" i="58"/>
  <c r="F21" i="58"/>
  <c r="F22" i="58"/>
  <c r="F23" i="58"/>
  <c r="F24" i="58"/>
  <c r="F25" i="58"/>
  <c r="F19" i="58"/>
  <c r="F18" i="58"/>
  <c r="F8" i="58"/>
  <c r="F9" i="58"/>
  <c r="F10" i="58"/>
  <c r="F11" i="58"/>
  <c r="F12" i="58"/>
  <c r="F7" i="58"/>
  <c r="A2" i="58"/>
  <c r="D18" i="5" l="1"/>
  <c r="F13" i="58"/>
  <c r="F27" i="58"/>
  <c r="F28" i="58"/>
  <c r="F31" i="5" s="1"/>
  <c r="B43" i="57"/>
  <c r="B41" i="57"/>
  <c r="B39" i="57"/>
  <c r="B37" i="57"/>
  <c r="B35" i="57"/>
  <c r="B33" i="57"/>
  <c r="B31" i="57"/>
  <c r="B29" i="57"/>
  <c r="B27" i="57"/>
  <c r="B25" i="57"/>
  <c r="B21" i="57"/>
  <c r="B19" i="57"/>
  <c r="B17" i="57"/>
  <c r="B15" i="57"/>
  <c r="B13" i="57"/>
  <c r="B11" i="57"/>
  <c r="B9" i="57"/>
  <c r="H31" i="5" l="1"/>
  <c r="F45" i="57" s="1"/>
  <c r="M45" i="57" s="1"/>
  <c r="I31" i="5"/>
  <c r="F8" i="54"/>
  <c r="F62" i="32" l="1"/>
  <c r="E53" i="32"/>
  <c r="E62" i="32" s="1"/>
  <c r="E44" i="32"/>
  <c r="E43" i="32"/>
  <c r="G16" i="7"/>
  <c r="G15" i="7"/>
  <c r="E10" i="56"/>
  <c r="F10" i="56" s="1"/>
  <c r="A2" i="56"/>
  <c r="F16" i="56"/>
  <c r="F15" i="56"/>
  <c r="F14" i="56"/>
  <c r="F13" i="56"/>
  <c r="F12" i="56"/>
  <c r="F11" i="56"/>
  <c r="F8" i="56"/>
  <c r="G95" i="32"/>
  <c r="B95" i="32"/>
  <c r="A98" i="32" s="1"/>
  <c r="A95" i="32"/>
  <c r="A100" i="32" s="1"/>
  <c r="H99" i="32"/>
  <c r="H18" i="55"/>
  <c r="H7" i="55"/>
  <c r="H6" i="55"/>
  <c r="B6" i="55"/>
  <c r="G21" i="55"/>
  <c r="H24" i="55" s="1"/>
  <c r="I16" i="55"/>
  <c r="I11" i="55"/>
  <c r="B5" i="55"/>
  <c r="A3" i="55"/>
  <c r="G15" i="32"/>
  <c r="H15" i="32" s="1"/>
  <c r="E80" i="32" l="1"/>
  <c r="E89" i="32" s="1"/>
  <c r="E116" i="32" s="1"/>
  <c r="H116" i="32" s="1"/>
  <c r="G62" i="32"/>
  <c r="H62" i="32" s="1"/>
  <c r="H17" i="7"/>
  <c r="H98" i="32"/>
  <c r="H95" i="32"/>
  <c r="H100" i="32" l="1"/>
  <c r="D16" i="5"/>
  <c r="G23" i="8" l="1"/>
  <c r="I11" i="40"/>
  <c r="E28" i="5" l="1"/>
  <c r="C17" i="52"/>
  <c r="C18" i="52"/>
  <c r="C21" i="52"/>
  <c r="C12" i="54"/>
  <c r="F12" i="54" s="1"/>
  <c r="C13" i="54"/>
  <c r="F13" i="54" s="1"/>
  <c r="C28" i="54"/>
  <c r="C29" i="54"/>
  <c r="C30" i="54"/>
  <c r="D30" i="54"/>
  <c r="D28" i="54"/>
  <c r="H28" i="54" s="1"/>
  <c r="E45" i="54"/>
  <c r="B45" i="54"/>
  <c r="E44" i="54"/>
  <c r="B44" i="54"/>
  <c r="F30" i="54" l="1"/>
  <c r="F28" i="54"/>
  <c r="E32" i="53"/>
  <c r="E23" i="53"/>
  <c r="E22" i="53"/>
  <c r="E21" i="53"/>
  <c r="E12" i="53" s="1"/>
  <c r="E30" i="53" s="1"/>
  <c r="E37" i="53" s="1"/>
  <c r="E39" i="53" s="1"/>
  <c r="F24" i="52" s="1"/>
  <c r="D8" i="53"/>
  <c r="F8" i="53" s="1"/>
  <c r="A7" i="53"/>
  <c r="D40" i="52"/>
  <c r="F40" i="52" s="1"/>
  <c r="D39" i="52"/>
  <c r="F39" i="52" s="1"/>
  <c r="D38" i="52"/>
  <c r="F38" i="52" s="1"/>
  <c r="D37" i="52"/>
  <c r="F37" i="52" s="1"/>
  <c r="D36" i="52"/>
  <c r="F36" i="52" s="1"/>
  <c r="F32" i="52"/>
  <c r="F31" i="52"/>
  <c r="F30" i="52"/>
  <c r="F29" i="52"/>
  <c r="F28" i="52"/>
  <c r="F22" i="52"/>
  <c r="G21" i="52"/>
  <c r="G20" i="52"/>
  <c r="F18" i="52"/>
  <c r="F17" i="52"/>
  <c r="F16" i="52"/>
  <c r="G11" i="52"/>
  <c r="F43" i="52" l="1"/>
  <c r="D29" i="54"/>
  <c r="H29" i="54" s="1"/>
  <c r="F33" i="52"/>
  <c r="G16" i="52"/>
  <c r="G23" i="52" s="1"/>
  <c r="G25" i="52" s="1"/>
  <c r="F21" i="52"/>
  <c r="F23" i="52" s="1"/>
  <c r="F25" i="52" s="1"/>
  <c r="I29" i="54" l="1"/>
  <c r="H30" i="54"/>
  <c r="F29" i="54"/>
  <c r="F46" i="52"/>
  <c r="F47" i="52" s="1"/>
  <c r="F48" i="52" s="1"/>
  <c r="F33" i="5" s="1"/>
  <c r="H33" i="5" l="1"/>
  <c r="F47" i="57" s="1"/>
  <c r="M47" i="57" s="1"/>
  <c r="N47" i="57" s="1"/>
  <c r="O47" i="57" s="1"/>
  <c r="P47" i="57" s="1"/>
  <c r="Q47" i="57" s="1"/>
  <c r="R47" i="57" s="1"/>
  <c r="S47" i="57" s="1"/>
  <c r="T47" i="57" s="1"/>
  <c r="U47" i="57" s="1"/>
  <c r="V47" i="57" s="1"/>
  <c r="I33" i="5"/>
  <c r="H53" i="32"/>
  <c r="H44" i="32"/>
  <c r="B30" i="32"/>
  <c r="B149" i="32"/>
  <c r="A152" i="32" s="1"/>
  <c r="I28" i="51"/>
  <c r="F28" i="51" s="1"/>
  <c r="G17" i="51"/>
  <c r="G18" i="51"/>
  <c r="G19" i="51"/>
  <c r="B6" i="51"/>
  <c r="H25" i="51"/>
  <c r="G16" i="51"/>
  <c r="G15" i="51"/>
  <c r="B5" i="51"/>
  <c r="A3" i="51"/>
  <c r="A154" i="32"/>
  <c r="H153" i="32"/>
  <c r="B140" i="32"/>
  <c r="A143" i="32" s="1"/>
  <c r="H143" i="32" s="1"/>
  <c r="A145" i="32"/>
  <c r="H144" i="32"/>
  <c r="G18" i="50"/>
  <c r="H152" i="32" l="1"/>
  <c r="H149" i="32" s="1"/>
  <c r="H20" i="51"/>
  <c r="F29" i="51"/>
  <c r="H145" i="32"/>
  <c r="H140" i="32"/>
  <c r="D24" i="5" s="1"/>
  <c r="H154" i="32" l="1"/>
  <c r="D25" i="5" s="1"/>
  <c r="I16" i="50" l="1"/>
  <c r="F16" i="50" s="1"/>
  <c r="G16" i="50" s="1"/>
  <c r="E11" i="50"/>
  <c r="G11" i="50" s="1"/>
  <c r="B6" i="50"/>
  <c r="F28" i="50"/>
  <c r="H24" i="50"/>
  <c r="G17" i="50"/>
  <c r="I11" i="50"/>
  <c r="B5" i="50"/>
  <c r="A3" i="50"/>
  <c r="H19" i="50" l="1"/>
  <c r="H25" i="8" l="1"/>
  <c r="A35" i="32"/>
  <c r="H34" i="32"/>
  <c r="H33" i="32"/>
  <c r="I26" i="49"/>
  <c r="H35" i="32" l="1"/>
  <c r="H30" i="32"/>
  <c r="D9" i="5" s="1"/>
  <c r="I11" i="49"/>
  <c r="F11" i="49" s="1"/>
  <c r="G11" i="49" s="1"/>
  <c r="B6" i="49"/>
  <c r="H23" i="49"/>
  <c r="H18" i="49"/>
  <c r="B5" i="49"/>
  <c r="A2" i="49"/>
  <c r="F31" i="13"/>
  <c r="F32" i="13"/>
  <c r="F30" i="13"/>
  <c r="E32" i="13"/>
  <c r="G32" i="13" s="1"/>
  <c r="F24" i="13"/>
  <c r="G24" i="13" s="1"/>
  <c r="B23" i="57"/>
  <c r="H45" i="32"/>
  <c r="H42" i="32"/>
  <c r="B131" i="32" l="1"/>
  <c r="A134" i="32" s="1"/>
  <c r="B122" i="32"/>
  <c r="A125" i="32" s="1"/>
  <c r="B113" i="32"/>
  <c r="A116" i="32" s="1"/>
  <c r="B104" i="32"/>
  <c r="A107" i="32" s="1"/>
  <c r="A136" i="32"/>
  <c r="H135" i="32"/>
  <c r="A127" i="32"/>
  <c r="H126" i="32"/>
  <c r="A118" i="32"/>
  <c r="H117" i="32"/>
  <c r="A109" i="32"/>
  <c r="H108" i="32"/>
  <c r="B6" i="48" l="1"/>
  <c r="I28" i="48"/>
  <c r="I27" i="48"/>
  <c r="H24" i="48"/>
  <c r="G17" i="48"/>
  <c r="I16" i="48"/>
  <c r="G16" i="48"/>
  <c r="I11" i="48"/>
  <c r="E11" i="48"/>
  <c r="G11" i="48" s="1"/>
  <c r="B5" i="48"/>
  <c r="A3" i="48"/>
  <c r="G17" i="47"/>
  <c r="E11" i="47"/>
  <c r="G11" i="47" s="1"/>
  <c r="B6" i="47"/>
  <c r="I28" i="47"/>
  <c r="I27" i="47"/>
  <c r="F28" i="47" s="1"/>
  <c r="H24" i="47"/>
  <c r="I16" i="47"/>
  <c r="G16" i="47"/>
  <c r="H19" i="47" s="1"/>
  <c r="I11" i="47"/>
  <c r="B5" i="47"/>
  <c r="A3" i="47"/>
  <c r="I34" i="46"/>
  <c r="F35" i="46"/>
  <c r="I35" i="46"/>
  <c r="G29" i="46"/>
  <c r="G28" i="46"/>
  <c r="G18" i="46"/>
  <c r="G19" i="46"/>
  <c r="G20" i="46"/>
  <c r="G21" i="46"/>
  <c r="G22" i="46"/>
  <c r="G23" i="46"/>
  <c r="G17" i="46"/>
  <c r="E12" i="46"/>
  <c r="G12" i="46" s="1"/>
  <c r="E11" i="46"/>
  <c r="G11" i="46" s="1"/>
  <c r="B6" i="46"/>
  <c r="I17" i="46"/>
  <c r="I11" i="46"/>
  <c r="B5" i="46"/>
  <c r="A3" i="46"/>
  <c r="I25" i="13"/>
  <c r="K25" i="13" s="1"/>
  <c r="H19" i="48" l="1"/>
  <c r="H31" i="46"/>
  <c r="H25" i="46"/>
  <c r="B5" i="14"/>
  <c r="B5" i="13"/>
  <c r="B5" i="11"/>
  <c r="B5" i="9"/>
  <c r="B7" i="21"/>
  <c r="B7" i="8"/>
  <c r="B5" i="40"/>
  <c r="B4" i="7"/>
  <c r="B5" i="6"/>
  <c r="E3" i="19" l="1"/>
  <c r="J23" i="11"/>
  <c r="K30" i="13"/>
  <c r="I30" i="13"/>
  <c r="I16" i="13"/>
  <c r="I15" i="13"/>
  <c r="K14" i="13"/>
  <c r="K15" i="13" s="1"/>
  <c r="K13" i="13"/>
  <c r="E19" i="13"/>
  <c r="E18" i="13"/>
  <c r="E12" i="13"/>
  <c r="E11" i="13"/>
  <c r="I11" i="14"/>
  <c r="F16" i="14"/>
  <c r="I16" i="14"/>
  <c r="E11" i="14"/>
  <c r="F29" i="11"/>
  <c r="I10" i="11"/>
  <c r="I26" i="13"/>
  <c r="G23" i="11"/>
  <c r="I23" i="11" s="1"/>
  <c r="G25" i="13"/>
  <c r="K26" i="13" s="1"/>
  <c r="E12" i="11"/>
  <c r="E11" i="11"/>
  <c r="E10" i="11"/>
  <c r="H107" i="32" l="1"/>
  <c r="H109" i="32" s="1"/>
  <c r="M43" i="9"/>
  <c r="N43" i="9" s="1"/>
  <c r="F25" i="9"/>
  <c r="G25" i="9" s="1"/>
  <c r="E19" i="9"/>
  <c r="E14" i="9"/>
  <c r="E13" i="9"/>
  <c r="E12" i="9"/>
  <c r="E11" i="9"/>
  <c r="E13" i="21"/>
  <c r="E13" i="8"/>
  <c r="A46" i="32"/>
  <c r="A26" i="32"/>
  <c r="A17" i="32"/>
  <c r="H43" i="32"/>
  <c r="H46" i="32" s="1"/>
  <c r="H104" i="32" l="1"/>
  <c r="H118" i="32"/>
  <c r="H113" i="32"/>
  <c r="H17" i="32"/>
  <c r="H12" i="32"/>
  <c r="D7" i="5" s="1"/>
  <c r="H134" i="32" l="1"/>
  <c r="D19" i="5"/>
  <c r="F125" i="32"/>
  <c r="H125" i="32" s="1"/>
  <c r="H23" i="40"/>
  <c r="H18" i="40"/>
  <c r="G11" i="40"/>
  <c r="A2" i="40"/>
  <c r="H131" i="32" l="1"/>
  <c r="D22" i="5" s="1"/>
  <c r="H136" i="32"/>
  <c r="H127" i="32"/>
  <c r="H122" i="32"/>
  <c r="D21" i="5" s="1"/>
  <c r="C18" i="39"/>
  <c r="D18" i="39" s="1"/>
  <c r="H9" i="39"/>
  <c r="F6" i="39" l="1"/>
  <c r="G10" i="39" l="1"/>
  <c r="G9" i="39"/>
  <c r="E27" i="55" s="1"/>
  <c r="G27" i="55" s="1"/>
  <c r="H29" i="55" s="1"/>
  <c r="G10" i="55" s="1"/>
  <c r="H13" i="55" s="1"/>
  <c r="H31" i="55" s="1"/>
  <c r="G11" i="39"/>
  <c r="H7" i="32"/>
  <c r="H25" i="32"/>
  <c r="H54" i="32"/>
  <c r="H89" i="32"/>
  <c r="H80" i="32"/>
  <c r="H24" i="32"/>
  <c r="A91" i="32"/>
  <c r="H90" i="32"/>
  <c r="A82" i="32"/>
  <c r="H81" i="32"/>
  <c r="A73" i="32"/>
  <c r="H72" i="32"/>
  <c r="A64" i="32"/>
  <c r="H63" i="32"/>
  <c r="H59" i="32" s="1"/>
  <c r="A55" i="32"/>
  <c r="A8" i="32"/>
  <c r="H6" i="32"/>
  <c r="E16" i="5" l="1"/>
  <c r="F16" i="5" s="1"/>
  <c r="G36" i="55"/>
  <c r="G34" i="55"/>
  <c r="G35" i="55"/>
  <c r="E28" i="51"/>
  <c r="G28" i="51" s="1"/>
  <c r="E27" i="50"/>
  <c r="G27" i="50" s="1"/>
  <c r="E26" i="49"/>
  <c r="G26" i="49" s="1"/>
  <c r="H28" i="49" s="1"/>
  <c r="G10" i="49" s="1"/>
  <c r="H13" i="49" s="1"/>
  <c r="H30" i="49" s="1"/>
  <c r="E27" i="47"/>
  <c r="G27" i="47" s="1"/>
  <c r="E34" i="46"/>
  <c r="G34" i="46" s="1"/>
  <c r="E27" i="48"/>
  <c r="G27" i="48" s="1"/>
  <c r="E30" i="13"/>
  <c r="G30" i="13" s="1"/>
  <c r="E27" i="14"/>
  <c r="E29" i="11"/>
  <c r="E25" i="7"/>
  <c r="G25" i="7" s="1"/>
  <c r="E28" i="8"/>
  <c r="E30" i="9"/>
  <c r="E30" i="21"/>
  <c r="E26" i="40"/>
  <c r="G26" i="40" s="1"/>
  <c r="H28" i="40" s="1"/>
  <c r="G10" i="40" s="1"/>
  <c r="H13" i="40" s="1"/>
  <c r="H30" i="40" s="1"/>
  <c r="E29" i="51"/>
  <c r="G29" i="51" s="1"/>
  <c r="E28" i="50"/>
  <c r="G28" i="50" s="1"/>
  <c r="H29" i="50" s="1"/>
  <c r="G10" i="50" s="1"/>
  <c r="H13" i="50" s="1"/>
  <c r="H31" i="50" s="1"/>
  <c r="E31" i="13"/>
  <c r="E28" i="47"/>
  <c r="G28" i="47" s="1"/>
  <c r="E28" i="48"/>
  <c r="G28" i="48" s="1"/>
  <c r="E35" i="46"/>
  <c r="G35" i="46" s="1"/>
  <c r="E31" i="9"/>
  <c r="E31" i="21"/>
  <c r="H26" i="32"/>
  <c r="H82" i="32"/>
  <c r="H55" i="32"/>
  <c r="H91" i="32"/>
  <c r="H73" i="32"/>
  <c r="H64" i="32"/>
  <c r="H21" i="32"/>
  <c r="D8" i="5" s="1"/>
  <c r="H86" i="32"/>
  <c r="D15" i="5" s="1"/>
  <c r="H77" i="32"/>
  <c r="D14" i="5" s="1"/>
  <c r="H68" i="32"/>
  <c r="D12" i="5"/>
  <c r="H50" i="32"/>
  <c r="D11" i="5" s="1"/>
  <c r="H39" i="32"/>
  <c r="D10" i="5" s="1"/>
  <c r="H8" i="32"/>
  <c r="H3" i="32"/>
  <c r="D5" i="5" s="1"/>
  <c r="H37" i="55" l="1"/>
  <c r="H39" i="55" s="1"/>
  <c r="G35" i="49"/>
  <c r="G34" i="49"/>
  <c r="G33" i="49"/>
  <c r="G34" i="40"/>
  <c r="G33" i="40"/>
  <c r="G35" i="40"/>
  <c r="G35" i="50"/>
  <c r="G34" i="50"/>
  <c r="G36" i="50"/>
  <c r="H29" i="47"/>
  <c r="G10" i="47" s="1"/>
  <c r="H13" i="47" s="1"/>
  <c r="H31" i="47" s="1"/>
  <c r="H29" i="48"/>
  <c r="G10" i="48" s="1"/>
  <c r="H13" i="48" s="1"/>
  <c r="H31" i="48" s="1"/>
  <c r="H36" i="46"/>
  <c r="G10" i="46" s="1"/>
  <c r="H14" i="46" s="1"/>
  <c r="H38" i="46" s="1"/>
  <c r="H30" i="51"/>
  <c r="G10" i="51" s="1"/>
  <c r="H12" i="51" s="1"/>
  <c r="H32" i="51" s="1"/>
  <c r="G11" i="11"/>
  <c r="G12" i="11"/>
  <c r="G10" i="11"/>
  <c r="G43" i="46" l="1"/>
  <c r="G41" i="46"/>
  <c r="G42" i="46"/>
  <c r="H36" i="49"/>
  <c r="H38" i="49" s="1"/>
  <c r="E9" i="5" s="1"/>
  <c r="F9" i="5" s="1"/>
  <c r="E21" i="5"/>
  <c r="F21" i="5" s="1"/>
  <c r="G36" i="47"/>
  <c r="G35" i="47"/>
  <c r="G34" i="47"/>
  <c r="G37" i="51"/>
  <c r="G35" i="51"/>
  <c r="G36" i="51"/>
  <c r="G34" i="48"/>
  <c r="G36" i="48"/>
  <c r="G35" i="48"/>
  <c r="H37" i="50"/>
  <c r="H39" i="50" s="1"/>
  <c r="E24" i="5" s="1"/>
  <c r="F24" i="5" s="1"/>
  <c r="H36" i="40"/>
  <c r="H38" i="40" s="1"/>
  <c r="E8" i="5" s="1"/>
  <c r="F8" i="5" s="1"/>
  <c r="G11" i="9"/>
  <c r="H37" i="48" l="1"/>
  <c r="H39" i="48" s="1"/>
  <c r="E22" i="5" s="1"/>
  <c r="F22" i="5" s="1"/>
  <c r="H44" i="46"/>
  <c r="H46" i="46" s="1"/>
  <c r="H37" i="47"/>
  <c r="H39" i="47" s="1"/>
  <c r="H38" i="51"/>
  <c r="H40" i="51" s="1"/>
  <c r="E25" i="5" s="1"/>
  <c r="F25" i="5" s="1"/>
  <c r="G12" i="9"/>
  <c r="G13" i="9"/>
  <c r="G14" i="9"/>
  <c r="E19" i="5" l="1"/>
  <c r="F19" i="5" s="1"/>
  <c r="E18" i="5"/>
  <c r="G31" i="21"/>
  <c r="G19" i="21"/>
  <c r="H22" i="21" s="1"/>
  <c r="G13" i="21"/>
  <c r="G12" i="21"/>
  <c r="F18" i="5" l="1"/>
  <c r="J18" i="5"/>
  <c r="G30" i="21"/>
  <c r="H33" i="21" s="1"/>
  <c r="G14" i="21" s="1"/>
  <c r="H27" i="21"/>
  <c r="K18" i="5" l="1"/>
  <c r="K19" i="5" s="1"/>
  <c r="H16" i="21"/>
  <c r="H35" i="21" s="1"/>
  <c r="G39" i="21" l="1"/>
  <c r="G38" i="21"/>
  <c r="G40" i="21"/>
  <c r="H41" i="21" l="1"/>
  <c r="H43" i="21" s="1"/>
  <c r="A3" i="14"/>
  <c r="A3" i="13"/>
  <c r="E11" i="5" l="1"/>
  <c r="F11" i="5" s="1"/>
  <c r="G11" i="14"/>
  <c r="G16" i="14"/>
  <c r="H18" i="14" s="1"/>
  <c r="G21" i="14"/>
  <c r="H24" i="14" s="1"/>
  <c r="G11" i="13"/>
  <c r="F12" i="13"/>
  <c r="G12" i="13" s="1"/>
  <c r="F13" i="13"/>
  <c r="G13" i="13" s="1"/>
  <c r="G18" i="13"/>
  <c r="G19" i="13"/>
  <c r="H20" i="11"/>
  <c r="H16" i="9"/>
  <c r="G19" i="9"/>
  <c r="G20" i="9"/>
  <c r="G28" i="8"/>
  <c r="H31" i="8" s="1"/>
  <c r="G12" i="8" s="1"/>
  <c r="G13" i="8"/>
  <c r="H20" i="8"/>
  <c r="H27" i="7"/>
  <c r="G9" i="7" s="1"/>
  <c r="H22" i="7"/>
  <c r="G25" i="6"/>
  <c r="H27" i="6" s="1"/>
  <c r="G10" i="6" s="1"/>
  <c r="H13" i="6" s="1"/>
  <c r="H17" i="6"/>
  <c r="G20" i="6"/>
  <c r="J29" i="13"/>
  <c r="A3" i="11"/>
  <c r="A2" i="11"/>
  <c r="A2" i="9"/>
  <c r="A2" i="7"/>
  <c r="G31" i="13" l="1"/>
  <c r="H33" i="13" s="1"/>
  <c r="G10" i="13" s="1"/>
  <c r="G27" i="14"/>
  <c r="H29" i="14" s="1"/>
  <c r="H27" i="13"/>
  <c r="H21" i="13"/>
  <c r="H15" i="8"/>
  <c r="H12" i="7"/>
  <c r="G29" i="11"/>
  <c r="H31" i="11" s="1"/>
  <c r="G31" i="9"/>
  <c r="H26" i="11"/>
  <c r="H22" i="6"/>
  <c r="H29" i="6" s="1"/>
  <c r="H22" i="9"/>
  <c r="H27" i="9"/>
  <c r="G30" i="9"/>
  <c r="H29" i="7" l="1"/>
  <c r="G32" i="7" s="1"/>
  <c r="G10" i="14"/>
  <c r="H13" i="14" s="1"/>
  <c r="H31" i="14" s="1"/>
  <c r="G36" i="14" s="1"/>
  <c r="G13" i="11"/>
  <c r="H15" i="11" s="1"/>
  <c r="H33" i="11" s="1"/>
  <c r="H15" i="13"/>
  <c r="H35" i="13" s="1"/>
  <c r="E14" i="5" s="1"/>
  <c r="F14" i="5" s="1"/>
  <c r="H33" i="9"/>
  <c r="G10" i="9" s="1"/>
  <c r="H33" i="8"/>
  <c r="G37" i="8" s="1"/>
  <c r="G33" i="6"/>
  <c r="G34" i="6"/>
  <c r="E5" i="5"/>
  <c r="F5" i="5" s="1"/>
  <c r="G32" i="6"/>
  <c r="G34" i="7" l="1"/>
  <c r="G33" i="7"/>
  <c r="G35" i="14"/>
  <c r="G34" i="14"/>
  <c r="E15" i="5"/>
  <c r="F15" i="5" s="1"/>
  <c r="H35" i="6"/>
  <c r="H37" i="6" s="1"/>
  <c r="G38" i="13"/>
  <c r="G40" i="13"/>
  <c r="G39" i="13"/>
  <c r="G37" i="11"/>
  <c r="G38" i="11"/>
  <c r="G36" i="11"/>
  <c r="H35" i="9"/>
  <c r="E12" i="5" s="1"/>
  <c r="G36" i="8"/>
  <c r="G38" i="8"/>
  <c r="H35" i="7" l="1"/>
  <c r="H37" i="7" s="1"/>
  <c r="H37" i="14"/>
  <c r="H39" i="14" s="1"/>
  <c r="H39" i="8"/>
  <c r="H41" i="8" s="1"/>
  <c r="E10" i="5" s="1"/>
  <c r="H41" i="13"/>
  <c r="H43" i="13" s="1"/>
  <c r="H39" i="11"/>
  <c r="H41" i="11" s="1"/>
  <c r="G39" i="9"/>
  <c r="G40" i="9"/>
  <c r="F12" i="5"/>
  <c r="G38" i="9"/>
  <c r="F7" i="5" l="1"/>
  <c r="F10" i="5"/>
  <c r="H41" i="9"/>
  <c r="H43" i="9" s="1"/>
  <c r="K43" i="9" s="1"/>
  <c r="F26" i="5" l="1"/>
  <c r="I26" i="5" l="1"/>
  <c r="K26" i="5"/>
  <c r="J28" i="5"/>
  <c r="F28" i="5"/>
  <c r="F5" i="54"/>
  <c r="F6" i="54" s="1"/>
  <c r="I28" i="5" l="1"/>
  <c r="K28" i="5"/>
  <c r="F18" i="56"/>
  <c r="F30" i="5" s="1"/>
  <c r="H30" i="5" l="1"/>
  <c r="F43" i="57" s="1"/>
  <c r="M43" i="57" s="1"/>
  <c r="I30" i="5"/>
  <c r="P43" i="57"/>
  <c r="N43" i="57"/>
  <c r="O43" i="57" s="1"/>
  <c r="T43" i="57"/>
  <c r="Q43" i="57"/>
  <c r="V43" i="57"/>
  <c r="U43" i="57"/>
  <c r="S43" i="57"/>
  <c r="R43" i="57"/>
  <c r="F7" i="54"/>
  <c r="F9" i="54" s="1"/>
  <c r="D19" i="54" l="1"/>
  <c r="F19" i="54" s="1"/>
  <c r="D21" i="54"/>
  <c r="F21" i="54" s="1"/>
  <c r="D23" i="54"/>
  <c r="F23" i="54" s="1"/>
  <c r="D17" i="54"/>
  <c r="F17" i="54" s="1"/>
  <c r="D16" i="54"/>
  <c r="F16" i="54" s="1"/>
  <c r="D15" i="54"/>
  <c r="F15" i="54" s="1"/>
  <c r="D20" i="54"/>
  <c r="F20" i="54" s="1"/>
  <c r="D18" i="54"/>
  <c r="F18" i="54" s="1"/>
  <c r="D22" i="54"/>
  <c r="F22" i="54" s="1"/>
  <c r="H9" i="54"/>
  <c r="D25" i="54"/>
  <c r="F25" i="54" s="1"/>
  <c r="D24" i="54"/>
  <c r="F24" i="54" s="1"/>
  <c r="F31" i="54" l="1"/>
  <c r="F32" i="54" s="1"/>
  <c r="E27" i="5" s="1"/>
  <c r="J27" i="5" s="1"/>
  <c r="J29" i="5" s="1"/>
  <c r="F27" i="5" l="1"/>
  <c r="F36" i="54"/>
  <c r="E29" i="5"/>
  <c r="I27" i="5" l="1"/>
  <c r="K27" i="5"/>
  <c r="K29" i="5" s="1"/>
  <c r="F29" i="5"/>
  <c r="I29" i="5" s="1"/>
  <c r="G5" i="5"/>
  <c r="H5" i="5" s="1"/>
  <c r="G13" i="5"/>
  <c r="H13" i="5" s="1"/>
  <c r="G20" i="5"/>
  <c r="H20" i="5" s="1"/>
  <c r="G17" i="5"/>
  <c r="H17" i="5" s="1"/>
  <c r="G6" i="5"/>
  <c r="H6" i="5" s="1"/>
  <c r="G23" i="5"/>
  <c r="H23" i="5" s="1"/>
  <c r="G16" i="5"/>
  <c r="H16" i="5" s="1"/>
  <c r="F29" i="57" s="1"/>
  <c r="U29" i="57" s="1"/>
  <c r="V29" i="57" s="1"/>
  <c r="G21" i="5"/>
  <c r="H21" i="5" s="1"/>
  <c r="F35" i="57" s="1"/>
  <c r="O35" i="57" s="1"/>
  <c r="P35" i="57" s="1"/>
  <c r="Q35" i="57" s="1"/>
  <c r="R35" i="57" s="1"/>
  <c r="S35" i="57" s="1"/>
  <c r="T35" i="57" s="1"/>
  <c r="U35" i="57" s="1"/>
  <c r="V35" i="57" s="1"/>
  <c r="G9" i="5"/>
  <c r="H9" i="5" s="1"/>
  <c r="F15" i="57" s="1"/>
  <c r="M15" i="57" s="1"/>
  <c r="N15" i="57" s="1"/>
  <c r="O15" i="57" s="1"/>
  <c r="P15" i="57" s="1"/>
  <c r="G8" i="5"/>
  <c r="H8" i="5" s="1"/>
  <c r="F13" i="57" s="1"/>
  <c r="M13" i="57" s="1"/>
  <c r="N13" i="57" s="1"/>
  <c r="G24" i="5"/>
  <c r="H24" i="5" s="1"/>
  <c r="F39" i="57" s="1"/>
  <c r="U39" i="57" s="1"/>
  <c r="V39" i="57" s="1"/>
  <c r="G22" i="5"/>
  <c r="H22" i="5" s="1"/>
  <c r="F37" i="57" s="1"/>
  <c r="S37" i="57" s="1"/>
  <c r="T37" i="57" s="1"/>
  <c r="U37" i="57" s="1"/>
  <c r="G25" i="5"/>
  <c r="G18" i="5"/>
  <c r="H18" i="5" s="1"/>
  <c r="F31" i="57" s="1"/>
  <c r="V31" i="57" s="1"/>
  <c r="G19" i="5"/>
  <c r="H19" i="5" s="1"/>
  <c r="F33" i="57" s="1"/>
  <c r="T33" i="57" s="1"/>
  <c r="U33" i="57" s="1"/>
  <c r="V33" i="57" s="1"/>
  <c r="G11" i="5"/>
  <c r="H11" i="5" s="1"/>
  <c r="F19" i="57" s="1"/>
  <c r="P19" i="57" s="1"/>
  <c r="Q19" i="57" s="1"/>
  <c r="R19" i="57" s="1"/>
  <c r="G14" i="5"/>
  <c r="H14" i="5" s="1"/>
  <c r="F25" i="57" s="1"/>
  <c r="U25" i="57" s="1"/>
  <c r="F9" i="57"/>
  <c r="G15" i="5"/>
  <c r="H15" i="5" s="1"/>
  <c r="F27" i="57" s="1"/>
  <c r="U27" i="57" s="1"/>
  <c r="V27" i="57" s="1"/>
  <c r="F23" i="57"/>
  <c r="R23" i="57" s="1"/>
  <c r="G12" i="5"/>
  <c r="H12" i="5" s="1"/>
  <c r="F21" i="57" s="1"/>
  <c r="Q21" i="57" s="1"/>
  <c r="R21" i="57" s="1"/>
  <c r="S21" i="57" s="1"/>
  <c r="G10" i="5"/>
  <c r="H10" i="5" s="1"/>
  <c r="F17" i="57" s="1"/>
  <c r="M17" i="57" s="1"/>
  <c r="N17" i="57" s="1"/>
  <c r="O17" i="57" s="1"/>
  <c r="P17" i="57" s="1"/>
  <c r="Q17" i="57" s="1"/>
  <c r="G7" i="5"/>
  <c r="H7" i="5" s="1"/>
  <c r="F11" i="57" s="1"/>
  <c r="M11" i="57" s="1"/>
  <c r="N11" i="57" s="1"/>
  <c r="F32" i="5" l="1"/>
  <c r="H25" i="5"/>
  <c r="F41" i="57" s="1"/>
  <c r="U41" i="57" s="1"/>
  <c r="U6" i="57" s="1"/>
  <c r="S6" i="57"/>
  <c r="T21" i="57"/>
  <c r="T6" i="57" s="1"/>
  <c r="O11" i="57"/>
  <c r="N6" i="57"/>
  <c r="V25" i="57"/>
  <c r="V6" i="57" s="1"/>
  <c r="R17" i="57"/>
  <c r="R6" i="57" s="1"/>
  <c r="Q6" i="57"/>
  <c r="M9" i="57"/>
  <c r="M6" i="57" s="1"/>
  <c r="M5" i="57" s="1"/>
  <c r="F52" i="57"/>
  <c r="I32" i="5" l="1"/>
  <c r="F34" i="5"/>
  <c r="K33" i="5" s="1"/>
  <c r="H26" i="5"/>
  <c r="H32" i="5" s="1"/>
  <c r="H34" i="5" s="1"/>
  <c r="I34" i="5"/>
  <c r="N5" i="57"/>
  <c r="P11" i="57"/>
  <c r="P6" i="57" s="1"/>
  <c r="O6" i="57"/>
  <c r="F35" i="5" l="1"/>
  <c r="O5" i="57"/>
  <c r="I35" i="5" l="1"/>
  <c r="K34" i="5"/>
  <c r="P5" i="57"/>
  <c r="Q5" i="57" l="1"/>
  <c r="R5" i="57" l="1"/>
  <c r="S5" i="57" l="1"/>
  <c r="T5" i="57" l="1"/>
  <c r="U5" i="57" l="1"/>
  <c r="V5" i="57" l="1"/>
  <c r="U4" i="57" s="1"/>
  <c r="V4" i="57" l="1"/>
  <c r="M4" i="57"/>
  <c r="N4" i="57"/>
  <c r="O4" i="57"/>
  <c r="P4" i="57"/>
  <c r="Q4" i="57"/>
  <c r="R4" i="57"/>
  <c r="S4" i="57"/>
  <c r="T4" i="5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Herrera</author>
  </authors>
  <commentList>
    <comment ref="G107" authorId="0" shapeId="0" xr:uid="{6C78ED83-9254-46C0-8D73-68892ADF6273}">
      <text>
        <r>
          <rPr>
            <b/>
            <sz val="9"/>
            <color indexed="81"/>
            <rFont val="Tahoma"/>
            <family val="2"/>
          </rPr>
          <t>Herrera:</t>
        </r>
        <r>
          <rPr>
            <sz val="9"/>
            <color indexed="81"/>
            <rFont val="Tahoma"/>
            <family val="2"/>
          </rPr>
          <t xml:space="preserve">
regla 5 m2 de pavimento flexible equivalen a 0.18 m3 de concreto para anden por lo tanto 1 m2 de pavimento equivale a 0,036 m3 de anden</t>
        </r>
      </text>
    </comment>
    <comment ref="G116" authorId="0" shapeId="0" xr:uid="{E2995361-7834-4198-B11A-B9E39EA74A10}">
      <text>
        <r>
          <rPr>
            <b/>
            <sz val="9"/>
            <color indexed="81"/>
            <rFont val="Tahoma"/>
            <family val="2"/>
          </rPr>
          <t>Herrera:</t>
        </r>
        <r>
          <rPr>
            <sz val="9"/>
            <color indexed="81"/>
            <rFont val="Tahoma"/>
            <family val="2"/>
          </rPr>
          <t xml:space="preserve">
regla 5 m2 de pavimento flexible equivalen a 0.15 m3 de concreto para cuneta por lo tanto 1 m2 de pavimento equivale a 0,03 m3 de cuneta 
Nota: esto es solo un lado de cuneta</t>
        </r>
      </text>
    </comment>
    <comment ref="G125" authorId="0" shapeId="0" xr:uid="{72BACFC9-843B-4C03-BE9E-00DC4ED0A45A}">
      <text>
        <r>
          <rPr>
            <b/>
            <sz val="9"/>
            <color indexed="81"/>
            <rFont val="Tahoma"/>
            <family val="2"/>
          </rPr>
          <t>Herrera:</t>
        </r>
        <r>
          <rPr>
            <sz val="9"/>
            <color indexed="81"/>
            <rFont val="Tahoma"/>
            <family val="2"/>
          </rPr>
          <t xml:space="preserve">
regla 0,15 m3 de cuneta equivalen a 5,6 kg de acero, por lo tanto 1 m3 de cuneta equivale a 37,33 kg de acero
Nota: esto es solo un lado de cuneta</t>
        </r>
      </text>
    </comment>
    <comment ref="G134" authorId="0" shapeId="0" xr:uid="{1EDEA453-F8E0-476B-99B7-FC38959F291B}">
      <text>
        <r>
          <rPr>
            <b/>
            <sz val="9"/>
            <color indexed="81"/>
            <rFont val="Tahoma"/>
            <family val="2"/>
          </rPr>
          <t>Herrera:</t>
        </r>
        <r>
          <rPr>
            <sz val="9"/>
            <color indexed="81"/>
            <rFont val="Tahoma"/>
            <family val="2"/>
          </rPr>
          <t xml:space="preserve">
regla 0,18 m3 de anden equivalen a 1,2 m2 de malla, por lo tanto 1 m3 de anden equivale a 6,66 m2 de malla</t>
        </r>
      </text>
    </comment>
    <comment ref="G143" authorId="0" shapeId="0" xr:uid="{AE5E829F-4CE5-4ED5-B718-D0080449397D}">
      <text>
        <r>
          <rPr>
            <b/>
            <sz val="9"/>
            <color indexed="81"/>
            <rFont val="Tahoma"/>
            <family val="2"/>
          </rPr>
          <t>Herrera:</t>
        </r>
        <r>
          <rPr>
            <sz val="9"/>
            <color indexed="81"/>
            <rFont val="Tahoma"/>
            <family val="2"/>
          </rPr>
          <t xml:space="preserve">
regla 0,18 m3 de anden equivalen a 1,2 m2 de malla, por lo tanto 1 m3 de anden equivale a 6,66 m2 de malla</t>
        </r>
      </text>
    </comment>
    <comment ref="G152" authorId="0" shapeId="0" xr:uid="{53C109E6-94A7-4EFF-8AAB-FDAA61F42CAE}">
      <text>
        <r>
          <rPr>
            <b/>
            <sz val="9"/>
            <color indexed="81"/>
            <rFont val="Tahoma"/>
            <family val="2"/>
          </rPr>
          <t>Herrera:</t>
        </r>
        <r>
          <rPr>
            <sz val="9"/>
            <color indexed="81"/>
            <rFont val="Tahoma"/>
            <family val="2"/>
          </rPr>
          <t xml:space="preserve">
regla 0,18 m3 de anden equivalen a 1,2 m2 de malla, por lo tanto 1 m3 de anden equivale a 6,66 m2 de malla</t>
        </r>
      </text>
    </comment>
  </commentList>
</comments>
</file>

<file path=xl/sharedStrings.xml><?xml version="1.0" encoding="utf-8"?>
<sst xmlns="http://schemas.openxmlformats.org/spreadsheetml/2006/main" count="1687" uniqueCount="457">
  <si>
    <t>UTILIDAD</t>
  </si>
  <si>
    <t>Unidad</t>
  </si>
  <si>
    <t>día</t>
  </si>
  <si>
    <t>Porcentaje</t>
  </si>
  <si>
    <t xml:space="preserve">Oficial </t>
  </si>
  <si>
    <t>Ayudante raso</t>
  </si>
  <si>
    <t>Comisión topografía</t>
  </si>
  <si>
    <t>m³</t>
  </si>
  <si>
    <t>m2</t>
  </si>
  <si>
    <t>und</t>
  </si>
  <si>
    <t>ton</t>
  </si>
  <si>
    <t>Finisher</t>
  </si>
  <si>
    <t>m3</t>
  </si>
  <si>
    <t>Transporte agregados ($/m³.km)</t>
  </si>
  <si>
    <t>Transporte comisión de topografia</t>
  </si>
  <si>
    <t>Transporte emulsión asfáltica</t>
  </si>
  <si>
    <t>lt</t>
  </si>
  <si>
    <t>Agua</t>
  </si>
  <si>
    <t>Carro irrigador</t>
  </si>
  <si>
    <t>transporte de maquinaria</t>
  </si>
  <si>
    <t>ITEM</t>
  </si>
  <si>
    <t>DESCRIPCION</t>
  </si>
  <si>
    <t>UNIDAD</t>
  </si>
  <si>
    <t>CANTIDAD</t>
  </si>
  <si>
    <t>VALOR UNITARIO</t>
  </si>
  <si>
    <t>VALOR TOTAL</t>
  </si>
  <si>
    <t>PRELIMINARES</t>
  </si>
  <si>
    <t>Localización, trazado y replanteo del proyecto. Se utilizará equipo de precisión, personal experto. Se hará con la frecuencia que lo indique la interventoria. incluye demarcación con pintura, línea de trazado, corte de piso, libretas, planos.</t>
  </si>
  <si>
    <t>MOVIMIENTOS DE TIERRA</t>
  </si>
  <si>
    <t>Cargue,   transporte  y   botada   de   material proveniente de las excavaciones y demoliciones. Se debe tener en cuenta los botaderos oficiales, incluye acarreos internos.</t>
  </si>
  <si>
    <t>Suministro, transporte y colocación de base granular de máximo Ø 1½", reacomodado con medios mecánicos y compactado al  100% mínimo del ensayo del proctor modificado, según normas para la construcción de pavimentos, y todo lo necesario para su correcta construcción y funcionamiento Su medida sera tomada en sitio ya compactado, debe cumplir con los requisitos de invias 301</t>
  </si>
  <si>
    <t>3.3</t>
  </si>
  <si>
    <t>Suministro, transporte y colocación de mezcla asfáltica en caliente MDC - 19. Compactada con medios mecánicos. Según normas para la construcción de pavimentos. Según Normas INVIAS.</t>
  </si>
  <si>
    <t>Suministro, transporte y colocación de emulsión asfáltica catiónica de rompimiento lento C.R.L. para imprimación de superficie a pavimentar. Incluye todo lo necesario para su correcta construcción y funcionamiento.</t>
  </si>
  <si>
    <t>COSTO DIRECTO</t>
  </si>
  <si>
    <t>ADMINISTRACION</t>
  </si>
  <si>
    <t>TOTAL AU</t>
  </si>
  <si>
    <t>VALOR TOTAL OBRA</t>
  </si>
  <si>
    <t>REPUBLICA DE COLOMBIA</t>
  </si>
  <si>
    <t>SECRETARIA DE OBRAS PUBLICAS</t>
  </si>
  <si>
    <t>ANÁLISIS DE PRECIOS UNITARIOS</t>
  </si>
  <si>
    <t>ESPECIFICACIÓN: 1</t>
  </si>
  <si>
    <t xml:space="preserve">ACTIVIDAD: </t>
  </si>
  <si>
    <t>ITEM:</t>
  </si>
  <si>
    <t>1,1</t>
  </si>
  <si>
    <t xml:space="preserve">UNIDAD: </t>
  </si>
  <si>
    <t>I. EQUIPO</t>
  </si>
  <si>
    <t>Descripción</t>
  </si>
  <si>
    <t>Tipo</t>
  </si>
  <si>
    <t>Tarifa/Hora</t>
  </si>
  <si>
    <t>Rendimiento</t>
  </si>
  <si>
    <t>Valor-Unit.</t>
  </si>
  <si>
    <t xml:space="preserve">Herramienta menor </t>
  </si>
  <si>
    <t>Sub-Total</t>
  </si>
  <si>
    <t>II. MATERIALES EN OBRA</t>
  </si>
  <si>
    <t>Precio-Unit.</t>
  </si>
  <si>
    <t>Cantidad</t>
  </si>
  <si>
    <t>III. TRANSPORTES</t>
  </si>
  <si>
    <t>Material</t>
  </si>
  <si>
    <t>Vol. Peso ó Cant.</t>
  </si>
  <si>
    <t>Distancia</t>
  </si>
  <si>
    <t>M3-Km</t>
  </si>
  <si>
    <t>Tarifa</t>
  </si>
  <si>
    <t>IV. MANO DE OBRA</t>
  </si>
  <si>
    <t>Trabajador</t>
  </si>
  <si>
    <t>Jornal</t>
  </si>
  <si>
    <t>Prestaciones</t>
  </si>
  <si>
    <t>Jornal Total</t>
  </si>
  <si>
    <t>Total Costo Directo</t>
  </si>
  <si>
    <t>V. COSTOS INDIRECTOS</t>
  </si>
  <si>
    <t>Valor Total</t>
  </si>
  <si>
    <t xml:space="preserve">IMPREVISTOS </t>
  </si>
  <si>
    <t>Precio unitario total aproximado al peso</t>
  </si>
  <si>
    <t xml:space="preserve">ESPECIFICACIÓN: </t>
  </si>
  <si>
    <r>
      <t xml:space="preserve">ACTIVIDAD: </t>
    </r>
    <r>
      <rPr>
        <b/>
        <sz val="8"/>
        <rFont val="Arial"/>
        <family val="2"/>
      </rPr>
      <t xml:space="preserve">       </t>
    </r>
  </si>
  <si>
    <t xml:space="preserve">ITEM: </t>
  </si>
  <si>
    <t>2,1</t>
  </si>
  <si>
    <t>UNIDAD:</t>
  </si>
  <si>
    <t>ESPECIFICACIÓN: 900-07</t>
  </si>
  <si>
    <t>Volqueta</t>
  </si>
  <si>
    <t>M3</t>
  </si>
  <si>
    <t>agua</t>
  </si>
  <si>
    <t>LT</t>
  </si>
  <si>
    <t>3,1</t>
  </si>
  <si>
    <t>Mezcla asfáltica MDC 19</t>
  </si>
  <si>
    <t>Desperdicio 2%</t>
  </si>
  <si>
    <t>ton-Km</t>
  </si>
  <si>
    <t>CUADRO RESUMEN DE VIAS A INTERVENIR</t>
  </si>
  <si>
    <t>ML</t>
  </si>
  <si>
    <t>No</t>
  </si>
  <si>
    <t>Conformación y compactación de la calzada existente</t>
  </si>
  <si>
    <t xml:space="preserve">Carrotanque de agua(1000 Galones) </t>
  </si>
  <si>
    <t>Motoniveladora  potencia 215 HP, ancho de cuchilla 4,27 m, peso 18 ton.</t>
  </si>
  <si>
    <t>Oficial</t>
  </si>
  <si>
    <t>Ayudante raso (2)</t>
  </si>
  <si>
    <t>MATERIALES</t>
  </si>
  <si>
    <t>EQUIPOS VARIOS</t>
  </si>
  <si>
    <t xml:space="preserve">Barredora mecánica de cepillo de 3658 mm ; 6 m3 </t>
  </si>
  <si>
    <t>Camioneta D-300</t>
  </si>
  <si>
    <t>Cargador : Potencia en el volante 110 hp, Clasificación de RPM del motor 2300.</t>
  </si>
  <si>
    <t xml:space="preserve">Compactador manual vibratorio (CANGURO) (Apisonadores)
</t>
  </si>
  <si>
    <t>Fresadora de pavimento, potencia 255 HP, peso 19 Ton, PROFUNDIDAD DE CORTE 305 mm</t>
  </si>
  <si>
    <t>Motoniveladora, potencia 140 HP, ancho de cuchilla 3,66 m, peso 11 ton.</t>
  </si>
  <si>
    <t xml:space="preserve">Retroexcavadora sobre llantas 
</t>
  </si>
  <si>
    <t>Vehículo delineador</t>
  </si>
  <si>
    <t>Tarifa/dia</t>
  </si>
  <si>
    <t>Ayudante</t>
  </si>
  <si>
    <t>Suministro, transporte y colocación de base granular de máximo Ø 1½", reacomodado con medios mecánicos y compactado al  100% mínimo del ensayo del proctor modificado, según normas para la construcción de pavimentos, y todo lo necesario para su correcta construcción y funcionamiento Su medida sera tomada en sitio ya compactado.</t>
  </si>
  <si>
    <t>oficial</t>
  </si>
  <si>
    <t xml:space="preserve">Base granular </t>
  </si>
  <si>
    <t>Ayudante (2)</t>
  </si>
  <si>
    <t>3.2</t>
  </si>
  <si>
    <t>ANCHO</t>
  </si>
  <si>
    <t>AREA</t>
  </si>
  <si>
    <t>Excavación mecanica en material heterogéneo, bajo cualquier grado de humedad, medido in situ, no incluye botada.</t>
  </si>
  <si>
    <t>Vias Urbanas</t>
  </si>
  <si>
    <t xml:space="preserve">INTERVENTORIA </t>
  </si>
  <si>
    <t xml:space="preserve">VALOR TOTAL OBRA + INTERVENTORIA </t>
  </si>
  <si>
    <t>HERRAMIENTA MENOR (%)</t>
  </si>
  <si>
    <t xml:space="preserve">Ayudante raso </t>
  </si>
  <si>
    <t>ESTRUCTURA DE PAVIMENTO</t>
  </si>
  <si>
    <t xml:space="preserve">PRESUPUESTO OFICIAL </t>
  </si>
  <si>
    <t>DESCRIPCIÓN</t>
  </si>
  <si>
    <t>Fresado de Pavimento Asfaltico en espesor de 10 cm.  Incluye fresadora de pavimento y transporte del fresado hasta el sitio que lo indique la interventoría.</t>
  </si>
  <si>
    <t>DETALLE</t>
  </si>
  <si>
    <t>FACTOR</t>
  </si>
  <si>
    <t>A (ML)</t>
  </si>
  <si>
    <t>B (M2)</t>
  </si>
  <si>
    <t>C (M3)</t>
  </si>
  <si>
    <t>TOTAL</t>
  </si>
  <si>
    <t>dia</t>
  </si>
  <si>
    <t>Suministro, transporte y colocación de base granular de máximo Ø 1½"</t>
  </si>
  <si>
    <t>Localización, trazado y replanteo del proyecto.</t>
  </si>
  <si>
    <t>Fresado de Pavimento Asfaltico en espesor de 10 cm.</t>
  </si>
  <si>
    <t>Suministro, transporte y colocación de mezcla asfáltica en caliente MDC-19. Compactada con medios mecánicos. Según normas para la construcción de pavimentos. Según Normas INVIAS.</t>
  </si>
  <si>
    <t xml:space="preserve">Suministro, transporte y colocación de mezcla asfáltica en caliente MDC-19. </t>
  </si>
  <si>
    <t>Suministro, transporte y colocación de emulsión asfáltica catiónica de rompimiento lento C.R.L.</t>
  </si>
  <si>
    <t>AYUDANTE RASO</t>
  </si>
  <si>
    <t>ayudante raso(5)</t>
  </si>
  <si>
    <t>HORA/DIA</t>
  </si>
  <si>
    <t xml:space="preserve">Retroexcavadora sobre llantas </t>
  </si>
  <si>
    <t>HORA</t>
  </si>
  <si>
    <t>Compactador manual vibratorio (CANGURO) (Apisonadores)</t>
  </si>
  <si>
    <t>Lt</t>
  </si>
  <si>
    <t>Base granular</t>
  </si>
  <si>
    <t xml:space="preserve">Emulsión asfaltica galon </t>
  </si>
  <si>
    <t>CÁLCULO DE PORCENTAJE DE PRESTACIONES SOCIALES</t>
  </si>
  <si>
    <t>Concepto</t>
  </si>
  <si>
    <t>VALOR SALARIO MÍNIMO 2024</t>
  </si>
  <si>
    <t>Prima de servicios</t>
  </si>
  <si>
    <t>AUXILIO DE TRANSPORTE</t>
  </si>
  <si>
    <t>Cesantías</t>
  </si>
  <si>
    <t>Intereses a las Cesantías</t>
  </si>
  <si>
    <t xml:space="preserve">SMMLV 2024 (INCLUYE PRESTACIONES y AUX DE TRANSPORTE) </t>
  </si>
  <si>
    <t>Vacaciones</t>
  </si>
  <si>
    <t>Aporte de Salud</t>
  </si>
  <si>
    <t>Mano de Obra</t>
  </si>
  <si>
    <t>V/Unitario</t>
  </si>
  <si>
    <t>Aporte a Pensión</t>
  </si>
  <si>
    <t>OFICIAL</t>
  </si>
  <si>
    <t>Aporte a Riesgos profesionales</t>
  </si>
  <si>
    <t>AYUDANTE ENTENDIDO</t>
  </si>
  <si>
    <t>Sena</t>
  </si>
  <si>
    <t>I.C.B.F.</t>
  </si>
  <si>
    <t>Caja de Compensación Familiar</t>
  </si>
  <si>
    <t>Dotación obligatoria</t>
  </si>
  <si>
    <t>Examen Ingreso</t>
  </si>
  <si>
    <t>Examen Egreso</t>
  </si>
  <si>
    <t>Curso de Altura</t>
  </si>
  <si>
    <t>Total de porcentaje de prestaciones sociales</t>
  </si>
  <si>
    <t>DEMOLICIÓN DE PAVIMENTO de cualquier resistencia con espesor hasta de 10 cm, manual o mecánicamente. Incluye  retiro de refuerzo e instalaciones embebidas, compresor neumático con martillo, además recuperación de los materiales aprovechables.</t>
  </si>
  <si>
    <t>Cargue,   transporte  y   botada   de   material proveniente de las excavaciones y demoliciones. Hasta el sitio que indique la interventoria.</t>
  </si>
  <si>
    <t xml:space="preserve">Compresor Neumático con martillo demoledor o perforador en superficie, punta y combustible.
</t>
  </si>
  <si>
    <t>Excavaciones</t>
  </si>
  <si>
    <t>Demoliciones</t>
  </si>
  <si>
    <t xml:space="preserve">Vibrocompatador, potencia 153 HP, peso 8 Ton. </t>
  </si>
  <si>
    <t>TOTAL PROYECTO</t>
  </si>
  <si>
    <t>Transporte de maquinaria</t>
  </si>
  <si>
    <t>Liga (emulsión asfaltica gal)</t>
  </si>
  <si>
    <t>OBJETO:</t>
  </si>
  <si>
    <t>4.0</t>
  </si>
  <si>
    <t>CONCRETOS</t>
  </si>
  <si>
    <t>ACEROS</t>
  </si>
  <si>
    <t>5.0</t>
  </si>
  <si>
    <t>MUNICIPIO DE SANTAFE DE ANTIOQUIA</t>
  </si>
  <si>
    <t>Concreto clase D (210 kg/cm2 ó 3000 PSI) - para anden</t>
  </si>
  <si>
    <t>4,1</t>
  </si>
  <si>
    <t>4,2</t>
  </si>
  <si>
    <t>5,1</t>
  </si>
  <si>
    <t>5,2</t>
  </si>
  <si>
    <t>Mezcladora de Concreto 1 Bulto</t>
  </si>
  <si>
    <t>Vibrador de Concreto</t>
  </si>
  <si>
    <t>Mezcladora de concreto 1 bulto</t>
  </si>
  <si>
    <t>Vibrador de concreto, Motor de 3 hp a 18.000 rpm Mangueras de 4 mt</t>
  </si>
  <si>
    <t>Equipo de pintura (Compresor), Presión máxima de trabajo 3300 psi.</t>
  </si>
  <si>
    <t>Agregado Triturado</t>
  </si>
  <si>
    <t>Arena de concreto</t>
  </si>
  <si>
    <t>Cemento gris</t>
  </si>
  <si>
    <t>Sello de silicona o sellador autonivelante</t>
  </si>
  <si>
    <t>Formaleta en madera</t>
  </si>
  <si>
    <t>Antisol blanco (presentacion 20 kg)</t>
  </si>
  <si>
    <t>kg</t>
  </si>
  <si>
    <t>gl</t>
  </si>
  <si>
    <t>m</t>
  </si>
  <si>
    <t>ayudante raso(12)</t>
  </si>
  <si>
    <t>Oficial  (2)</t>
  </si>
  <si>
    <t>Acero de refuerzo de FY = 4.200 Kg/cm 2 (60.000 PSI).</t>
  </si>
  <si>
    <t>Cizalla manual</t>
  </si>
  <si>
    <t>Acero PDR-60</t>
  </si>
  <si>
    <t>Alambre Negro</t>
  </si>
  <si>
    <t xml:space="preserve">ayudante </t>
  </si>
  <si>
    <t>Colocación de MALLA ELECTROSOLDADA TIPO D 84. Incluye el suministro y el transporte del material y todos los elementos necesarios para su correcta colocación.</t>
  </si>
  <si>
    <t>Malla electrosoldada D-84</t>
  </si>
  <si>
    <t>DEMOLICIÓN DE ANDENES de cualquier resistencia con espesor hasta de 10 cm, manual o mecánicamente. Incluye  retiro de refuerzo e instalaciones embebidas, compresor neumático con martillo, además recuperación de los materiales aprovechables.</t>
  </si>
  <si>
    <t>Fresado de Pavimento Asfaltico en espesor de 10 cm.  Incluye fresadora de pavimento y cargue, no incluye transporte.</t>
  </si>
  <si>
    <t>Rastrillero</t>
  </si>
  <si>
    <t xml:space="preserve">Vibrocompatador, potencia 153 HP, peso 7 Ton. </t>
  </si>
  <si>
    <t>DEMOLICIÓN DE PAVIMENTO de cualquier resistencia con espesor hasta de 20 cm, manual o mecánicamente. Incluye  retiro de refuerzo e instalaciones embebidas, compresor neumático con martillo, además recuperación de los materiales aprovechables.</t>
  </si>
  <si>
    <t>6,0</t>
  </si>
  <si>
    <t>6,1</t>
  </si>
  <si>
    <t>6,2</t>
  </si>
  <si>
    <t>Reja para sumidero tipo</t>
  </si>
  <si>
    <t>Concreto de 21 Mpa preparado en obra</t>
  </si>
  <si>
    <t>Construcción de SUMIDERO de aguas lluvias TIPO B (1.10m x 0.80m medidas externas y prof=0.90m e=0.20m), en concreto de 21 Mpa. Incluye suministro, transporte y colocación del concreto, reja metálica, formaleta, vibrado y todo lo necesario para su correcta construcción y funcionamiento.</t>
  </si>
  <si>
    <t>Acondicionador de Superficie Novafort x 250cc. - Pavco o equivalente.</t>
  </si>
  <si>
    <t>Adhesivo Novafort x 310 ml. - Pavco o equivalente.</t>
  </si>
  <si>
    <t>un</t>
  </si>
  <si>
    <t>OBRAS DE DRENAJE</t>
  </si>
  <si>
    <t>Pavimento en concreto rígido</t>
  </si>
  <si>
    <t>DEMOLICIÓN DE PAVIMENTO Y/O CONCRETO de cualquier resistencia con espesor hasta de 10 cm, manual o mecánicamente. Incluye  retiro de refuerzo e instalaciones embebidas, compresor neumático con martillo, además recuperación de los materiales aprovechables.</t>
  </si>
  <si>
    <t>ANALISIS DE INTERVENTORIA</t>
  </si>
  <si>
    <t>ALCALDIA MUNICIPAL</t>
  </si>
  <si>
    <t>Plazo estimado de ejecución (meses)=</t>
  </si>
  <si>
    <t>días</t>
  </si>
  <si>
    <t>CARGO / OFICIO</t>
  </si>
  <si>
    <t>Participacion (meses)</t>
  </si>
  <si>
    <t>Dedicacion        (% mes)</t>
  </si>
  <si>
    <t>Vr. Salario Mensual ($)</t>
  </si>
  <si>
    <t>VALOR PARCIAL</t>
  </si>
  <si>
    <t>COSTOS DIRECTOS DE PERSONAL</t>
  </si>
  <si>
    <t>PERSONAL PROFESIONAL</t>
  </si>
  <si>
    <t>Director de Interventoría</t>
  </si>
  <si>
    <t>Residente de interventoría</t>
  </si>
  <si>
    <t>PERSONAL AUXILIAR</t>
  </si>
  <si>
    <t>Auxiliar Administrativo</t>
  </si>
  <si>
    <t>SUBTOTAL COSTOS DE PERSONAL (1)</t>
  </si>
  <si>
    <t>FACTOR MULTIPLICADOR (2)</t>
  </si>
  <si>
    <t>(A) TOTAL COSTOS DE PERSONAL = (1)*(2)</t>
  </si>
  <si>
    <t>COSTOS DIRECTOS</t>
  </si>
  <si>
    <t>Valor Parcial ($)</t>
  </si>
  <si>
    <t>Tiempo Utilización (%)</t>
  </si>
  <si>
    <t>VALOR TOTAL ($)</t>
  </si>
  <si>
    <t>Viajes y Viaticos</t>
  </si>
  <si>
    <t>mes</t>
  </si>
  <si>
    <t>Equipos de topografía</t>
  </si>
  <si>
    <t>Ensayos de Laboratorio e informes</t>
  </si>
  <si>
    <t>Alquiler de oficina y servicios públicos</t>
  </si>
  <si>
    <t>Gastos de Oficina (Papelería, fotocopias, etc)</t>
  </si>
  <si>
    <t xml:space="preserve">(B) TOTAL COSTOS DIRECTOS </t>
  </si>
  <si>
    <t>IMPUESTOS Y RETENCIONES</t>
  </si>
  <si>
    <t>Estampilla pro-anciano</t>
  </si>
  <si>
    <t>%</t>
  </si>
  <si>
    <t>Estampilla pro-cultura</t>
  </si>
  <si>
    <t>Estampilla Justicia familiar</t>
  </si>
  <si>
    <t>Estampilla pro-Hospital</t>
  </si>
  <si>
    <t>Estampilla pro-Deporte</t>
  </si>
  <si>
    <t>(C) TOTAL COSTOS IMPUESTOS Y RETENCIONES</t>
  </si>
  <si>
    <t>VALOR ESTIMADO</t>
  </si>
  <si>
    <t>COSTO = (A)+(B)+(C)</t>
  </si>
  <si>
    <t>IVA</t>
  </si>
  <si>
    <t>COSTO TOTAL</t>
  </si>
  <si>
    <t>FACTOR MULTIPLICADOR</t>
  </si>
  <si>
    <t>OBRA:</t>
  </si>
  <si>
    <t>FACTOR MULTIPLICADOR PARA PERSONAL PROFESIONAL, ADMINISTRATIVO Y TÉCNICO</t>
  </si>
  <si>
    <t>A.</t>
  </si>
  <si>
    <t>SALARIO BÁSICO (Nómina total mensual)</t>
  </si>
  <si>
    <t>B.</t>
  </si>
  <si>
    <t>PRESTACIONES SOCIALES</t>
  </si>
  <si>
    <t>SEGURIDAD SOCIAL Y APORTES PARAFISCALES</t>
  </si>
  <si>
    <t>a.</t>
  </si>
  <si>
    <t>Caja de Compensación</t>
  </si>
  <si>
    <t>% A</t>
  </si>
  <si>
    <t>b.</t>
  </si>
  <si>
    <t>SENA</t>
  </si>
  <si>
    <t>c.</t>
  </si>
  <si>
    <t>ICBF</t>
  </si>
  <si>
    <t>d.</t>
  </si>
  <si>
    <t>Sistema de seguridad social : Salud</t>
  </si>
  <si>
    <t>e.</t>
  </si>
  <si>
    <t>Sistema de seguridad social : Pensiòn</t>
  </si>
  <si>
    <t>f.</t>
  </si>
  <si>
    <t>ARP personal en obra</t>
  </si>
  <si>
    <t>g</t>
  </si>
  <si>
    <t>(15/360*100)</t>
  </si>
  <si>
    <t>h.</t>
  </si>
  <si>
    <t>Prima de Servicios</t>
  </si>
  <si>
    <t>(30/360*100)</t>
  </si>
  <si>
    <t>i.</t>
  </si>
  <si>
    <t>Cesantias</t>
  </si>
  <si>
    <t>j.</t>
  </si>
  <si>
    <t>Intereses a las cesantias</t>
  </si>
  <si>
    <t>(0,12*30/360)</t>
  </si>
  <si>
    <t>OTROS</t>
  </si>
  <si>
    <t>k.</t>
  </si>
  <si>
    <t>Ausencias justificadas</t>
  </si>
  <si>
    <t>(3/360*100)</t>
  </si>
  <si>
    <t>l.</t>
  </si>
  <si>
    <t>Dotación</t>
  </si>
  <si>
    <t>%A</t>
  </si>
  <si>
    <t>m.</t>
  </si>
  <si>
    <t>Indemnizaciones</t>
  </si>
  <si>
    <t>n.</t>
  </si>
  <si>
    <t>Incapacidad no cubierta seguridad social</t>
  </si>
  <si>
    <t>Otros</t>
  </si>
  <si>
    <t>C.</t>
  </si>
  <si>
    <t>SUMA (A + B)</t>
  </si>
  <si>
    <t>D.</t>
  </si>
  <si>
    <t>COSTOS INDIRECTOS</t>
  </si>
  <si>
    <t>Gastos bancarios  y costos financieros</t>
  </si>
  <si>
    <t>Perfeccionamiento (póliza única, publicación)</t>
  </si>
  <si>
    <t>F.</t>
  </si>
  <si>
    <t>SUBTOTAL (C + D + E)</t>
  </si>
  <si>
    <t>FACTOR MULTIPLICADOR FINAL</t>
  </si>
  <si>
    <t>Municipio de Santa Fe de Antioquia - Antioquia</t>
  </si>
  <si>
    <t>OBJETO: INTERVENTORÍA PROYECTO DE MANTENIMIENTO Y MEJORAMIENTO DE LAS VÍAS URBANAS DEL  MUNICIPIO DE SANTA FE DE ANTIOQUIA, MEDIANTE LA REPOSICIÓN DE PAVIMENTO</t>
  </si>
  <si>
    <t>Tecnologo en obras civiles y construcción y/o Tecnologo SISO</t>
  </si>
  <si>
    <t>CALCULO DETALLADO DEL VALOR PORCENTUAL DEL A.U.</t>
  </si>
  <si>
    <t>Duración estimada del Proyecto en meses</t>
  </si>
  <si>
    <t>Costo directo total del Proyecto</t>
  </si>
  <si>
    <t xml:space="preserve">A.U. Asumido para el cálculo </t>
  </si>
  <si>
    <t>Valor total estimado del Proyecto</t>
  </si>
  <si>
    <t>VR UNITARIO</t>
  </si>
  <si>
    <t xml:space="preserve">DEDICACIÒN Y/O PORCENTAJE DE UTILIZACIÓN </t>
  </si>
  <si>
    <t>VR. TOTAL</t>
  </si>
  <si>
    <t>GASTOS ARRENDAMIENTO Y OFICINA</t>
  </si>
  <si>
    <t>Transportes</t>
  </si>
  <si>
    <t>Mes</t>
  </si>
  <si>
    <t>Arrendamiento Almacén</t>
  </si>
  <si>
    <t>GASTOS DE LEGALIZACIÓN E IMPUESTOS</t>
  </si>
  <si>
    <t>Póliza de Cumplimiento</t>
  </si>
  <si>
    <t>Póliza calidad del servicio</t>
  </si>
  <si>
    <t>Póliza de Salarios y Prestaciones Sociales</t>
  </si>
  <si>
    <t>Póliza de Estabilidad</t>
  </si>
  <si>
    <t>Póliza de Responsabilidad Civil</t>
  </si>
  <si>
    <t>PERSONAL TÉCNICO</t>
  </si>
  <si>
    <t>Ingeniero Residente (Con Prestac. Sociales)</t>
  </si>
  <si>
    <t>Residente SG-SST</t>
  </si>
  <si>
    <t>Valor total de los Costos de Legalización y Administración</t>
  </si>
  <si>
    <t>Valor porcentual de la Legalización y Administración</t>
  </si>
  <si>
    <t>Valor porcentual de los Imprevistos</t>
  </si>
  <si>
    <t>Valor porcentual de la Utilidad estimada</t>
  </si>
  <si>
    <t>Valor Total porcentual del A.U.</t>
  </si>
  <si>
    <t xml:space="preserve"> </t>
  </si>
  <si>
    <t>SMMLV AÑO 2022</t>
  </si>
  <si>
    <t>CARGO</t>
  </si>
  <si>
    <t>CANTIDAD SMMLV</t>
  </si>
  <si>
    <t>VALOR SALARIO</t>
  </si>
  <si>
    <t>% PRESTACIONES</t>
  </si>
  <si>
    <t>INGENIERO DIRECTOR</t>
  </si>
  <si>
    <t>INGENIERO RESIDENTE</t>
  </si>
  <si>
    <t>Ingeniero Director (Con Prestac. Sociales)</t>
  </si>
  <si>
    <t>Fondo de seguridad</t>
  </si>
  <si>
    <t>Suministro, transporte e instalación de TUBERÍA PVC-NOVAFORT, con un DIÁMETRO DE 250 mm. Incluye suministro y transporte de los materiales, bocas, conexiones, accesorios, acondicionador de superficie y adhesivo Novafort  y todos los elementos necesarios para su correcta instalación y funcionamiento.</t>
  </si>
  <si>
    <t>Tubería PVC-Novafort Ø= 250 mm.</t>
  </si>
  <si>
    <t>Unión PVC-NOVAFORT Ø= 250 mm. - Pavco o equivalente.</t>
  </si>
  <si>
    <t>Hidrosello-Novafort Ø= 250 mm. - Pavco o equivalente.</t>
  </si>
  <si>
    <t>Concreto clase D (210 kg/cm2 ó 3000 PSI) - para cuneta y obras de drenaje</t>
  </si>
  <si>
    <t>3.4</t>
  </si>
  <si>
    <t>Suministro, transporte y colocación de cordón prefabricado de 0.15 x 0.45 x 0.80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t>
  </si>
  <si>
    <t>Cordón Prefabricado de 15 x 45 x 80 cm</t>
  </si>
  <si>
    <t>mortero 1:4 con Arena de peña</t>
  </si>
  <si>
    <t>Un</t>
  </si>
  <si>
    <t>Cuadrilla 1 Oficial + 1 ayudante E</t>
  </si>
  <si>
    <t xml:space="preserve">Transporte de Cordon </t>
  </si>
  <si>
    <t>MANTENIMIENTO Y MEJORAMIENTO DE LAS VÍAS URBANAS DEL  MUNICIPIO DE SANTA FE DE ANTIOQUIA, MEDIANTE LA REPOSICIÓN DE PAVIMENTO</t>
  </si>
  <si>
    <t xml:space="preserve">PLAN DE MANEJO DEL TRANSITO </t>
  </si>
  <si>
    <t xml:space="preserve">PRESUPUESTO </t>
  </si>
  <si>
    <t xml:space="preserve">ITEM </t>
  </si>
  <si>
    <t xml:space="preserve">DESCRIPCION </t>
  </si>
  <si>
    <t xml:space="preserve">VALOR </t>
  </si>
  <si>
    <t xml:space="preserve">VALOR PARCIAL </t>
  </si>
  <si>
    <t xml:space="preserve">1. Señalizacion </t>
  </si>
  <si>
    <t>Señales verticales según manual de señalizacion vial, 75*75</t>
  </si>
  <si>
    <t xml:space="preserve">2. Dispositivos para canalizar el transito </t>
  </si>
  <si>
    <t>Barricadas con franjas reflectivas de 1,5x2,0m</t>
  </si>
  <si>
    <t>Maletin o barrera de contencion vial de 2m x 1m</t>
  </si>
  <si>
    <t>Conos de 0,9 y dos franjas refrectivas tipo IV diamante.</t>
  </si>
  <si>
    <t xml:space="preserve">Caneca reflectiva plastica </t>
  </si>
  <si>
    <t xml:space="preserve">Resalto Vial reductor de velocidad en caucho </t>
  </si>
  <si>
    <t>Delineador tubular (colombina)</t>
  </si>
  <si>
    <t>Cinta señalizacion peligro no pase x 500 mt</t>
  </si>
  <si>
    <t>PMT</t>
  </si>
  <si>
    <t>Día</t>
  </si>
  <si>
    <t>GASOLINA</t>
  </si>
  <si>
    <t>Gal</t>
  </si>
  <si>
    <t>Excavación mecánica en material heterogéneo, bajo cualquier grado de humedad, no incluye botada.</t>
  </si>
  <si>
    <t>Retroexcavadora de orugas  capacidad 0,9 M3</t>
  </si>
  <si>
    <t>andén</t>
  </si>
  <si>
    <t>Revisión y ajuste diseño</t>
  </si>
  <si>
    <t>ING. CARLOS PALACIOS</t>
  </si>
  <si>
    <t>MATRICULA 05202-71687 ANT</t>
  </si>
  <si>
    <t>PRESUPUESTADOR</t>
  </si>
  <si>
    <t>CRONOGRAMA Y FLUJO DE CAJA</t>
  </si>
  <si>
    <t>ESTUDIOS Y DISEÑOS PARA LA PAVIMENTACIÓN DE VÍAS URBANAS EN EL MUNICIPIO DE SANTA FE DE ANTIOQUIA SANTA FE DE ANTIOQUIA</t>
  </si>
  <si>
    <t>MES 1</t>
  </si>
  <si>
    <t>MES 2</t>
  </si>
  <si>
    <t>MES 3</t>
  </si>
  <si>
    <t>Informe / planos</t>
  </si>
  <si>
    <t>informe</t>
  </si>
  <si>
    <t>Planos</t>
  </si>
  <si>
    <t>memorias de calculo</t>
  </si>
  <si>
    <t>_________________________________________________________________________</t>
  </si>
  <si>
    <t>PMA</t>
  </si>
  <si>
    <t>PLAN DE MANEJO AMBIENTAL</t>
  </si>
  <si>
    <t>NOMBRE O DESCRIPCION</t>
  </si>
  <si>
    <t>VR  UNITARIO</t>
  </si>
  <si>
    <t>VR TOTAL</t>
  </si>
  <si>
    <t>KIT ELEMENTOS DE PROTECCION</t>
  </si>
  <si>
    <t>KIT: ELEMENTOS PROTECCION (CASCO SEGURIDAD, GUANTES)</t>
  </si>
  <si>
    <t>UND</t>
  </si>
  <si>
    <t>KIT DE EMERGENCIAS</t>
  </si>
  <si>
    <t>KIT: EXTINTOR 10 LB, SEÑALIZACION EN ACRILICO DE 22CM * 15 CM, CAMILLA RIGIDA, CONOS REFLECTIVOS, BOTIQUÍN</t>
  </si>
  <si>
    <t>KIT SEÑALIZACION SISO</t>
  </si>
  <si>
    <t>KIT: SEÑAL 15 * 15 CM, USO DE EPP - SUSTANCIAS PELIGROSAS - RUTA DE EVACUACION - PUNTO DE ENCUENTRO - BAÑOS</t>
  </si>
  <si>
    <t>KIT DERRAMES PEQUEÑOS</t>
  </si>
  <si>
    <t>KIT: PALA CON MANGO, BALDE PLASTICO DE 25 LT, BOLSA ROJA, GUANTES, ESTOPA, ASERRIN</t>
  </si>
  <si>
    <t xml:space="preserve">EXAMEN MEDICO OCUPACIONAL </t>
  </si>
  <si>
    <t>EXAMENES DE INGRESO Y EGRESO QUE INCLUYE: AGUDEZA VISUAL, TALLA, PESO, TENSION ARTERIAL, SEROLOGIA</t>
  </si>
  <si>
    <t>INFORME DE GESTION SISO</t>
  </si>
  <si>
    <t>GENERACION DE INFORMES, IMPRESIÓN, ADQUISICION DE INFORMACION, CAPACITACIONES, IMPLEMENTACION</t>
  </si>
  <si>
    <t>MES</t>
  </si>
  <si>
    <t>SUBTOTAL COMPONENTE SISO</t>
  </si>
  <si>
    <t>PRESUPUESTO IMPLEMENTACION COMPONENTE AMBIENTAL</t>
  </si>
  <si>
    <t>NOMBRE DEL INSUMO O ITEM</t>
  </si>
  <si>
    <t>KIT SEÑALIZACION AMBIENTAL</t>
  </si>
  <si>
    <t>KIT: SEÑAL 15 * 15 CM - RECICLABLE, ORGANICO 15 * 15 CM - SUSTANCIAS PELIGROSAS 15 * 15 CM</t>
  </si>
  <si>
    <t>KIT DESPERDICIOS SOLIDOS</t>
  </si>
  <si>
    <t>TRES CANECAS DE 55 GL</t>
  </si>
  <si>
    <t>LAVADO DE HERRAMIENTAS</t>
  </si>
  <si>
    <t>CANECA PARA LAVADO 55 GL</t>
  </si>
  <si>
    <t>CUBRIMIENTO MATERIALES GRANULARES</t>
  </si>
  <si>
    <t>CUBRIMIENTO AFIRMADOS, ARENA, MATERIAL DE RELLENO, TRITURADO</t>
  </si>
  <si>
    <t>CUBRIMIENTO ESCOMBROS Y/O MATERIAL DE EXCAVACION</t>
  </si>
  <si>
    <t>CUBRIMIENTO CON TELA VERDE - CERRAMIENTO</t>
  </si>
  <si>
    <t>BAÑO</t>
  </si>
  <si>
    <t>ALQUILER BAÑOS EXISTENTES EN LA ZONA POR CADA FRENTE DE TRABAJO</t>
  </si>
  <si>
    <t xml:space="preserve">KIT DE ASEO </t>
  </si>
  <si>
    <t>PALA, CARRETILLA, BALDE PLASTICO, CEPILLO, ESCOBA, ETC.</t>
  </si>
  <si>
    <t>INFORME DE GESTION AMBIENTAL</t>
  </si>
  <si>
    <t>SUBTOTALCOMPONENTE AMBIENTAL</t>
  </si>
  <si>
    <t>VALOR TOTAL IMPLEMENTACION COMPONENTE SOCIO AMBIENTAL</t>
  </si>
  <si>
    <t>MES 4</t>
  </si>
  <si>
    <t>Proceso Precontractual</t>
  </si>
  <si>
    <t>MES 5</t>
  </si>
  <si>
    <t>MES 6</t>
  </si>
  <si>
    <t>Liquidacion</t>
  </si>
  <si>
    <t>NOTA: se trabaja con el ancho promedio de los tramos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</si>
</sst>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7">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00;[Red]\-&quot;$&quot;#,##0.00"/>
    <numFmt numFmtId="165" formatCode="_-&quot;$&quot;* #,##0_-;\-&quot;$&quot;* #,##0_-;_-&quot;$&quot;* &quot;-&quot;_-;_-@_-"/>
    <numFmt numFmtId="166" formatCode="_-&quot;$&quot;* #,##0.00_-;\-&quot;$&quot;* #,##0.00_-;_-&quot;$&quot;* &quot;-&quot;??_-;_-@_-"/>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quot;$&quot;\ #,##0"/>
    <numFmt numFmtId="172" formatCode="#,##0.0"/>
    <numFmt numFmtId="173" formatCode="_ [$$-240A]\ * #,##0_ ;_ [$$-240A]\ * \-#,##0_ ;_ [$$-240A]\ * &quot;-&quot;_ ;_ @_ "/>
    <numFmt numFmtId="174" formatCode="_ &quot;$&quot;\ * #,##0_ ;_ &quot;$&quot;\ * \-#,##0_ ;_ &quot;$&quot;\ * &quot;-&quot;_ ;_ @_ "/>
    <numFmt numFmtId="175" formatCode="[$$-240A]\ #,##0"/>
    <numFmt numFmtId="176" formatCode="_ &quot;$&quot;\ * #,##0.00_ ;_ &quot;$&quot;\ * \-#,##0.00_ ;_ &quot;$&quot;\ * &quot;-&quot;??_ ;_ @_ "/>
    <numFmt numFmtId="177" formatCode="###0.0;###0.0"/>
    <numFmt numFmtId="178" formatCode="_(&quot;$&quot;* #,##0.00_);_(&quot;$&quot;* \(#,##0.00\);_(&quot;$&quot;* &quot;-&quot;??_);_(@_)"/>
    <numFmt numFmtId="179" formatCode="_(&quot;$&quot;* #,##0_);_(&quot;$&quot;* \(#,##0\);_(&quot;$&quot;* &quot;-&quot;??_);_(@_)"/>
    <numFmt numFmtId="180" formatCode="#,##0.000"/>
    <numFmt numFmtId="181" formatCode="_-* #,##0.00\ &quot;Pts&quot;_-;\-* #,##0.00\ &quot;Pts&quot;_-;_-* &quot;-&quot;??\ &quot;Pts&quot;_-;_-@_-"/>
    <numFmt numFmtId="182" formatCode="&quot;$&quot;\ #,##0.00"/>
    <numFmt numFmtId="183" formatCode="#,##0.000000"/>
    <numFmt numFmtId="184" formatCode="_ * #,##0.0000_ ;_ * \-#,##0.0000_ ;_ * &quot;-&quot;??_ ;_ @_ "/>
    <numFmt numFmtId="185" formatCode="_ * #,##0.00_ ;_ * \-#,##0.00_ ;_ * &quot;-&quot;??_ ;_ @_ "/>
    <numFmt numFmtId="186" formatCode="#,##0.0000"/>
    <numFmt numFmtId="187" formatCode="0.000"/>
    <numFmt numFmtId="188" formatCode="##0"/>
    <numFmt numFmtId="189" formatCode="0.0000"/>
    <numFmt numFmtId="190" formatCode="_-* #,##0\ _P_t_s_-;\-* #,##0\ _P_t_s_-;_-* &quot;-&quot;??\ _P_t_s_-;_-@_-"/>
    <numFmt numFmtId="191" formatCode="0.00%;\-0.00%;&quot;&quot;"/>
    <numFmt numFmtId="192" formatCode="_(&quot;$&quot;* #,##0_);_(&quot;$&quot;* \(#,##0\);_(&quot;$&quot;* &quot;-&quot;_);_(@_)"/>
    <numFmt numFmtId="193" formatCode="\$#,##0\ ;&quot;($&quot;#,##0\)"/>
    <numFmt numFmtId="194" formatCode="&quot;$&quot;#,##0\ ;\(&quot;$&quot;#,##0\)"/>
    <numFmt numFmtId="195" formatCode="_([$€]* #,##0.00_);_([$€]* \(#,##0.00\);_([$€]* &quot;-&quot;??_);_(@_)"/>
    <numFmt numFmtId="196" formatCode="_ [$€-2]\ * #,##0.00_ ;_ [$€-2]\ * \-#,##0.00_ ;_ [$€-2]\ * &quot;-&quot;??_ "/>
    <numFmt numFmtId="197" formatCode="_([$€-2]* #,##0.00_);_([$€-2]* \(#,##0.00\);_([$€-2]* &quot;-&quot;??_)"/>
    <numFmt numFmtId="198" formatCode="[$€]#,##0"/>
    <numFmt numFmtId="199" formatCode="_(\$* #,##0.00_);_(\$* \(#,##0.00\);_(\$* \-??_);_(@_)"/>
    <numFmt numFmtId="200" formatCode=";;"/>
    <numFmt numFmtId="201" formatCode="000\°00&quot;´&quot;00&quot;´´&quot;"/>
    <numFmt numFmtId="202" formatCode="#0&quot;.&quot;000&quot;´&quot;000&quot;.&quot;000"/>
    <numFmt numFmtId="203" formatCode="##0&quot;.&quot;000"/>
    <numFmt numFmtId="204" formatCode="[$$-2C0A]#,##0.00"/>
    <numFmt numFmtId="205" formatCode="_-* #,##0.00\ _€_-;\-* #,##0.00\ _€_-;_-* &quot;-&quot;??\ _€_-;_-@_-"/>
    <numFmt numFmtId="206" formatCode="0.0"/>
    <numFmt numFmtId="207" formatCode="[$-240A]d&quot; de &quot;mmmm&quot; de &quot;yyyy;@"/>
    <numFmt numFmtId="208" formatCode="#.##\ \K\g"/>
    <numFmt numFmtId="209" formatCode="#,##0\ &quot;€&quot;;\-#,##0\ &quot;€&quot;"/>
    <numFmt numFmtId="210" formatCode="_-* #,##0.00\ &quot;€&quot;_-;\-* #,##0.00\ &quot;€&quot;_-;_-* &quot;-&quot;??\ &quot;€&quot;_-;_-@_-"/>
    <numFmt numFmtId="211" formatCode="_-* #,##0\ _$_-;\-* #,##0\ _$_-;_-* &quot;-&quot;??\ _$_-;_-@_-"/>
    <numFmt numFmtId="212" formatCode="_([$$-240A]\ * #,##0.00_);_([$$-240A]\ * \(#,##0.00\);_([$$-240A]\ * \-??_);_(@_)"/>
    <numFmt numFmtId="213" formatCode="_-* #,##0.00\ _$_-;\-* #,##0.00\ _$_-;_-* &quot;-&quot;??\ _$_-;_-@_-"/>
    <numFmt numFmtId="214" formatCode="_-* #,##0.00\ _P_t_s_-;\-* #,##0.00\ _P_t_s_-;_-* &quot;-&quot;??\ _P_t_s_-;_-@_-"/>
    <numFmt numFmtId="215" formatCode="_ * #,##0.000_ ;_ * \-#,##0.000_ ;_ * \-??_ ;_ @_ "/>
    <numFmt numFmtId="216" formatCode="0.0%;\-0.0%;&quot;&quot;"/>
    <numFmt numFmtId="217" formatCode="0.0%"/>
    <numFmt numFmtId="218" formatCode="_(* #,##0.00_);_(* \(#,##0.00\);_(* \-??_);_(@_)"/>
    <numFmt numFmtId="219" formatCode="_-* #,##0.0\ _$_-;\-* #,##0.0\ _$_-;_-* &quot;-&quot;??\ _$_-;_-@_-"/>
    <numFmt numFmtId="220" formatCode="_ * #,##0.00_ ;_ * \-#,##0.00_ ;_ * \-??_ ;_ @_ "/>
    <numFmt numFmtId="221" formatCode="#,##0.00\ &quot;€&quot;;[Red]\-#,##0.00\ &quot;€&quot;"/>
    <numFmt numFmtId="222" formatCode="##0&quot;´&quot;000&quot;.&quot;000"/>
    <numFmt numFmtId="223" formatCode="[$$-240A]\ #,##0.00"/>
    <numFmt numFmtId="224" formatCode="_ &quot;$&quot;* #,##0.00_ ;_ &quot;$&quot;* \-#,##0.00_ ;_ &quot;$&quot;* &quot;-&quot;??_ ;_ @_ "/>
    <numFmt numFmtId="225" formatCode="_-* #,##0\ _€_-;\-* #,##0\ _€_-;_-* &quot;-&quot;\ _€_-;_-@_-"/>
    <numFmt numFmtId="226" formatCode="#,##0.00_);\-#,##0.00"/>
    <numFmt numFmtId="227" formatCode="[$$-500A]\ #,##0.00"/>
    <numFmt numFmtId="228" formatCode="dd/mm/yy;@"/>
    <numFmt numFmtId="229" formatCode="#0&quot;.&quot;"/>
    <numFmt numFmtId="230" formatCode="_(* #,##0\ &quot;pta&quot;_);_(* \(#,##0\ &quot;pta&quot;\);_(* &quot;-&quot;??\ &quot;pta&quot;_);_(@_)"/>
    <numFmt numFmtId="231" formatCode="_([$$-240A]\ * #,##0_);_([$$-240A]\ * \(#,##0\);_([$$-240A]\ * &quot;-&quot;_);_(@_)"/>
    <numFmt numFmtId="232" formatCode="_(&quot;C$&quot;* #,##0_);_(&quot;C$&quot;* \(#,##0\);_(&quot;C$&quot;* &quot;-&quot;_);_(@_)"/>
    <numFmt numFmtId="233" formatCode="&quot;$&quot;\ #,##0.00;[Red]&quot;$&quot;\ \-#,##0.00"/>
    <numFmt numFmtId="234" formatCode="0.00000"/>
    <numFmt numFmtId="235" formatCode="_(* #,##0_);_(* \(#,##0\);_(* &quot;-&quot;??_);_(@_)"/>
    <numFmt numFmtId="236" formatCode="[$$-500A]#,##0.00"/>
    <numFmt numFmtId="237" formatCode="_ &quot;$&quot;\ * #,##0.0_ ;_ &quot;$&quot;\ * \-#,##0.0_ ;_ &quot;$&quot;\ * &quot;-&quot;??_ ;_ @_ "/>
    <numFmt numFmtId="238" formatCode="_ &quot;$&quot;\ * #,##0_ ;_ &quot;$&quot;\ * \-#,##0_ ;_ &quot;$&quot;\ * &quot;-&quot;??_ ;_ @_ "/>
    <numFmt numFmtId="239" formatCode="[$$-240A]\ #,##0.00;[$$-240A]\ \-#,##0.00"/>
    <numFmt numFmtId="240" formatCode="0.000%"/>
    <numFmt numFmtId="241" formatCode="_-&quot;$&quot;\ * #,##0_-;\-&quot;$&quot;\ * #,##0_-;_-&quot;$&quot;\ * &quot;-&quot;??_-;_-@_-"/>
    <numFmt numFmtId="242" formatCode="_-&quot;$&quot;* #,##0_-;\-&quot;$&quot;* #,##0_-;_-&quot;$&quot;* &quot;-&quot;??_-;_-@_-"/>
    <numFmt numFmtId="243" formatCode="_(&quot;$&quot;\ * #,##0_);_(&quot;$&quot;\ * \(#,##0\);_(&quot;$&quot;\ * &quot;-&quot;??_);_(@_)"/>
    <numFmt numFmtId="248" formatCode="&quot;$&quot;\ #,##0.0000"/>
  </numFmts>
  <fonts count="126">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Arial"/>
      <family val="2"/>
    </font>
    <font>
      <sz val="10"/>
      <name val="Arial"/>
      <family val="2"/>
    </font>
    <font>
      <sz val="11"/>
      <color theme="1"/>
      <name val="Calibri"/>
      <family val="2"/>
      <scheme val="minor"/>
    </font>
    <font>
      <b/>
      <sz val="10"/>
      <name val="Arial"/>
      <family val="2"/>
    </font>
    <font>
      <sz val="10"/>
      <color indexed="8"/>
      <name val="Arial"/>
      <family val="2"/>
    </font>
    <font>
      <sz val="8"/>
      <name val="Arial"/>
      <family val="2"/>
    </font>
    <font>
      <sz val="10"/>
      <color rgb="FF000000"/>
      <name val="Times New Roman"/>
      <family val="1"/>
    </font>
    <font>
      <b/>
      <sz val="12"/>
      <name val="Arial"/>
      <family val="2"/>
    </font>
    <font>
      <sz val="12"/>
      <color indexed="8"/>
      <name val="Arial"/>
      <family val="2"/>
    </font>
    <font>
      <b/>
      <sz val="11"/>
      <name val="Calibri"/>
      <family val="2"/>
    </font>
    <font>
      <b/>
      <sz val="10"/>
      <color rgb="FF000000"/>
      <name val="Calibri"/>
      <family val="2"/>
    </font>
    <font>
      <sz val="10"/>
      <color rgb="FF000000"/>
      <name val="Calibri"/>
      <family val="2"/>
    </font>
    <font>
      <sz val="10"/>
      <color rgb="FF000000"/>
      <name val="Arial"/>
      <family val="2"/>
    </font>
    <font>
      <b/>
      <sz val="10"/>
      <color rgb="FF000000"/>
      <name val="Arial"/>
      <family val="2"/>
    </font>
    <font>
      <b/>
      <sz val="10"/>
      <name val="Calibri"/>
      <family val="2"/>
    </font>
    <font>
      <b/>
      <sz val="8"/>
      <name val="Arial"/>
      <family val="2"/>
    </font>
    <font>
      <b/>
      <sz val="7"/>
      <name val="Arial"/>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sz val="9"/>
      <color indexed="10"/>
      <name val="Geneva"/>
    </font>
    <font>
      <b/>
      <sz val="11"/>
      <color indexed="9"/>
      <name val="Calibri"/>
      <family val="2"/>
    </font>
    <font>
      <sz val="11"/>
      <color indexed="52"/>
      <name val="Calibri"/>
      <family val="2"/>
    </font>
    <font>
      <sz val="10"/>
      <name val="Helv"/>
    </font>
    <font>
      <sz val="10"/>
      <color indexed="24"/>
      <name val="Arial"/>
      <family val="2"/>
    </font>
    <font>
      <sz val="12"/>
      <color indexed="24"/>
      <name val="Arial"/>
      <family val="2"/>
    </font>
    <font>
      <b/>
      <sz val="11"/>
      <color indexed="56"/>
      <name val="Calibri"/>
      <family val="2"/>
    </font>
    <font>
      <b/>
      <sz val="11"/>
      <color indexed="8"/>
      <name val="Calibri"/>
      <family val="2"/>
    </font>
    <font>
      <sz val="11"/>
      <color indexed="62"/>
      <name val="Calibri"/>
      <family val="2"/>
    </font>
    <font>
      <i/>
      <sz val="11"/>
      <color indexed="23"/>
      <name val="Calibri"/>
      <family val="2"/>
    </font>
    <font>
      <sz val="1"/>
      <color indexed="8"/>
      <name val="Courier"/>
      <family val="3"/>
    </font>
    <font>
      <b/>
      <sz val="10"/>
      <color indexed="24"/>
      <name val="Modern"/>
      <family val="3"/>
    </font>
    <font>
      <b/>
      <sz val="10"/>
      <color indexed="24"/>
      <name val="Arial"/>
      <family val="2"/>
    </font>
    <font>
      <sz val="8"/>
      <color indexed="24"/>
      <name val="Arial"/>
      <family val="2"/>
    </font>
    <font>
      <b/>
      <sz val="18"/>
      <color indexed="24"/>
      <name val="Arial"/>
      <family val="2"/>
    </font>
    <font>
      <b/>
      <sz val="12"/>
      <color indexed="24"/>
      <name val="Arial"/>
      <family val="2"/>
    </font>
    <font>
      <u/>
      <sz val="7.5"/>
      <color indexed="12"/>
      <name val="Arial"/>
      <family val="2"/>
    </font>
    <font>
      <u/>
      <sz val="6"/>
      <color indexed="12"/>
      <name val="Arial"/>
      <family val="2"/>
    </font>
    <font>
      <u/>
      <sz val="10"/>
      <color indexed="12"/>
      <name val="Arial"/>
      <family val="2"/>
    </font>
    <font>
      <u/>
      <sz val="6.6"/>
      <color theme="10"/>
      <name val="Calibri"/>
      <family val="2"/>
    </font>
    <font>
      <sz val="10"/>
      <name val="MS Sans Serif"/>
      <family val="2"/>
    </font>
    <font>
      <sz val="11"/>
      <color indexed="60"/>
      <name val="Calibri"/>
      <family val="2"/>
    </font>
    <font>
      <sz val="12"/>
      <name val="Courier"/>
      <family val="3"/>
    </font>
    <font>
      <b/>
      <sz val="11"/>
      <color indexed="63"/>
      <name val="Calibri"/>
      <family val="2"/>
    </font>
    <font>
      <sz val="11"/>
      <color indexed="8"/>
      <name val="Arial"/>
      <family val="2"/>
    </font>
    <font>
      <sz val="10"/>
      <color indexed="10"/>
      <name val="Arial"/>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8"/>
      <color indexed="62"/>
      <name val="Cambria"/>
      <family val="2"/>
    </font>
    <font>
      <sz val="12"/>
      <color rgb="FF000000"/>
      <name val="Calibri"/>
      <family val="2"/>
      <scheme val="minor"/>
    </font>
    <font>
      <b/>
      <sz val="11"/>
      <color theme="1"/>
      <name val="Calibri"/>
      <family val="2"/>
      <scheme val="minor"/>
    </font>
    <font>
      <sz val="10"/>
      <name val="Arial"/>
      <family val="2"/>
    </font>
    <font>
      <sz val="11"/>
      <color rgb="FF000000"/>
      <name val="Arial"/>
      <family val="2"/>
    </font>
    <font>
      <b/>
      <sz val="11"/>
      <color rgb="FF000000"/>
      <name val="Arial"/>
      <family val="2"/>
    </font>
    <font>
      <sz val="11"/>
      <color rgb="FF000000"/>
      <name val="Calibri"/>
      <family val="2"/>
    </font>
    <font>
      <sz val="12"/>
      <color theme="1"/>
      <name val="Calibri"/>
      <family val="2"/>
      <scheme val="minor"/>
    </font>
    <font>
      <sz val="11"/>
      <color rgb="FF006100"/>
      <name val="Calibri"/>
      <family val="2"/>
      <scheme val="minor"/>
    </font>
    <font>
      <b/>
      <sz val="11"/>
      <color theme="1" tint="0.14999847407452621"/>
      <name val="Calibri"/>
      <family val="2"/>
      <scheme val="minor"/>
    </font>
    <font>
      <b/>
      <sz val="12"/>
      <color rgb="FF000000"/>
      <name val="Arial"/>
      <family val="2"/>
    </font>
    <font>
      <b/>
      <sz val="12"/>
      <color theme="1"/>
      <name val="Calibri"/>
      <family val="2"/>
      <scheme val="minor"/>
    </font>
    <font>
      <b/>
      <sz val="9"/>
      <color indexed="8"/>
      <name val="Calibri"/>
      <family val="2"/>
    </font>
    <font>
      <sz val="8"/>
      <color indexed="8"/>
      <name val="Calibri"/>
      <family val="2"/>
    </font>
    <font>
      <sz val="9"/>
      <color indexed="8"/>
      <name val="Calibri"/>
      <family val="2"/>
    </font>
    <font>
      <sz val="11"/>
      <name val="Gill Sans MT"/>
      <family val="2"/>
    </font>
    <font>
      <b/>
      <sz val="12"/>
      <name val="Gill Sans MT"/>
      <family val="2"/>
    </font>
    <font>
      <sz val="12"/>
      <name val="Gill Sans MT"/>
      <family val="2"/>
    </font>
    <font>
      <b/>
      <sz val="10"/>
      <name val="Gill Sans MT"/>
      <family val="2"/>
    </font>
    <font>
      <sz val="9"/>
      <color indexed="81"/>
      <name val="Tahoma"/>
      <family val="2"/>
    </font>
    <font>
      <b/>
      <sz val="9"/>
      <color indexed="81"/>
      <name val="Tahoma"/>
      <family val="2"/>
    </font>
    <font>
      <sz val="8"/>
      <name val="Calibri"/>
      <family val="2"/>
      <scheme val="minor"/>
    </font>
    <font>
      <sz val="10"/>
      <color rgb="FFFF0000"/>
      <name val="Times New Roman"/>
      <family val="1"/>
    </font>
    <font>
      <sz val="8"/>
      <color rgb="FFFF0000"/>
      <name val="Arial"/>
      <family val="2"/>
    </font>
    <font>
      <b/>
      <sz val="18"/>
      <color theme="1" tint="4.9989318521683403E-2"/>
      <name val="Arial"/>
      <family val="2"/>
    </font>
    <font>
      <sz val="7"/>
      <name val="Arial"/>
      <family val="2"/>
    </font>
    <font>
      <sz val="8"/>
      <color theme="1" tint="4.9989318521683403E-2"/>
      <name val="Arial"/>
      <family val="2"/>
    </font>
    <font>
      <b/>
      <sz val="16"/>
      <color theme="1" tint="4.9989318521683403E-2"/>
      <name val="Calibri Light"/>
      <family val="1"/>
      <scheme val="major"/>
    </font>
    <font>
      <sz val="11"/>
      <color theme="1" tint="4.9989318521683403E-2"/>
      <name val="Arial"/>
      <family val="2"/>
    </font>
    <font>
      <sz val="12"/>
      <color theme="1" tint="4.9989318521683403E-2"/>
      <name val="Hobo"/>
    </font>
    <font>
      <b/>
      <sz val="11"/>
      <color theme="1" tint="4.9989318521683403E-2"/>
      <name val="BankGothic Md BT"/>
      <family val="2"/>
    </font>
    <font>
      <b/>
      <u/>
      <sz val="12"/>
      <color theme="1" tint="4.9989318521683403E-2"/>
      <name val="Arial"/>
      <family val="2"/>
    </font>
    <font>
      <sz val="9"/>
      <name val="Arial"/>
      <family val="2"/>
    </font>
    <font>
      <u/>
      <sz val="11"/>
      <color theme="1" tint="4.9989318521683403E-2"/>
      <name val="Arial"/>
      <family val="2"/>
    </font>
    <font>
      <b/>
      <sz val="11"/>
      <name val="Arial Narrow"/>
      <family val="2"/>
    </font>
    <font>
      <sz val="11"/>
      <name val="Arial Narrow"/>
      <family val="2"/>
    </font>
    <font>
      <sz val="11"/>
      <color indexed="8"/>
      <name val="Arial Narrow"/>
      <family val="2"/>
    </font>
    <font>
      <sz val="12"/>
      <color indexed="8"/>
      <name val="Calibri"/>
      <family val="2"/>
    </font>
    <font>
      <b/>
      <sz val="11"/>
      <color indexed="8"/>
      <name val="Arial Narrow"/>
      <family val="2"/>
    </font>
    <font>
      <b/>
      <sz val="9"/>
      <name val="Arial"/>
      <family val="2"/>
    </font>
    <font>
      <b/>
      <sz val="11"/>
      <color indexed="8"/>
      <name val="Arial"/>
      <family val="2"/>
    </font>
    <font>
      <sz val="9"/>
      <name val="Arial Narrow"/>
      <family val="2"/>
    </font>
    <font>
      <u/>
      <sz val="10"/>
      <color theme="10"/>
      <name val="Arial"/>
      <family val="2"/>
    </font>
    <font>
      <b/>
      <sz val="10"/>
      <color theme="1" tint="4.9989318521683403E-2"/>
      <name val="Arial Narrow"/>
      <family val="2"/>
    </font>
    <font>
      <sz val="10"/>
      <name val="Arial Narrow"/>
      <family val="2"/>
    </font>
    <font>
      <sz val="10"/>
      <color theme="1" tint="4.9989318521683403E-2"/>
      <name val="Arial Narrow"/>
      <family val="2"/>
    </font>
    <font>
      <b/>
      <u/>
      <sz val="10"/>
      <color theme="1" tint="4.9989318521683403E-2"/>
      <name val="Arial Narrow"/>
      <family val="2"/>
    </font>
    <font>
      <u/>
      <sz val="10"/>
      <color theme="1" tint="4.9989318521683403E-2"/>
      <name val="Arial Narrow"/>
      <family val="2"/>
    </font>
    <font>
      <b/>
      <sz val="10"/>
      <name val="Arial Narrow"/>
      <family val="2"/>
    </font>
    <font>
      <b/>
      <sz val="10"/>
      <color theme="1"/>
      <name val="Arial Narrow"/>
      <family val="2"/>
    </font>
    <font>
      <b/>
      <sz val="11"/>
      <name val="Arial"/>
      <family val="2"/>
    </font>
    <font>
      <b/>
      <sz val="11"/>
      <color indexed="10"/>
      <name val="Arial"/>
      <family val="2"/>
    </font>
    <font>
      <sz val="11"/>
      <name val="Arial"/>
      <family val="2"/>
    </font>
    <font>
      <sz val="11"/>
      <name val="Calibri Light"/>
      <family val="2"/>
      <scheme val="major"/>
    </font>
    <font>
      <b/>
      <sz val="11"/>
      <color theme="1"/>
      <name val="Calibri Light"/>
      <family val="2"/>
      <scheme val="major"/>
    </font>
    <font>
      <sz val="11"/>
      <color theme="0"/>
      <name val="Calibri"/>
      <family val="2"/>
      <scheme val="minor"/>
    </font>
    <font>
      <sz val="10"/>
      <color theme="1"/>
      <name val="Calibri"/>
      <family val="2"/>
      <scheme val="minor"/>
    </font>
    <font>
      <b/>
      <sz val="10"/>
      <color theme="1"/>
      <name val="Calibri"/>
      <family val="2"/>
      <scheme val="minor"/>
    </font>
    <font>
      <b/>
      <sz val="10"/>
      <color rgb="FFFF0000"/>
      <name val="Calibri"/>
      <family val="2"/>
      <scheme val="minor"/>
    </font>
    <font>
      <b/>
      <sz val="10"/>
      <color theme="6"/>
      <name val="Calibri"/>
      <family val="2"/>
      <scheme val="minor"/>
    </font>
    <font>
      <sz val="10"/>
      <color theme="1"/>
      <name val="Arial"/>
      <family val="2"/>
    </font>
    <font>
      <sz val="10"/>
      <color rgb="FFFF0000"/>
      <name val="Calibri"/>
      <family val="2"/>
      <scheme val="minor"/>
    </font>
    <font>
      <b/>
      <sz val="10"/>
      <color theme="1"/>
      <name val="Arial"/>
      <family val="2"/>
    </font>
    <font>
      <sz val="10"/>
      <name val="Tahoma"/>
      <family val="2"/>
    </font>
    <font>
      <sz val="8"/>
      <color theme="1"/>
      <name val="Arial Narrow"/>
      <family val="2"/>
    </font>
    <font>
      <sz val="11"/>
      <color theme="1"/>
      <name val="Arial Narrow"/>
      <family val="2"/>
    </font>
    <font>
      <b/>
      <sz val="11"/>
      <color theme="1"/>
      <name val="Arial Narrow"/>
      <family val="2"/>
    </font>
    <font>
      <sz val="10"/>
      <color theme="1"/>
      <name val="Arial Narrow"/>
      <family val="2"/>
    </font>
  </fonts>
  <fills count="70">
    <fill>
      <patternFill patternType="none"/>
    </fill>
    <fill>
      <patternFill patternType="gray125"/>
    </fill>
    <fill>
      <patternFill patternType="solid">
        <fgColor theme="0" tint="-0.14999847407452621"/>
        <bgColor indexed="64"/>
      </patternFill>
    </fill>
    <fill>
      <patternFill patternType="solid">
        <fgColor indexed="9"/>
        <bgColor indexed="64"/>
      </patternFill>
    </fill>
    <fill>
      <patternFill patternType="solid">
        <fgColor theme="0"/>
        <bgColor indexed="64"/>
      </patternFill>
    </fill>
    <fill>
      <patternFill patternType="solid">
        <fgColor rgb="FFD9D9D9"/>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1"/>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rgb="FFC6EFCE"/>
      </patternFill>
    </fill>
    <fill>
      <patternFill patternType="solid">
        <fgColor theme="0" tint="-0.249977111117893"/>
        <bgColor indexed="64"/>
      </patternFill>
    </fill>
    <fill>
      <patternFill patternType="solid">
        <fgColor indexed="22"/>
        <bgColor indexed="64"/>
      </patternFill>
    </fill>
    <fill>
      <patternFill patternType="solid">
        <fgColor rgb="FF92D050"/>
        <bgColor indexed="64"/>
      </patternFill>
    </fill>
    <fill>
      <patternFill patternType="solid">
        <fgColor rgb="FFFFFFFF"/>
        <bgColor rgb="FF000000"/>
      </patternFill>
    </fill>
    <fill>
      <patternFill patternType="solid">
        <fgColor theme="0" tint="-0.34998626667073579"/>
        <bgColor indexed="64"/>
      </patternFill>
    </fill>
    <fill>
      <patternFill patternType="solid">
        <fgColor theme="4" tint="0.59999389629810485"/>
        <bgColor indexed="64"/>
      </patternFill>
    </fill>
    <fill>
      <patternFill patternType="solid">
        <fgColor rgb="FF8EA9DB"/>
        <bgColor indexed="64"/>
      </patternFill>
    </fill>
    <fill>
      <patternFill patternType="solid">
        <fgColor theme="1"/>
        <bgColor indexed="64"/>
      </patternFill>
    </fill>
    <fill>
      <patternFill patternType="solid">
        <fgColor rgb="FFFFFF00"/>
        <bgColor indexed="64"/>
      </patternFill>
    </fill>
  </fills>
  <borders count="103">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auto="1"/>
      </left>
      <right/>
      <top style="thin">
        <color auto="1"/>
      </top>
      <bottom style="thin">
        <color auto="1"/>
      </bottom>
      <diagonal/>
    </border>
    <border>
      <left style="thin">
        <color auto="1"/>
      </left>
      <right/>
      <top style="thin">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bottom style="thin">
        <color auto="1"/>
      </bottom>
      <diagonal/>
    </border>
    <border>
      <left style="medium">
        <color auto="1"/>
      </left>
      <right/>
      <top style="thin">
        <color auto="1"/>
      </top>
      <bottom style="medium">
        <color auto="1"/>
      </bottom>
      <diagonal/>
    </border>
    <border>
      <left style="medium">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right/>
      <top style="thin">
        <color auto="1"/>
      </top>
      <bottom style="medium">
        <color auto="1"/>
      </bottom>
      <diagonal/>
    </border>
    <border>
      <left/>
      <right style="thin">
        <color auto="1"/>
      </right>
      <top style="thin">
        <color auto="1"/>
      </top>
      <bottom style="medium">
        <color auto="1"/>
      </bottom>
      <diagonal/>
    </border>
    <border>
      <left style="medium">
        <color auto="1"/>
      </left>
      <right style="medium">
        <color auto="1"/>
      </right>
      <top/>
      <bottom style="medium">
        <color auto="1"/>
      </bottom>
      <diagonal/>
    </border>
    <border>
      <left/>
      <right style="thin">
        <color auto="1"/>
      </right>
      <top/>
      <bottom style="medium">
        <color auto="1"/>
      </bottom>
      <diagonal/>
    </border>
    <border>
      <left/>
      <right style="thin">
        <color auto="1"/>
      </right>
      <top style="medium">
        <color auto="1"/>
      </top>
      <bottom/>
      <diagonal/>
    </border>
    <border>
      <left style="medium">
        <color auto="1"/>
      </left>
      <right style="medium">
        <color auto="1"/>
      </right>
      <top style="thin">
        <color auto="1"/>
      </top>
      <bottom style="thin">
        <color auto="1"/>
      </bottom>
      <diagonal/>
    </border>
    <border>
      <left style="thin">
        <color auto="1"/>
      </left>
      <right style="thin">
        <color auto="1"/>
      </right>
      <top style="medium">
        <color auto="1"/>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theme="4"/>
      </top>
      <bottom style="double">
        <color theme="4"/>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style="medium">
        <color auto="1"/>
      </right>
      <top style="thin">
        <color auto="1"/>
      </top>
      <bottom/>
      <diagonal/>
    </border>
    <border>
      <left style="medium">
        <color auto="1"/>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auto="1"/>
      </left>
      <right style="medium">
        <color indexed="64"/>
      </right>
      <top style="medium">
        <color indexed="64"/>
      </top>
      <bottom/>
      <diagonal/>
    </border>
    <border>
      <left style="medium">
        <color indexed="64"/>
      </left>
      <right style="thin">
        <color indexed="64"/>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auto="1"/>
      </left>
      <right style="medium">
        <color auto="1"/>
      </right>
      <top/>
      <bottom/>
      <diagonal/>
    </border>
    <border>
      <left style="thin">
        <color indexed="64"/>
      </left>
      <right/>
      <top style="medium">
        <color indexed="64"/>
      </top>
      <bottom/>
      <diagonal/>
    </border>
    <border>
      <left style="medium">
        <color auto="1"/>
      </left>
      <right style="thin">
        <color auto="1"/>
      </right>
      <top/>
      <bottom/>
      <diagonal/>
    </border>
    <border>
      <left style="medium">
        <color indexed="64"/>
      </left>
      <right style="thin">
        <color indexed="64"/>
      </right>
      <top/>
      <bottom style="thin">
        <color indexed="64"/>
      </bottom>
      <diagonal/>
    </border>
    <border>
      <left/>
      <right style="medium">
        <color indexed="64"/>
      </right>
      <top style="thin">
        <color auto="1"/>
      </top>
      <bottom style="thin">
        <color auto="1"/>
      </bottom>
      <diagonal/>
    </border>
    <border>
      <left/>
      <right style="thin">
        <color auto="1"/>
      </right>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auto="1"/>
      </left>
      <right/>
      <top/>
      <bottom style="medium">
        <color indexed="64"/>
      </bottom>
      <diagonal/>
    </border>
  </borders>
  <cellStyleXfs count="5820">
    <xf numFmtId="0" fontId="0" fillId="0" borderId="0"/>
    <xf numFmtId="0" fontId="7" fillId="0" borderId="0"/>
    <xf numFmtId="43" fontId="8" fillId="0" borderId="0" applyFont="0" applyFill="0" applyBorder="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9" fontId="12" fillId="0" borderId="0" applyFont="0" applyFill="0" applyBorder="0" applyAlignment="0" applyProtection="0"/>
    <xf numFmtId="165" fontId="12" fillId="0" borderId="0" applyFont="0" applyFill="0" applyBorder="0" applyAlignment="0" applyProtection="0"/>
    <xf numFmtId="0" fontId="7" fillId="0" borderId="0"/>
    <xf numFmtId="9" fontId="7" fillId="0" borderId="0" applyFont="0" applyFill="0" applyBorder="0" applyAlignment="0" applyProtection="0"/>
    <xf numFmtId="0" fontId="7" fillId="0" borderId="0"/>
    <xf numFmtId="0" fontId="12" fillId="0" borderId="0"/>
    <xf numFmtId="0" fontId="7" fillId="0" borderId="0"/>
    <xf numFmtId="0" fontId="8" fillId="0" borderId="0"/>
    <xf numFmtId="0" fontId="8" fillId="0" borderId="0"/>
    <xf numFmtId="43" fontId="12" fillId="0" borderId="0" applyFont="0" applyFill="0" applyBorder="0" applyAlignment="0" applyProtection="0"/>
    <xf numFmtId="178" fontId="12" fillId="0" borderId="0" applyFont="0" applyFill="0" applyBorder="0" applyAlignment="0" applyProtection="0"/>
    <xf numFmtId="181" fontId="7" fillId="0" borderId="0" applyFont="0" applyFill="0" applyBorder="0" applyAlignment="0" applyProtection="0"/>
    <xf numFmtId="9" fontId="8" fillId="0" borderId="0" applyFont="0" applyFill="0" applyBorder="0" applyAlignment="0" applyProtection="0"/>
    <xf numFmtId="0" fontId="8" fillId="0" borderId="0"/>
    <xf numFmtId="169" fontId="8"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2" fontId="7" fillId="0" borderId="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2" borderId="0" applyNumberFormat="0" applyBorder="0" applyAlignment="0" applyProtection="0"/>
    <xf numFmtId="0" fontId="23" fillId="12" borderId="0" applyNumberFormat="0" applyBorder="0" applyAlignment="0" applyProtection="0"/>
    <xf numFmtId="0" fontId="23" fillId="12" borderId="0" applyNumberFormat="0" applyBorder="0" applyAlignment="0" applyProtection="0"/>
    <xf numFmtId="0" fontId="23" fillId="12" borderId="0" applyNumberFormat="0" applyBorder="0" applyAlignment="0" applyProtection="0"/>
    <xf numFmtId="0" fontId="23" fillId="12" borderId="0" applyNumberFormat="0" applyBorder="0" applyAlignment="0" applyProtection="0"/>
    <xf numFmtId="0" fontId="23" fillId="13" borderId="0" applyNumberFormat="0" applyBorder="0" applyAlignment="0" applyProtection="0"/>
    <xf numFmtId="0" fontId="23" fillId="13" borderId="0" applyNumberFormat="0" applyBorder="0" applyAlignment="0" applyProtection="0"/>
    <xf numFmtId="0" fontId="23" fillId="13" borderId="0" applyNumberFormat="0" applyBorder="0" applyAlignment="0" applyProtection="0"/>
    <xf numFmtId="0" fontId="23" fillId="13"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4" borderId="0" applyNumberFormat="0" applyBorder="0" applyAlignment="0" applyProtection="0"/>
    <xf numFmtId="0" fontId="23" fillId="14" borderId="0" applyNumberFormat="0" applyBorder="0" applyAlignment="0" applyProtection="0"/>
    <xf numFmtId="0" fontId="23" fillId="14"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15" borderId="0" applyNumberFormat="0" applyBorder="0" applyAlignment="0" applyProtection="0"/>
    <xf numFmtId="0" fontId="23" fillId="15" borderId="0" applyNumberFormat="0" applyBorder="0" applyAlignment="0" applyProtection="0"/>
    <xf numFmtId="0" fontId="23" fillId="15"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16" borderId="0" applyNumberFormat="0" applyBorder="0" applyAlignment="0" applyProtection="0"/>
    <xf numFmtId="0" fontId="23" fillId="16" borderId="0" applyNumberFormat="0" applyBorder="0" applyAlignment="0" applyProtection="0"/>
    <xf numFmtId="0" fontId="23" fillId="16"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23" fillId="17" borderId="0" applyNumberFormat="0" applyBorder="0" applyAlignment="0" applyProtection="0"/>
    <xf numFmtId="0" fontId="23" fillId="17" borderId="0" applyNumberFormat="0" applyBorder="0" applyAlignment="0" applyProtection="0"/>
    <xf numFmtId="0" fontId="23" fillId="17"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3" fillId="19" borderId="0" applyNumberFormat="0" applyBorder="0" applyAlignment="0" applyProtection="0"/>
    <xf numFmtId="0" fontId="23" fillId="20" borderId="0" applyNumberFormat="0" applyBorder="0" applyAlignment="0" applyProtection="0"/>
    <xf numFmtId="0" fontId="23" fillId="9" borderId="0" applyNumberFormat="0" applyBorder="0" applyAlignment="0" applyProtection="0"/>
    <xf numFmtId="0" fontId="23" fillId="18"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2" borderId="0" applyNumberFormat="0" applyBorder="0" applyAlignment="0" applyProtection="0"/>
    <xf numFmtId="0" fontId="23" fillId="22" borderId="0" applyNumberFormat="0" applyBorder="0" applyAlignment="0" applyProtection="0"/>
    <xf numFmtId="0" fontId="23" fillId="22" borderId="0" applyNumberFormat="0" applyBorder="0" applyAlignment="0" applyProtection="0"/>
    <xf numFmtId="0" fontId="23" fillId="22" borderId="0" applyNumberFormat="0" applyBorder="0" applyAlignment="0" applyProtection="0"/>
    <xf numFmtId="0" fontId="23" fillId="23" borderId="0" applyNumberFormat="0" applyBorder="0" applyAlignment="0" applyProtection="0"/>
    <xf numFmtId="0" fontId="23" fillId="23" borderId="0" applyNumberFormat="0" applyBorder="0" applyAlignment="0" applyProtection="0"/>
    <xf numFmtId="0" fontId="23" fillId="23" borderId="0" applyNumberFormat="0" applyBorder="0" applyAlignment="0" applyProtection="0"/>
    <xf numFmtId="0" fontId="23" fillId="23" borderId="0" applyNumberFormat="0" applyBorder="0" applyAlignment="0" applyProtection="0"/>
    <xf numFmtId="0" fontId="23" fillId="23" borderId="0" applyNumberFormat="0" applyBorder="0" applyAlignment="0" applyProtection="0"/>
    <xf numFmtId="0" fontId="23" fillId="24" borderId="0" applyNumberFormat="0" applyBorder="0" applyAlignment="0" applyProtection="0"/>
    <xf numFmtId="0" fontId="23" fillId="24" borderId="0" applyNumberFormat="0" applyBorder="0" applyAlignment="0" applyProtection="0"/>
    <xf numFmtId="0" fontId="23" fillId="24" borderId="0" applyNumberFormat="0" applyBorder="0" applyAlignment="0" applyProtection="0"/>
    <xf numFmtId="0" fontId="23" fillId="24" borderId="0" applyNumberFormat="0" applyBorder="0" applyAlignment="0" applyProtection="0"/>
    <xf numFmtId="0" fontId="23" fillId="24" borderId="0" applyNumberFormat="0" applyBorder="0" applyAlignment="0" applyProtection="0"/>
    <xf numFmtId="0" fontId="23" fillId="15" borderId="0" applyNumberFormat="0" applyBorder="0" applyAlignment="0" applyProtection="0"/>
    <xf numFmtId="0" fontId="23" fillId="15" borderId="0" applyNumberFormat="0" applyBorder="0" applyAlignment="0" applyProtection="0"/>
    <xf numFmtId="0" fontId="23" fillId="15" borderId="0" applyNumberFormat="0" applyBorder="0" applyAlignment="0" applyProtection="0"/>
    <xf numFmtId="0" fontId="23" fillId="15" borderId="0" applyNumberFormat="0" applyBorder="0" applyAlignment="0" applyProtection="0"/>
    <xf numFmtId="0" fontId="23" fillId="15" borderId="0" applyNumberFormat="0" applyBorder="0" applyAlignment="0" applyProtection="0"/>
    <xf numFmtId="0" fontId="23" fillId="22" borderId="0" applyNumberFormat="0" applyBorder="0" applyAlignment="0" applyProtection="0"/>
    <xf numFmtId="0" fontId="23" fillId="22" borderId="0" applyNumberFormat="0" applyBorder="0" applyAlignment="0" applyProtection="0"/>
    <xf numFmtId="0" fontId="23" fillId="22" borderId="0" applyNumberFormat="0" applyBorder="0" applyAlignment="0" applyProtection="0"/>
    <xf numFmtId="0" fontId="23" fillId="22"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5" borderId="0" applyNumberFormat="0" applyBorder="0" applyAlignment="0" applyProtection="0"/>
    <xf numFmtId="0" fontId="23" fillId="25" borderId="0" applyNumberFormat="0" applyBorder="0" applyAlignment="0" applyProtection="0"/>
    <xf numFmtId="0" fontId="23" fillId="25" borderId="0" applyNumberFormat="0" applyBorder="0" applyAlignment="0" applyProtection="0"/>
    <xf numFmtId="0" fontId="23" fillId="25" borderId="0" applyNumberFormat="0" applyBorder="0" applyAlignment="0" applyProtection="0"/>
    <xf numFmtId="0" fontId="24" fillId="26"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4" fillId="30" borderId="0" applyNumberFormat="0" applyBorder="0" applyAlignment="0" applyProtection="0"/>
    <xf numFmtId="0" fontId="24" fillId="30" borderId="0" applyNumberFormat="0" applyBorder="0" applyAlignment="0" applyProtection="0"/>
    <xf numFmtId="0" fontId="24" fillId="30" borderId="0" applyNumberFormat="0" applyBorder="0" applyAlignment="0" applyProtection="0"/>
    <xf numFmtId="0" fontId="24" fillId="30"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3" borderId="0" applyNumberFormat="0" applyBorder="0" applyAlignment="0" applyProtection="0"/>
    <xf numFmtId="0" fontId="24" fillId="34" borderId="0" applyNumberFormat="0" applyBorder="0" applyAlignment="0" applyProtection="0"/>
    <xf numFmtId="0" fontId="24" fillId="35" borderId="0" applyNumberFormat="0" applyBorder="0" applyAlignment="0" applyProtection="0"/>
    <xf numFmtId="0" fontId="24" fillId="36"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4" fillId="37" borderId="0" applyNumberFormat="0" applyBorder="0" applyAlignment="0" applyProtection="0"/>
    <xf numFmtId="0" fontId="25" fillId="7" borderId="0" applyNumberFormat="0" applyBorder="0" applyAlignment="0" applyProtection="0"/>
    <xf numFmtId="0" fontId="26" fillId="14" borderId="0" applyNumberFormat="0" applyBorder="0" applyAlignment="0" applyProtection="0"/>
    <xf numFmtId="0" fontId="26" fillId="14" borderId="0" applyNumberFormat="0" applyBorder="0" applyAlignment="0" applyProtection="0"/>
    <xf numFmtId="0" fontId="26" fillId="14" borderId="0" applyNumberFormat="0" applyBorder="0" applyAlignment="0" applyProtection="0"/>
    <xf numFmtId="0" fontId="26" fillId="14" borderId="0" applyNumberFormat="0" applyBorder="0" applyAlignment="0" applyProtection="0"/>
    <xf numFmtId="0" fontId="26" fillId="14" borderId="0" applyNumberFormat="0" applyBorder="0" applyAlignment="0" applyProtection="0"/>
    <xf numFmtId="0" fontId="27" fillId="38" borderId="41" applyNumberFormat="0" applyAlignment="0" applyProtection="0"/>
    <xf numFmtId="0" fontId="27" fillId="39" borderId="41" applyNumberFormat="0" applyAlignment="0" applyProtection="0"/>
    <xf numFmtId="0" fontId="27" fillId="39" borderId="41" applyNumberFormat="0" applyAlignment="0" applyProtection="0"/>
    <xf numFmtId="0" fontId="27" fillId="39" borderId="41" applyNumberFormat="0" applyAlignment="0" applyProtection="0"/>
    <xf numFmtId="0" fontId="27" fillId="39" borderId="41" applyNumberFormat="0" applyAlignment="0" applyProtection="0"/>
    <xf numFmtId="0" fontId="27" fillId="39" borderId="41" applyNumberFormat="0" applyAlignment="0" applyProtection="0"/>
    <xf numFmtId="0" fontId="28" fillId="0" borderId="0"/>
    <xf numFmtId="0" fontId="29" fillId="40" borderId="42" applyNumberFormat="0" applyAlignment="0" applyProtection="0"/>
    <xf numFmtId="0" fontId="29" fillId="40" borderId="42" applyNumberFormat="0" applyAlignment="0" applyProtection="0"/>
    <xf numFmtId="0" fontId="29" fillId="40" borderId="42" applyNumberFormat="0" applyAlignment="0" applyProtection="0"/>
    <xf numFmtId="0" fontId="29" fillId="40" borderId="42" applyNumberFormat="0" applyAlignment="0" applyProtection="0"/>
    <xf numFmtId="0" fontId="29" fillId="40" borderId="42" applyNumberFormat="0" applyAlignment="0" applyProtection="0"/>
    <xf numFmtId="0" fontId="30" fillId="0" borderId="43" applyNumberFormat="0" applyFill="0" applyAlignment="0" applyProtection="0"/>
    <xf numFmtId="0" fontId="30" fillId="0" borderId="43" applyNumberFormat="0" applyFill="0" applyAlignment="0" applyProtection="0"/>
    <xf numFmtId="0" fontId="30" fillId="0" borderId="43" applyNumberFormat="0" applyFill="0" applyAlignment="0" applyProtection="0"/>
    <xf numFmtId="0" fontId="30" fillId="0" borderId="43" applyNumberFormat="0" applyFill="0" applyAlignment="0" applyProtection="0"/>
    <xf numFmtId="0" fontId="30" fillId="0" borderId="43" applyNumberFormat="0" applyFill="0" applyAlignment="0" applyProtection="0"/>
    <xf numFmtId="0" fontId="29" fillId="41" borderId="42" applyNumberFormat="0" applyAlignment="0" applyProtection="0"/>
    <xf numFmtId="188" fontId="11" fillId="0" borderId="15">
      <alignment horizontal="right"/>
    </xf>
    <xf numFmtId="2" fontId="11" fillId="0" borderId="0"/>
    <xf numFmtId="187" fontId="11" fillId="0" borderId="0"/>
    <xf numFmtId="189" fontId="21" fillId="0" borderId="0"/>
    <xf numFmtId="188" fontId="11" fillId="0" borderId="15">
      <alignment horizontal="right"/>
    </xf>
    <xf numFmtId="170" fontId="23" fillId="0" borderId="0" applyFont="0" applyFill="0" applyBorder="0" applyAlignment="0" applyProtection="0"/>
    <xf numFmtId="170" fontId="7" fillId="0" borderId="0" applyFont="0" applyFill="0" applyBorder="0" applyAlignment="0" applyProtection="0"/>
    <xf numFmtId="190" fontId="7" fillId="0" borderId="0">
      <protection locked="0"/>
    </xf>
    <xf numFmtId="168"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3" fontId="7" fillId="0" borderId="0" applyFill="0" applyBorder="0" applyAlignment="0" applyProtection="0"/>
    <xf numFmtId="0" fontId="31" fillId="0" borderId="0"/>
    <xf numFmtId="3" fontId="7" fillId="0" borderId="0" applyFill="0" applyBorder="0" applyAlignment="0" applyProtection="0"/>
    <xf numFmtId="3" fontId="7" fillId="0" borderId="0" applyFill="0" applyBorder="0" applyAlignment="0" applyProtection="0"/>
    <xf numFmtId="3" fontId="7" fillId="0" borderId="0" applyFill="0" applyBorder="0" applyAlignment="0" applyProtection="0"/>
    <xf numFmtId="3" fontId="32" fillId="0" borderId="0" applyFont="0" applyFill="0" applyBorder="0" applyAlignment="0" applyProtection="0"/>
    <xf numFmtId="0" fontId="31" fillId="0" borderId="0"/>
    <xf numFmtId="0" fontId="31" fillId="0" borderId="0"/>
    <xf numFmtId="191" fontId="7" fillId="0" borderId="0">
      <protection locked="0"/>
    </xf>
    <xf numFmtId="192" fontId="7" fillId="0" borderId="0" applyFont="0" applyFill="0" applyBorder="0" applyAlignment="0" applyProtection="0"/>
    <xf numFmtId="169" fontId="7" fillId="0" borderId="0" applyFont="0" applyFill="0" applyBorder="0" applyAlignment="0" applyProtection="0"/>
    <xf numFmtId="178" fontId="7" fillId="0" borderId="0" applyFont="0" applyFill="0" applyBorder="0" applyAlignment="0" applyProtection="0"/>
    <xf numFmtId="193" fontId="7" fillId="0" borderId="0" applyFill="0" applyBorder="0" applyAlignment="0" applyProtection="0"/>
    <xf numFmtId="193" fontId="7" fillId="0" borderId="0" applyFill="0" applyBorder="0" applyAlignment="0" applyProtection="0"/>
    <xf numFmtId="193" fontId="7" fillId="0" borderId="0" applyFill="0" applyBorder="0" applyAlignment="0" applyProtection="0"/>
    <xf numFmtId="193" fontId="7" fillId="0" borderId="0" applyFill="0" applyBorder="0" applyAlignment="0" applyProtection="0"/>
    <xf numFmtId="194" fontId="32" fillId="0" borderId="0" applyFont="0" applyFill="0" applyBorder="0" applyAlignment="0" applyProtection="0"/>
    <xf numFmtId="0" fontId="33" fillId="0" borderId="0" applyFill="0" applyBorder="0" applyAlignment="0" applyProtection="0"/>
    <xf numFmtId="0" fontId="7" fillId="0" borderId="0" applyFill="0" applyBorder="0" applyAlignment="0" applyProtection="0"/>
    <xf numFmtId="0" fontId="33" fillId="0" borderId="0" applyFill="0" applyBorder="0" applyAlignment="0" applyProtection="0"/>
    <xf numFmtId="0" fontId="7" fillId="0" borderId="0" applyFill="0" applyBorder="0" applyAlignment="0" applyProtection="0"/>
    <xf numFmtId="0" fontId="33" fillId="0" borderId="0" applyFill="0" applyBorder="0" applyAlignment="0" applyProtection="0"/>
    <xf numFmtId="0" fontId="33" fillId="0" borderId="0" applyFill="0" applyBorder="0" applyAlignment="0" applyProtection="0"/>
    <xf numFmtId="0" fontId="33" fillId="0" borderId="0" applyFill="0" applyBorder="0" applyAlignment="0" applyProtection="0"/>
    <xf numFmtId="0" fontId="33" fillId="0" borderId="0" applyFill="0" applyBorder="0" applyAlignment="0" applyProtection="0"/>
    <xf numFmtId="0" fontId="33" fillId="0" borderId="0" applyFill="0" applyBorder="0" applyAlignment="0" applyProtection="0"/>
    <xf numFmtId="0" fontId="33" fillId="0" borderId="0" applyFill="0" applyBorder="0" applyAlignment="0" applyProtection="0"/>
    <xf numFmtId="0" fontId="33" fillId="0" borderId="0" applyFill="0" applyBorder="0" applyAlignment="0" applyProtection="0"/>
    <xf numFmtId="0" fontId="33" fillId="0" borderId="0" applyFill="0" applyBorder="0" applyAlignment="0" applyProtection="0"/>
    <xf numFmtId="0" fontId="33"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7" fillId="0" borderId="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5" fillId="42" borderId="0" applyNumberFormat="0" applyBorder="0" applyAlignment="0" applyProtection="0"/>
    <xf numFmtId="0" fontId="35" fillId="43" borderId="0" applyNumberFormat="0" applyBorder="0" applyAlignment="0" applyProtection="0"/>
    <xf numFmtId="0" fontId="35" fillId="44" borderId="0" applyNumberFormat="0" applyBorder="0" applyAlignment="0" applyProtection="0"/>
    <xf numFmtId="0" fontId="23" fillId="45" borderId="0" applyNumberFormat="0" applyBorder="0" applyAlignment="0" applyProtection="0"/>
    <xf numFmtId="0" fontId="23" fillId="45" borderId="0" applyNumberFormat="0" applyBorder="0" applyAlignment="0" applyProtection="0"/>
    <xf numFmtId="0" fontId="24" fillId="46"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4" fillId="47" borderId="0" applyNumberFormat="0" applyBorder="0" applyAlignment="0" applyProtection="0"/>
    <xf numFmtId="0" fontId="23" fillId="48" borderId="0" applyNumberFormat="0" applyBorder="0" applyAlignment="0" applyProtection="0"/>
    <xf numFmtId="0" fontId="23" fillId="49" borderId="0" applyNumberFormat="0" applyBorder="0" applyAlignment="0" applyProtection="0"/>
    <xf numFmtId="0" fontId="24" fillId="50" borderId="0" applyNumberFormat="0" applyBorder="0" applyAlignment="0" applyProtection="0"/>
    <xf numFmtId="0" fontId="24" fillId="51" borderId="0" applyNumberFormat="0" applyBorder="0" applyAlignment="0" applyProtection="0"/>
    <xf numFmtId="0" fontId="24" fillId="51" borderId="0" applyNumberFormat="0" applyBorder="0" applyAlignment="0" applyProtection="0"/>
    <xf numFmtId="0" fontId="24" fillId="51" borderId="0" applyNumberFormat="0" applyBorder="0" applyAlignment="0" applyProtection="0"/>
    <xf numFmtId="0" fontId="24" fillId="51" borderId="0" applyNumberFormat="0" applyBorder="0" applyAlignment="0" applyProtection="0"/>
    <xf numFmtId="0" fontId="24" fillId="51" borderId="0" applyNumberFormat="0" applyBorder="0" applyAlignment="0" applyProtection="0"/>
    <xf numFmtId="0" fontId="23" fillId="48" borderId="0" applyNumberFormat="0" applyBorder="0" applyAlignment="0" applyProtection="0"/>
    <xf numFmtId="0" fontId="23" fillId="52" borderId="0" applyNumberFormat="0" applyBorder="0" applyAlignment="0" applyProtection="0"/>
    <xf numFmtId="0" fontId="24" fillId="49" borderId="0" applyNumberFormat="0" applyBorder="0" applyAlignment="0" applyProtection="0"/>
    <xf numFmtId="0" fontId="24" fillId="53" borderId="0" applyNumberFormat="0" applyBorder="0" applyAlignment="0" applyProtection="0"/>
    <xf numFmtId="0" fontId="24" fillId="53" borderId="0" applyNumberFormat="0" applyBorder="0" applyAlignment="0" applyProtection="0"/>
    <xf numFmtId="0" fontId="24" fillId="53" borderId="0" applyNumberFormat="0" applyBorder="0" applyAlignment="0" applyProtection="0"/>
    <xf numFmtId="0" fontId="24" fillId="53" borderId="0" applyNumberFormat="0" applyBorder="0" applyAlignment="0" applyProtection="0"/>
    <xf numFmtId="0" fontId="24" fillId="53" borderId="0" applyNumberFormat="0" applyBorder="0" applyAlignment="0" applyProtection="0"/>
    <xf numFmtId="0" fontId="23" fillId="45" borderId="0" applyNumberFormat="0" applyBorder="0" applyAlignment="0" applyProtection="0"/>
    <xf numFmtId="0" fontId="23" fillId="49" borderId="0" applyNumberFormat="0" applyBorder="0" applyAlignment="0" applyProtection="0"/>
    <xf numFmtId="0" fontId="24" fillId="49"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3" fillId="54" borderId="0" applyNumberFormat="0" applyBorder="0" applyAlignment="0" applyProtection="0"/>
    <xf numFmtId="0" fontId="23" fillId="45" borderId="0" applyNumberFormat="0" applyBorder="0" applyAlignment="0" applyProtection="0"/>
    <xf numFmtId="0" fontId="24" fillId="46"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3" fillId="48" borderId="0" applyNumberFormat="0" applyBorder="0" applyAlignment="0" applyProtection="0"/>
    <xf numFmtId="0" fontId="23" fillId="55" borderId="0" applyNumberFormat="0" applyBorder="0" applyAlignment="0" applyProtection="0"/>
    <xf numFmtId="0" fontId="24" fillId="55"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1" fontId="7" fillId="0" borderId="0"/>
    <xf numFmtId="0" fontId="36" fillId="17" borderId="41" applyNumberFormat="0" applyAlignment="0" applyProtection="0"/>
    <xf numFmtId="0" fontId="36" fillId="17" borderId="41" applyNumberFormat="0" applyAlignment="0" applyProtection="0"/>
    <xf numFmtId="0" fontId="36" fillId="17" borderId="41" applyNumberFormat="0" applyAlignment="0" applyProtection="0"/>
    <xf numFmtId="0" fontId="36" fillId="17" borderId="41" applyNumberFormat="0" applyAlignment="0" applyProtection="0"/>
    <xf numFmtId="0" fontId="36" fillId="17" borderId="41" applyNumberFormat="0" applyAlignment="0" applyProtection="0"/>
    <xf numFmtId="0" fontId="7" fillId="0" borderId="0"/>
    <xf numFmtId="0" fontId="7" fillId="0" borderId="0"/>
    <xf numFmtId="195" fontId="7" fillId="0" borderId="0" applyFont="0" applyFill="0" applyBorder="0" applyAlignment="0" applyProtection="0"/>
    <xf numFmtId="195" fontId="7"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7"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6" fontId="7" fillId="0" borderId="0" applyFont="0" applyFill="0" applyBorder="0" applyAlignment="0" applyProtection="0"/>
    <xf numFmtId="199" fontId="23" fillId="0" borderId="0"/>
    <xf numFmtId="0" fontId="23" fillId="0" borderId="0"/>
    <xf numFmtId="0" fontId="37" fillId="0" borderId="0" applyNumberFormat="0" applyFill="0" applyBorder="0" applyAlignment="0" applyProtection="0"/>
    <xf numFmtId="200" fontId="38" fillId="0" borderId="0">
      <protection locked="0"/>
    </xf>
    <xf numFmtId="200" fontId="38" fillId="0" borderId="0">
      <protection locked="0"/>
    </xf>
    <xf numFmtId="200" fontId="38" fillId="0" borderId="0">
      <protection locked="0"/>
    </xf>
    <xf numFmtId="200" fontId="38" fillId="0" borderId="0">
      <protection locked="0"/>
    </xf>
    <xf numFmtId="200" fontId="38" fillId="0" borderId="0">
      <protection locked="0"/>
    </xf>
    <xf numFmtId="200" fontId="38" fillId="0" borderId="0">
      <protection locked="0"/>
    </xf>
    <xf numFmtId="200" fontId="38" fillId="0" borderId="0">
      <protection locked="0"/>
    </xf>
    <xf numFmtId="2" fontId="33" fillId="0" borderId="0" applyFill="0" applyBorder="0" applyAlignment="0" applyProtection="0"/>
    <xf numFmtId="2" fontId="7" fillId="0" borderId="0" applyFill="0" applyBorder="0" applyAlignment="0" applyProtection="0"/>
    <xf numFmtId="2" fontId="33" fillId="0" borderId="0" applyFill="0" applyBorder="0" applyAlignment="0" applyProtection="0"/>
    <xf numFmtId="2" fontId="7" fillId="0" borderId="0" applyFill="0" applyBorder="0" applyAlignment="0" applyProtection="0"/>
    <xf numFmtId="2" fontId="33" fillId="0" borderId="0" applyFill="0" applyBorder="0" applyAlignment="0" applyProtection="0"/>
    <xf numFmtId="2" fontId="33" fillId="0" borderId="0" applyFill="0" applyBorder="0" applyAlignment="0" applyProtection="0"/>
    <xf numFmtId="2" fontId="33" fillId="0" borderId="0" applyFill="0" applyBorder="0" applyAlignment="0" applyProtection="0"/>
    <xf numFmtId="2" fontId="33" fillId="0" borderId="0" applyFill="0" applyBorder="0" applyAlignment="0" applyProtection="0"/>
    <xf numFmtId="2" fontId="33" fillId="0" borderId="0" applyFill="0" applyBorder="0" applyAlignment="0" applyProtection="0"/>
    <xf numFmtId="2" fontId="33" fillId="0" borderId="0" applyFill="0" applyBorder="0" applyAlignment="0" applyProtection="0"/>
    <xf numFmtId="2" fontId="33" fillId="0" borderId="0" applyFill="0" applyBorder="0" applyAlignment="0" applyProtection="0"/>
    <xf numFmtId="2" fontId="33" fillId="0" borderId="0" applyFill="0" applyBorder="0" applyAlignment="0" applyProtection="0"/>
    <xf numFmtId="2" fontId="33" fillId="0" borderId="0" applyFill="0" applyBorder="0" applyAlignment="0" applyProtection="0"/>
    <xf numFmtId="2" fontId="7" fillId="0" borderId="0" applyFill="0" applyBorder="0" applyAlignment="0" applyProtection="0"/>
    <xf numFmtId="2" fontId="7" fillId="0" borderId="0" applyFill="0" applyBorder="0" applyAlignment="0" applyProtection="0"/>
    <xf numFmtId="2" fontId="7" fillId="0" borderId="0" applyFill="0" applyBorder="0" applyAlignment="0" applyProtection="0"/>
    <xf numFmtId="2" fontId="7" fillId="0" borderId="0" applyFill="0" applyBorder="0" applyAlignment="0" applyProtection="0"/>
    <xf numFmtId="2" fontId="7" fillId="0" borderId="0" applyFill="0" applyBorder="0" applyAlignment="0" applyProtection="0"/>
    <xf numFmtId="0" fontId="26" fillId="8" borderId="0" applyNumberFormat="0" applyBorder="0" applyAlignment="0" applyProtection="0"/>
    <xf numFmtId="201" fontId="7" fillId="0" borderId="0"/>
    <xf numFmtId="0" fontId="39" fillId="0" borderId="0" applyNumberFormat="0" applyFill="0" applyBorder="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34" fillId="0" borderId="44" applyNumberFormat="0" applyFill="0" applyAlignment="0" applyProtection="0"/>
    <xf numFmtId="0" fontId="34"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7"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25" fillId="13" borderId="0" applyNumberFormat="0" applyBorder="0" applyAlignment="0" applyProtection="0"/>
    <xf numFmtId="0" fontId="25" fillId="13" borderId="0" applyNumberFormat="0" applyBorder="0" applyAlignment="0" applyProtection="0"/>
    <xf numFmtId="0" fontId="25" fillId="13" borderId="0" applyNumberFormat="0" applyBorder="0" applyAlignment="0" applyProtection="0"/>
    <xf numFmtId="0" fontId="25" fillId="13" borderId="0" applyNumberFormat="0" applyBorder="0" applyAlignment="0" applyProtection="0"/>
    <xf numFmtId="0" fontId="25" fillId="13" borderId="0" applyNumberFormat="0" applyBorder="0" applyAlignment="0" applyProtection="0"/>
    <xf numFmtId="0" fontId="36" fillId="11" borderId="41" applyNumberFormat="0" applyAlignment="0" applyProtection="0"/>
    <xf numFmtId="0" fontId="30" fillId="0" borderId="43" applyNumberFormat="0" applyFill="0" applyAlignment="0" applyProtection="0"/>
    <xf numFmtId="202" fontId="11" fillId="0" borderId="0">
      <alignment horizontal="right"/>
    </xf>
    <xf numFmtId="203" fontId="11" fillId="0" borderId="0" applyFont="0" applyFill="0" applyBorder="0" applyAlignment="0">
      <alignment horizontal="center"/>
    </xf>
    <xf numFmtId="168"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41" fontId="12" fillId="0" borderId="0" applyFont="0" applyFill="0" applyBorder="0" applyAlignment="0" applyProtection="0"/>
    <xf numFmtId="2" fontId="7" fillId="0" borderId="0" applyBorder="0"/>
    <xf numFmtId="2" fontId="7" fillId="0" borderId="0" applyBorder="0"/>
    <xf numFmtId="2" fontId="7" fillId="0" borderId="0" applyBorder="0"/>
    <xf numFmtId="2" fontId="7" fillId="0" borderId="0" applyBorder="0"/>
    <xf numFmtId="192" fontId="7" fillId="0" borderId="0" applyFont="0" applyFill="0" applyBorder="0" applyAlignment="0" applyProtection="0"/>
    <xf numFmtId="170" fontId="23" fillId="0" borderId="0" applyFont="0" applyFill="0" applyBorder="0" applyAlignment="0" applyProtection="0"/>
    <xf numFmtId="175" fontId="7" fillId="0" borderId="0" applyFont="0" applyFill="0" applyBorder="0" applyAlignment="0" applyProtection="0"/>
    <xf numFmtId="205" fontId="23" fillId="0" borderId="0" applyFont="0" applyFill="0" applyBorder="0" applyAlignment="0" applyProtection="0"/>
    <xf numFmtId="185" fontId="7" fillId="0" borderId="0" applyFont="0" applyFill="0" applyBorder="0" applyAlignment="0" applyProtection="0"/>
    <xf numFmtId="170" fontId="23" fillId="0" borderId="0" applyFont="0" applyFill="0" applyBorder="0" applyAlignment="0" applyProtection="0"/>
    <xf numFmtId="185" fontId="7" fillId="0" borderId="0" applyFont="0" applyFill="0" applyBorder="0" applyAlignment="0" applyProtection="0"/>
    <xf numFmtId="170" fontId="8"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206" fontId="23" fillId="0" borderId="0" applyFont="0" applyFill="0" applyBorder="0" applyAlignment="0" applyProtection="0"/>
    <xf numFmtId="206" fontId="23"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207" fontId="23" fillId="0" borderId="0" applyFont="0" applyFill="0" applyBorder="0" applyAlignment="0" applyProtection="0"/>
    <xf numFmtId="170" fontId="7" fillId="0" borderId="0" applyFont="0" applyFill="0" applyBorder="0" applyAlignment="0" applyProtection="0"/>
    <xf numFmtId="170" fontId="8" fillId="0" borderId="0" applyFont="0" applyFill="0" applyBorder="0" applyAlignment="0" applyProtection="0"/>
    <xf numFmtId="164" fontId="7" fillId="0" borderId="0" applyFont="0" applyFill="0" applyProtection="0"/>
    <xf numFmtId="164" fontId="7" fillId="0" borderId="0" applyFont="0" applyFill="0" applyProtection="0"/>
    <xf numFmtId="164" fontId="7" fillId="0" borderId="0" applyFont="0" applyFill="0" applyProtection="0"/>
    <xf numFmtId="164" fontId="7" fillId="0" borderId="0" applyFont="0" applyFill="0" applyProtection="0"/>
    <xf numFmtId="164" fontId="7" fillId="0" borderId="0" applyFont="0" applyFill="0" applyProtection="0"/>
    <xf numFmtId="164" fontId="7" fillId="0" borderId="0" applyFont="0" applyFill="0" applyProtection="0"/>
    <xf numFmtId="164" fontId="7" fillId="0" borderId="0" applyFont="0" applyFill="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85" fontId="7"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200" fontId="23"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205" fontId="23" fillId="0" borderId="0" applyFont="0" applyFill="0" applyBorder="0" applyAlignment="0" applyProtection="0"/>
    <xf numFmtId="205" fontId="23" fillId="0" borderId="0" applyFont="0" applyFill="0" applyBorder="0" applyAlignment="0" applyProtection="0"/>
    <xf numFmtId="205" fontId="23" fillId="0" borderId="0" applyFont="0" applyFill="0" applyBorder="0" applyAlignment="0" applyProtection="0"/>
    <xf numFmtId="170" fontId="7" fillId="0" borderId="0" applyFont="0" applyFill="0" applyBorder="0" applyAlignment="0" applyProtection="0"/>
    <xf numFmtId="164" fontId="7" fillId="0" borderId="0" applyFont="0" applyFill="0" applyProtection="0"/>
    <xf numFmtId="164" fontId="7" fillId="0" borderId="0" applyFont="0" applyFill="0" applyProtection="0"/>
    <xf numFmtId="164" fontId="7" fillId="0" borderId="0" applyFont="0" applyFill="0" applyProtection="0"/>
    <xf numFmtId="164" fontId="7" fillId="0" borderId="0" applyFont="0" applyFill="0" applyProtection="0"/>
    <xf numFmtId="164" fontId="7" fillId="0" borderId="0" applyFont="0" applyFill="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85" fontId="7" fillId="0" borderId="0" applyFont="0" applyFill="0" applyBorder="0" applyAlignment="0" applyProtection="0"/>
    <xf numFmtId="170" fontId="8" fillId="0" borderId="0" applyFont="0" applyFill="0" applyBorder="0" applyAlignment="0" applyProtection="0"/>
    <xf numFmtId="40" fontId="48"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7" fillId="0" borderId="0" applyFill="0" applyBorder="0" applyAlignment="0" applyProtection="0"/>
    <xf numFmtId="170" fontId="7" fillId="0" borderId="0" applyFont="0" applyFill="0" applyBorder="0" applyAlignment="0" applyProtection="0"/>
    <xf numFmtId="164" fontId="7" fillId="0" borderId="0" applyFont="0" applyFill="0" applyProtection="0"/>
    <xf numFmtId="164" fontId="7" fillId="0" borderId="0" applyFont="0" applyFill="0" applyProtection="0"/>
    <xf numFmtId="164" fontId="7" fillId="0" borderId="0" applyFont="0" applyFill="0" applyProtection="0"/>
    <xf numFmtId="164" fontId="7" fillId="0" borderId="0" applyFont="0" applyFill="0" applyProtection="0"/>
    <xf numFmtId="164" fontId="7" fillId="0" borderId="0" applyFont="0" applyFill="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92" fontId="7" fillId="0" borderId="0" applyFill="0" applyBorder="0" applyAlignment="0" applyProtection="0"/>
    <xf numFmtId="192" fontId="7" fillId="0" borderId="0" applyFill="0" applyBorder="0" applyAlignment="0" applyProtection="0"/>
    <xf numFmtId="192" fontId="7" fillId="0" borderId="0" applyFill="0" applyBorder="0" applyAlignment="0" applyProtection="0"/>
    <xf numFmtId="192" fontId="7" fillId="0" borderId="0" applyFill="0" applyBorder="0" applyAlignment="0" applyProtection="0"/>
    <xf numFmtId="192" fontId="7" fillId="0" borderId="0" applyFill="0" applyBorder="0" applyAlignment="0" applyProtection="0"/>
    <xf numFmtId="192" fontId="7" fillId="0" borderId="0" applyFill="0" applyBorder="0" applyAlignment="0" applyProtection="0"/>
    <xf numFmtId="192" fontId="7" fillId="0" borderId="0" applyFill="0" applyBorder="0" applyAlignment="0" applyProtection="0"/>
    <xf numFmtId="192" fontId="7" fillId="0" borderId="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92" fontId="7" fillId="0" borderId="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171" fontId="8" fillId="0" borderId="0" applyFont="0" applyFill="0" applyBorder="0" applyAlignment="0" applyProtection="0"/>
    <xf numFmtId="208" fontId="8" fillId="0" borderId="0" applyFont="0" applyFill="0" applyBorder="0" applyAlignment="0" applyProtection="0"/>
    <xf numFmtId="185" fontId="7" fillId="0" borderId="0" applyFont="0" applyFill="0" applyBorder="0" applyAlignment="0" applyProtection="0"/>
    <xf numFmtId="205" fontId="23" fillId="0" borderId="0" applyFont="0" applyFill="0" applyBorder="0" applyAlignment="0" applyProtection="0"/>
    <xf numFmtId="209" fontId="7" fillId="0" borderId="0" applyFont="0" applyFill="0" applyBorder="0" applyAlignment="0" applyProtection="0"/>
    <xf numFmtId="170" fontId="7" fillId="0" borderId="0" applyFont="0" applyFill="0" applyBorder="0" applyAlignment="0" applyProtection="0"/>
    <xf numFmtId="210" fontId="7" fillId="0" borderId="0" applyFont="0" applyFill="0" applyBorder="0" applyAlignment="0" applyProtection="0"/>
    <xf numFmtId="211" fontId="23" fillId="0" borderId="0" applyFont="0" applyFill="0" applyBorder="0" applyAlignment="0" applyProtection="0"/>
    <xf numFmtId="205" fontId="7" fillId="0" borderId="0" applyFont="0" applyFill="0" applyBorder="0" applyAlignment="0" applyProtection="0"/>
    <xf numFmtId="205" fontId="23" fillId="0" borderId="0" applyFont="0" applyFill="0" applyBorder="0" applyAlignment="0" applyProtection="0"/>
    <xf numFmtId="212" fontId="7" fillId="0" borderId="0" applyFill="0" applyBorder="0" applyAlignment="0" applyProtection="0"/>
    <xf numFmtId="213" fontId="8" fillId="0" borderId="0" applyFont="0" applyFill="0" applyBorder="0" applyAlignment="0" applyProtection="0"/>
    <xf numFmtId="185" fontId="7" fillId="0" borderId="0" applyFont="0" applyFill="0" applyBorder="0" applyAlignment="0" applyProtection="0"/>
    <xf numFmtId="185"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170" fontId="8" fillId="0" borderId="0" applyFont="0" applyFill="0" applyBorder="0" applyAlignment="0" applyProtection="0"/>
    <xf numFmtId="214" fontId="7" fillId="0" borderId="0" applyFont="0" applyFill="0" applyBorder="0" applyAlignment="0" applyProtection="0"/>
    <xf numFmtId="200" fontId="8" fillId="0" borderId="0" applyFont="0" applyFill="0" applyBorder="0" applyAlignment="0" applyProtection="0"/>
    <xf numFmtId="170" fontId="10" fillId="0" borderId="0" applyFont="0" applyFill="0" applyBorder="0" applyAlignment="0" applyProtection="0">
      <alignment vertical="top"/>
    </xf>
    <xf numFmtId="170" fontId="48" fillId="0" borderId="0" applyFont="0" applyFill="0" applyBorder="0" applyAlignment="0" applyProtection="0"/>
    <xf numFmtId="215" fontId="7" fillId="0" borderId="0" applyFill="0" applyBorder="0" applyAlignment="0" applyProtection="0"/>
    <xf numFmtId="215" fontId="7" fillId="0" borderId="0" applyFill="0" applyBorder="0" applyAlignment="0" applyProtection="0"/>
    <xf numFmtId="215" fontId="7" fillId="0" borderId="0" applyFill="0" applyBorder="0" applyAlignment="0" applyProtection="0"/>
    <xf numFmtId="216" fontId="7" fillId="0" borderId="0" applyFont="0" applyFill="0" applyBorder="0" applyAlignment="0" applyProtection="0"/>
    <xf numFmtId="170" fontId="8" fillId="0" borderId="0" applyFont="0" applyFill="0" applyBorder="0" applyAlignment="0" applyProtection="0"/>
    <xf numFmtId="180" fontId="7" fillId="0" borderId="0" applyFont="0" applyFill="0" applyBorder="0" applyAlignment="0" applyProtection="0"/>
    <xf numFmtId="180" fontId="7" fillId="0" borderId="0" applyFont="0" applyFill="0" applyBorder="0" applyAlignment="0" applyProtection="0"/>
    <xf numFmtId="180" fontId="7" fillId="0" borderId="0" applyFont="0" applyFill="0" applyBorder="0" applyAlignment="0" applyProtection="0"/>
    <xf numFmtId="180" fontId="7" fillId="0" borderId="0" applyFont="0" applyFill="0" applyBorder="0" applyAlignment="0" applyProtection="0"/>
    <xf numFmtId="180" fontId="7" fillId="0" borderId="0" applyFont="0" applyFill="0" applyBorder="0" applyAlignment="0" applyProtection="0"/>
    <xf numFmtId="180" fontId="7" fillId="0" borderId="0" applyFont="0" applyFill="0" applyBorder="0" applyAlignment="0" applyProtection="0"/>
    <xf numFmtId="180" fontId="7" fillId="0" borderId="0" applyFont="0" applyFill="0" applyBorder="0" applyAlignment="0" applyProtection="0"/>
    <xf numFmtId="180" fontId="7" fillId="0" borderId="0" applyFont="0" applyFill="0" applyBorder="0" applyAlignment="0" applyProtection="0"/>
    <xf numFmtId="180" fontId="7" fillId="0" borderId="0" applyFill="0" applyBorder="0" applyAlignment="0" applyProtection="0"/>
    <xf numFmtId="170" fontId="8" fillId="0" borderId="0" applyFont="0" applyFill="0" applyBorder="0" applyAlignment="0" applyProtection="0"/>
    <xf numFmtId="180" fontId="7" fillId="0" borderId="0" applyFill="0" applyBorder="0" applyAlignment="0" applyProtection="0"/>
    <xf numFmtId="180" fontId="7" fillId="0" borderId="0" applyFill="0" applyBorder="0" applyAlignment="0" applyProtection="0"/>
    <xf numFmtId="216" fontId="7" fillId="0" borderId="0" applyFont="0" applyFill="0" applyBorder="0" applyAlignment="0" applyProtection="0"/>
    <xf numFmtId="217" fontId="48" fillId="0" borderId="0" applyFont="0" applyFill="0" applyBorder="0" applyAlignment="0" applyProtection="0"/>
    <xf numFmtId="180" fontId="7" fillId="0" borderId="0" applyFont="0" applyFill="0" applyBorder="0" applyAlignment="0" applyProtection="0"/>
    <xf numFmtId="180" fontId="7" fillId="0" borderId="0" applyFont="0" applyFill="0" applyBorder="0" applyAlignment="0" applyProtection="0"/>
    <xf numFmtId="180" fontId="7" fillId="0" borderId="0" applyFont="0" applyFill="0" applyBorder="0" applyAlignment="0" applyProtection="0"/>
    <xf numFmtId="185" fontId="7" fillId="0" borderId="0" applyFont="0" applyFill="0" applyBorder="0" applyAlignment="0" applyProtection="0"/>
    <xf numFmtId="218" fontId="7" fillId="0" borderId="0" applyFill="0" applyBorder="0" applyAlignment="0" applyProtection="0"/>
    <xf numFmtId="218" fontId="7" fillId="0" borderId="0" applyFill="0" applyBorder="0" applyAlignment="0" applyProtection="0"/>
    <xf numFmtId="170" fontId="8" fillId="0" borderId="0" applyFont="0" applyFill="0" applyBorder="0" applyAlignment="0" applyProtection="0"/>
    <xf numFmtId="218" fontId="7" fillId="0" borderId="0" applyFill="0" applyBorder="0" applyAlignment="0" applyProtection="0"/>
    <xf numFmtId="218" fontId="7" fillId="0" borderId="0" applyFill="0" applyBorder="0" applyAlignment="0" applyProtection="0"/>
    <xf numFmtId="216" fontId="7" fillId="0" borderId="0" applyFont="0" applyFill="0" applyBorder="0" applyAlignment="0" applyProtection="0"/>
    <xf numFmtId="219" fontId="23" fillId="0" borderId="0" applyFont="0" applyFill="0" applyBorder="0" applyAlignment="0" applyProtection="0"/>
    <xf numFmtId="220" fontId="7" fillId="0" borderId="0" applyFill="0" applyBorder="0" applyAlignment="0" applyProtection="0"/>
    <xf numFmtId="220" fontId="7" fillId="0" borderId="0" applyFill="0" applyBorder="0" applyAlignment="0" applyProtection="0"/>
    <xf numFmtId="169" fontId="23" fillId="0" borderId="0" applyFont="0" applyFill="0" applyBorder="0" applyAlignment="0" applyProtection="0"/>
    <xf numFmtId="220" fontId="7" fillId="0" borderId="0" applyFill="0" applyBorder="0" applyAlignment="0" applyProtection="0"/>
    <xf numFmtId="220" fontId="7" fillId="0" borderId="0" applyFill="0" applyBorder="0" applyAlignment="0" applyProtection="0"/>
    <xf numFmtId="43" fontId="23" fillId="0" borderId="0" applyFont="0" applyFill="0" applyBorder="0" applyAlignment="0" applyProtection="0"/>
    <xf numFmtId="186" fontId="7" fillId="0" borderId="0" applyFill="0" applyBorder="0" applyAlignment="0" applyProtection="0"/>
    <xf numFmtId="221" fontId="7" fillId="0" borderId="0" applyFont="0" applyFill="0" applyBorder="0" applyAlignment="0" applyProtection="0"/>
    <xf numFmtId="169" fontId="23" fillId="0" borderId="0" applyFont="0" applyFill="0" applyBorder="0" applyAlignment="0" applyProtection="0"/>
    <xf numFmtId="205" fontId="23" fillId="0" borderId="0" applyFont="0" applyFill="0" applyBorder="0" applyAlignment="0" applyProtection="0"/>
    <xf numFmtId="206" fontId="23" fillId="0" borderId="0" applyFont="0" applyFill="0" applyBorder="0" applyAlignment="0" applyProtection="0"/>
    <xf numFmtId="205" fontId="23" fillId="0" borderId="0" applyFont="0" applyFill="0" applyBorder="0" applyAlignment="0" applyProtection="0"/>
    <xf numFmtId="222" fontId="11" fillId="0" borderId="0">
      <alignment horizontal="right"/>
    </xf>
    <xf numFmtId="223" fontId="11" fillId="0" borderId="3"/>
    <xf numFmtId="224" fontId="7" fillId="0" borderId="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69" fontId="23" fillId="0" borderId="0" applyFont="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69" fontId="23" fillId="0" borderId="0" applyFont="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69" fontId="7" fillId="0" borderId="0" applyFont="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69" fontId="23" fillId="0" borderId="0" applyFont="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72"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69" fontId="23" fillId="0" borderId="0" applyFont="0" applyFill="0" applyBorder="0" applyAlignment="0" applyProtection="0"/>
    <xf numFmtId="176" fontId="7" fillId="0" borderId="0" applyFont="0" applyFill="0" applyBorder="0" applyAlignment="0" applyProtection="0"/>
    <xf numFmtId="169" fontId="8" fillId="0" borderId="0" applyFont="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72"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72"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72"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72"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80"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69" fontId="23" fillId="0" borderId="0" applyFont="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8"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6" fontId="7" fillId="0" borderId="0" applyFont="0" applyFill="0" applyBorder="0" applyAlignment="0" applyProtection="0"/>
    <xf numFmtId="187" fontId="7"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7" fillId="0" borderId="0" applyFont="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87" fontId="7" fillId="0" borderId="0" applyFont="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69" fontId="23" fillId="0" borderId="0" applyFont="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69" fontId="23" fillId="0" borderId="0" applyFont="0" applyFill="0" applyBorder="0" applyAlignment="0" applyProtection="0"/>
    <xf numFmtId="172" fontId="7" fillId="0" borderId="0" applyFill="0" applyBorder="0" applyAlignment="0" applyProtection="0"/>
    <xf numFmtId="172" fontId="7" fillId="0" borderId="0" applyFill="0" applyBorder="0" applyAlignment="0" applyProtection="0"/>
    <xf numFmtId="172" fontId="7" fillId="0" borderId="0" applyFill="0" applyBorder="0" applyAlignment="0" applyProtection="0"/>
    <xf numFmtId="187"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69" fontId="23" fillId="0" borderId="0" applyFont="0" applyFill="0" applyBorder="0" applyAlignment="0" applyProtection="0"/>
    <xf numFmtId="169" fontId="23" fillId="0" borderId="0" applyFont="0" applyFill="0" applyBorder="0" applyAlignment="0" applyProtection="0"/>
    <xf numFmtId="166" fontId="7" fillId="0" borderId="0" applyFont="0" applyFill="0" applyBorder="0" applyAlignment="0" applyProtection="0"/>
    <xf numFmtId="169" fontId="7" fillId="0" borderId="0" applyFont="0" applyFill="0" applyBorder="0" applyAlignment="0" applyProtection="0"/>
    <xf numFmtId="176" fontId="7" fillId="0" borderId="0" applyFill="0" applyBorder="0" applyAlignment="0" applyProtection="0"/>
    <xf numFmtId="169" fontId="10" fillId="0" borderId="0" applyFont="0" applyFill="0" applyBorder="0" applyAlignment="0" applyProtection="0">
      <alignment vertical="top"/>
    </xf>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6" fontId="7" fillId="0" borderId="0" applyFill="0" applyBorder="0" applyAlignment="0" applyProtection="0"/>
    <xf numFmtId="226" fontId="7" fillId="0" borderId="0" applyFont="0" applyFill="0" applyBorder="0" applyAlignment="0" applyProtection="0"/>
    <xf numFmtId="176" fontId="7" fillId="0" borderId="0" applyFont="0" applyFill="0" applyBorder="0" applyAlignment="0" applyProtection="0"/>
    <xf numFmtId="176" fontId="7" fillId="0" borderId="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ill="0" applyBorder="0" applyAlignment="0" applyProtection="0"/>
    <xf numFmtId="176" fontId="7" fillId="0" borderId="0" applyFill="0" applyBorder="0" applyAlignment="0" applyProtection="0"/>
    <xf numFmtId="176" fontId="7" fillId="0" borderId="0" applyFill="0" applyBorder="0" applyAlignment="0" applyProtection="0"/>
    <xf numFmtId="176" fontId="7" fillId="0" borderId="0" applyFill="0" applyBorder="0" applyAlignment="0" applyProtection="0"/>
    <xf numFmtId="176" fontId="7" fillId="0" borderId="0" applyFill="0" applyBorder="0" applyAlignment="0" applyProtection="0"/>
    <xf numFmtId="176" fontId="7" fillId="0" borderId="0" applyFill="0" applyBorder="0" applyAlignment="0" applyProtection="0"/>
    <xf numFmtId="176" fontId="7" fillId="0" borderId="0" applyFill="0" applyBorder="0" applyAlignment="0" applyProtection="0"/>
    <xf numFmtId="176" fontId="7" fillId="0" borderId="0" applyFill="0" applyBorder="0" applyAlignment="0" applyProtection="0"/>
    <xf numFmtId="227" fontId="7" fillId="0" borderId="0" applyFont="0" applyFill="0" applyBorder="0" applyAlignment="0" applyProtection="0"/>
    <xf numFmtId="169" fontId="23" fillId="0" borderId="0" applyFont="0" applyFill="0" applyBorder="0" applyAlignment="0" applyProtection="0"/>
    <xf numFmtId="169" fontId="23" fillId="0" borderId="0" applyFont="0" applyFill="0" applyBorder="0" applyAlignment="0" applyProtection="0"/>
    <xf numFmtId="169" fontId="23"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9" fontId="8" fillId="0" borderId="0" applyFont="0" applyFill="0" applyBorder="0" applyAlignment="0" applyProtection="0"/>
    <xf numFmtId="176" fontId="7" fillId="0" borderId="0" applyFont="0" applyFill="0" applyBorder="0" applyAlignment="0" applyProtection="0"/>
    <xf numFmtId="210" fontId="23" fillId="0" borderId="0" applyFont="0" applyFill="0" applyBorder="0" applyAlignment="0" applyProtection="0"/>
    <xf numFmtId="228" fontId="7" fillId="0" borderId="0" applyFont="0" applyFill="0" applyBorder="0" applyAlignment="0" applyProtection="0"/>
    <xf numFmtId="217" fontId="23" fillId="0" borderId="0" applyFont="0" applyFill="0" applyBorder="0" applyAlignment="0" applyProtection="0"/>
    <xf numFmtId="176" fontId="7" fillId="0" borderId="0" applyFont="0" applyFill="0" applyBorder="0" applyAlignment="0" applyProtection="0"/>
    <xf numFmtId="178" fontId="7" fillId="0" borderId="0" applyFont="0" applyFill="0" applyBorder="0" applyAlignment="0" applyProtection="0"/>
    <xf numFmtId="219" fontId="23" fillId="0" borderId="0" applyFont="0" applyFill="0" applyBorder="0" applyAlignment="0" applyProtection="0"/>
    <xf numFmtId="180" fontId="23" fillId="0" borderId="0" applyFont="0" applyFill="0" applyBorder="0" applyAlignment="0" applyProtection="0"/>
    <xf numFmtId="176" fontId="7" fillId="0" borderId="0" applyFont="0" applyFill="0" applyBorder="0" applyAlignment="0" applyProtection="0"/>
    <xf numFmtId="219" fontId="23"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14" fillId="0" borderId="0" applyFont="0" applyFill="0" applyBorder="0" applyAlignment="0" applyProtection="0"/>
    <xf numFmtId="176" fontId="7" fillId="0" borderId="0" applyFont="0" applyFill="0" applyBorder="0" applyAlignment="0" applyProtection="0"/>
    <xf numFmtId="169" fontId="23" fillId="0" borderId="0" applyFont="0" applyFill="0" applyBorder="0" applyAlignment="0" applyProtection="0"/>
    <xf numFmtId="169" fontId="23" fillId="0" borderId="0" applyFont="0" applyFill="0" applyBorder="0" applyAlignment="0" applyProtection="0"/>
    <xf numFmtId="169" fontId="8" fillId="0" borderId="0" applyFont="0" applyFill="0" applyBorder="0" applyAlignment="0" applyProtection="0"/>
    <xf numFmtId="176" fontId="7" fillId="0" borderId="0" applyFont="0" applyFill="0" applyBorder="0" applyAlignment="0" applyProtection="0"/>
    <xf numFmtId="0" fontId="7" fillId="0" borderId="0" applyFont="0" applyFill="0" applyBorder="0" applyAlignment="0" applyProtection="0"/>
    <xf numFmtId="0" fontId="49" fillId="57" borderId="0" applyNumberFormat="0" applyBorder="0" applyAlignment="0" applyProtection="0"/>
    <xf numFmtId="0" fontId="49" fillId="57" borderId="0" applyNumberFormat="0" applyBorder="0" applyAlignment="0" applyProtection="0"/>
    <xf numFmtId="0" fontId="49" fillId="57" borderId="0" applyNumberFormat="0" applyBorder="0" applyAlignment="0" applyProtection="0"/>
    <xf numFmtId="0" fontId="49" fillId="57" borderId="0" applyNumberFormat="0" applyBorder="0" applyAlignment="0" applyProtection="0"/>
    <xf numFmtId="0" fontId="49" fillId="57" borderId="0" applyNumberFormat="0" applyBorder="0" applyAlignment="0" applyProtection="0"/>
    <xf numFmtId="229" fontId="11" fillId="0" borderId="0" applyFont="0" applyFill="0" applyBorder="0" applyAlignment="0">
      <alignment horizont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223"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173"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7" fillId="0" borderId="0"/>
    <xf numFmtId="0" fontId="7" fillId="0" borderId="0"/>
    <xf numFmtId="0" fontId="7"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7" fillId="0" borderId="0"/>
    <xf numFmtId="0" fontId="48" fillId="0" borderId="0"/>
    <xf numFmtId="0" fontId="48" fillId="0" borderId="0"/>
    <xf numFmtId="0" fontId="48" fillId="0" borderId="0"/>
    <xf numFmtId="0" fontId="48" fillId="0" borderId="0"/>
    <xf numFmtId="0" fontId="48" fillId="0" borderId="0"/>
    <xf numFmtId="0" fontId="7" fillId="0" borderId="0"/>
    <xf numFmtId="0" fontId="48" fillId="0" borderId="0"/>
    <xf numFmtId="0" fontId="7" fillId="0" borderId="0"/>
    <xf numFmtId="0" fontId="7" fillId="0" borderId="0"/>
    <xf numFmtId="0" fontId="7" fillId="0" borderId="0"/>
    <xf numFmtId="0" fontId="7" fillId="0" borderId="0"/>
    <xf numFmtId="0" fontId="48" fillId="0" borderId="0"/>
    <xf numFmtId="0" fontId="48" fillId="0" borderId="0"/>
    <xf numFmtId="0" fontId="48" fillId="0" borderId="0"/>
    <xf numFmtId="0" fontId="48" fillId="0" borderId="0"/>
    <xf numFmtId="0" fontId="7"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223"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4"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4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3" fillId="0" borderId="0"/>
    <xf numFmtId="0" fontId="23" fillId="0" borderId="0"/>
    <xf numFmtId="0" fontId="23" fillId="0" borderId="0"/>
    <xf numFmtId="0" fontId="8"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8" fillId="0" borderId="0"/>
    <xf numFmtId="0" fontId="8" fillId="0" borderId="0"/>
    <xf numFmtId="0" fontId="7"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8" fillId="0" borderId="0"/>
    <xf numFmtId="0" fontId="8" fillId="0" borderId="0"/>
    <xf numFmtId="0" fontId="23"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7" fillId="0" borderId="0"/>
    <xf numFmtId="0" fontId="8" fillId="0" borderId="0"/>
    <xf numFmtId="0" fontId="10" fillId="0" borderId="0" applyFill="0" applyAlignment="0">
      <alignment vertical="top" wrapText="1"/>
    </xf>
    <xf numFmtId="0" fontId="10" fillId="0" borderId="0" applyFill="0" applyAlignment="0">
      <alignment vertical="top" wrapText="1"/>
    </xf>
    <xf numFmtId="0" fontId="10" fillId="0" borderId="0" applyFill="0" applyAlignment="0">
      <alignment vertical="top" wrapText="1"/>
    </xf>
    <xf numFmtId="0" fontId="10" fillId="0" borderId="0" applyFill="0" applyAlignment="0">
      <alignment vertical="top" wrapText="1"/>
    </xf>
    <xf numFmtId="0" fontId="10" fillId="0" borderId="0" applyFill="0" applyAlignment="0">
      <alignment vertical="top" wrapText="1"/>
    </xf>
    <xf numFmtId="0" fontId="4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87" fontId="5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58" borderId="45" applyNumberFormat="0" applyAlignment="0" applyProtection="0"/>
    <xf numFmtId="0" fontId="7" fillId="58" borderId="45" applyNumberFormat="0" applyAlignment="0" applyProtection="0"/>
    <xf numFmtId="0" fontId="7" fillId="58" borderId="45" applyNumberFormat="0" applyAlignment="0" applyProtection="0"/>
    <xf numFmtId="0" fontId="7" fillId="58" borderId="45" applyNumberFormat="0" applyAlignment="0" applyProtection="0"/>
    <xf numFmtId="0" fontId="7" fillId="58" borderId="45" applyNumberFormat="0" applyAlignment="0" applyProtection="0"/>
    <xf numFmtId="0" fontId="7" fillId="58" borderId="45" applyNumberFormat="0" applyAlignment="0" applyProtection="0"/>
    <xf numFmtId="0" fontId="7" fillId="58" borderId="45" applyNumberFormat="0" applyAlignment="0" applyProtection="0"/>
    <xf numFmtId="0" fontId="7" fillId="58" borderId="45" applyNumberFormat="0" applyAlignment="0" applyProtection="0"/>
    <xf numFmtId="0" fontId="7" fillId="58" borderId="45" applyNumberFormat="0" applyAlignment="0" applyProtection="0"/>
    <xf numFmtId="0" fontId="7" fillId="58" borderId="45" applyNumberFormat="0" applyAlignment="0" applyProtection="0"/>
    <xf numFmtId="0" fontId="7" fillId="58" borderId="45" applyNumberFormat="0" applyAlignment="0" applyProtection="0"/>
    <xf numFmtId="0" fontId="7" fillId="58" borderId="45" applyNumberFormat="0" applyAlignment="0" applyProtection="0"/>
    <xf numFmtId="0" fontId="7" fillId="58" borderId="45" applyNumberFormat="0" applyAlignment="0" applyProtection="0"/>
    <xf numFmtId="0" fontId="7" fillId="58" borderId="45" applyNumberFormat="0" applyAlignment="0" applyProtection="0"/>
    <xf numFmtId="0" fontId="7" fillId="58" borderId="45" applyNumberFormat="0" applyAlignment="0" applyProtection="0"/>
    <xf numFmtId="0" fontId="7" fillId="58" borderId="45" applyNumberFormat="0" applyAlignment="0" applyProtection="0"/>
    <xf numFmtId="0" fontId="7" fillId="58" borderId="45" applyNumberFormat="0" applyAlignment="0" applyProtection="0"/>
    <xf numFmtId="0" fontId="7" fillId="58" borderId="45" applyNumberFormat="0" applyAlignment="0" applyProtection="0"/>
    <xf numFmtId="0" fontId="7" fillId="58" borderId="45" applyNumberFormat="0" applyAlignment="0" applyProtection="0"/>
    <xf numFmtId="0" fontId="7" fillId="58" borderId="45" applyNumberFormat="0" applyAlignment="0" applyProtection="0"/>
    <xf numFmtId="0" fontId="7" fillId="59" borderId="45" applyNumberFormat="0" applyFont="0" applyAlignment="0" applyProtection="0"/>
    <xf numFmtId="0" fontId="7" fillId="59" borderId="45" applyNumberFormat="0" applyFont="0" applyAlignment="0" applyProtection="0"/>
    <xf numFmtId="0" fontId="7" fillId="59" borderId="45" applyNumberFormat="0" applyFont="0" applyAlignment="0" applyProtection="0"/>
    <xf numFmtId="0" fontId="7" fillId="59" borderId="45" applyNumberFormat="0" applyFont="0" applyAlignment="0" applyProtection="0"/>
    <xf numFmtId="0" fontId="7" fillId="59" borderId="45" applyNumberFormat="0" applyFont="0" applyAlignment="0" applyProtection="0"/>
    <xf numFmtId="0" fontId="7" fillId="59" borderId="45" applyNumberFormat="0" applyFont="0" applyAlignment="0" applyProtection="0"/>
    <xf numFmtId="0" fontId="7" fillId="59" borderId="45" applyNumberFormat="0" applyFont="0" applyAlignment="0" applyProtection="0"/>
    <xf numFmtId="0" fontId="7" fillId="59" borderId="45" applyNumberFormat="0" applyFont="0" applyAlignment="0" applyProtection="0"/>
    <xf numFmtId="0" fontId="7" fillId="59" borderId="45" applyNumberFormat="0" applyFont="0" applyAlignment="0" applyProtection="0"/>
    <xf numFmtId="0" fontId="7" fillId="59" borderId="45" applyNumberFormat="0" applyFont="0" applyAlignment="0" applyProtection="0"/>
    <xf numFmtId="0" fontId="7" fillId="59" borderId="45" applyNumberFormat="0" applyFont="0" applyAlignment="0" applyProtection="0"/>
    <xf numFmtId="0" fontId="51" fillId="38" borderId="46" applyNumberFormat="0" applyAlignment="0" applyProtection="0"/>
    <xf numFmtId="0" fontId="31" fillId="0" borderId="0"/>
    <xf numFmtId="216" fontId="7" fillId="0" borderId="0">
      <protection locked="0"/>
    </xf>
    <xf numFmtId="9" fontId="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3" fillId="0" borderId="0" applyFont="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48" fillId="0" borderId="0" applyFont="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ont="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52" fillId="0" borderId="0" applyFont="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48" fillId="0" borderId="0" applyFont="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4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ont="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8" fillId="0" borderId="0" applyFont="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48" fillId="0" borderId="0" applyFont="0" applyFill="0" applyBorder="0" applyAlignment="0" applyProtection="0"/>
    <xf numFmtId="9" fontId="7" fillId="0" borderId="0" applyFill="0" applyBorder="0" applyAlignment="0" applyProtection="0"/>
    <xf numFmtId="9" fontId="7" fillId="0" borderId="0" applyFill="0" applyBorder="0" applyAlignment="0" applyProtection="0"/>
    <xf numFmtId="9" fontId="23" fillId="0" borderId="0" applyFont="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7" fillId="0" borderId="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4"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3" fontId="7" fillId="0" borderId="0" applyFont="0" applyFill="0" applyBorder="0" applyAlignment="0" applyProtection="0"/>
    <xf numFmtId="0" fontId="53" fillId="0" borderId="0">
      <alignment vertical="top"/>
    </xf>
    <xf numFmtId="0" fontId="51" fillId="39" borderId="46" applyNumberFormat="0" applyAlignment="0" applyProtection="0"/>
    <xf numFmtId="0" fontId="51" fillId="39" borderId="46" applyNumberFormat="0" applyAlignment="0" applyProtection="0"/>
    <xf numFmtId="0" fontId="51" fillId="39" borderId="46" applyNumberFormat="0" applyAlignment="0" applyProtection="0"/>
    <xf numFmtId="0" fontId="51" fillId="39" borderId="46" applyNumberFormat="0" applyAlignment="0" applyProtection="0"/>
    <xf numFmtId="0" fontId="51" fillId="39" borderId="46" applyNumberFormat="0" applyAlignment="0" applyProtection="0"/>
    <xf numFmtId="0" fontId="9" fillId="0" borderId="0"/>
    <xf numFmtId="0" fontId="31" fillId="0" borderId="0" applyNumberFormat="0">
      <alignment horizontal="left"/>
    </xf>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55" fillId="0" borderId="0" applyNumberFormat="0" applyFill="0" applyBorder="0" applyAlignment="0" applyProtection="0"/>
    <xf numFmtId="49" fontId="9" fillId="0" borderId="0">
      <alignment horizontal="center" vertical="center"/>
    </xf>
    <xf numFmtId="0" fontId="56" fillId="0" borderId="47" applyNumberFormat="0" applyFill="0" applyAlignment="0" applyProtection="0"/>
    <xf numFmtId="0" fontId="56" fillId="0" borderId="47" applyNumberFormat="0" applyFill="0" applyAlignment="0" applyProtection="0"/>
    <xf numFmtId="0" fontId="56" fillId="0" borderId="47" applyNumberFormat="0" applyFill="0" applyAlignment="0" applyProtection="0"/>
    <xf numFmtId="0" fontId="56" fillId="0" borderId="47" applyNumberFormat="0" applyFill="0" applyAlignment="0" applyProtection="0"/>
    <xf numFmtId="0" fontId="56" fillId="0" borderId="47" applyNumberFormat="0" applyFill="0" applyAlignment="0" applyProtection="0"/>
    <xf numFmtId="0" fontId="57" fillId="0" borderId="48" applyNumberFormat="0" applyFill="0" applyAlignment="0" applyProtection="0"/>
    <xf numFmtId="0" fontId="57" fillId="0" borderId="48" applyNumberFormat="0" applyFill="0" applyAlignment="0" applyProtection="0"/>
    <xf numFmtId="0" fontId="57" fillId="0" borderId="48" applyNumberFormat="0" applyFill="0" applyAlignment="0" applyProtection="0"/>
    <xf numFmtId="0" fontId="57" fillId="0" borderId="48" applyNumberFormat="0" applyFill="0" applyAlignment="0" applyProtection="0"/>
    <xf numFmtId="0" fontId="57" fillId="0" borderId="48" applyNumberFormat="0" applyFill="0" applyAlignment="0" applyProtection="0"/>
    <xf numFmtId="0" fontId="34" fillId="0" borderId="44" applyNumberFormat="0" applyFill="0" applyAlignment="0" applyProtection="0"/>
    <xf numFmtId="0" fontId="34" fillId="0" borderId="44" applyNumberFormat="0" applyFill="0" applyAlignment="0" applyProtection="0"/>
    <xf numFmtId="0" fontId="34" fillId="0" borderId="44" applyNumberFormat="0" applyFill="0" applyAlignment="0" applyProtection="0"/>
    <xf numFmtId="0" fontId="34" fillId="0" borderId="44" applyNumberFormat="0" applyFill="0" applyAlignment="0" applyProtection="0"/>
    <xf numFmtId="0" fontId="34" fillId="0" borderId="44" applyNumberFormat="0" applyFill="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8" fillId="0" borderId="0" applyNumberFormat="0" applyFill="0" applyBorder="0" applyAlignment="0" applyProtection="0"/>
    <xf numFmtId="0" fontId="35" fillId="0" borderId="49" applyNumberFormat="0" applyFill="0" applyAlignment="0" applyProtection="0"/>
    <xf numFmtId="0" fontId="35" fillId="0" borderId="49" applyNumberFormat="0" applyFill="0" applyAlignment="0" applyProtection="0"/>
    <xf numFmtId="0" fontId="35" fillId="0" borderId="49" applyNumberFormat="0" applyFill="0" applyAlignment="0" applyProtection="0"/>
    <xf numFmtId="0" fontId="35" fillId="0" borderId="49" applyNumberFormat="0" applyFill="0" applyAlignment="0" applyProtection="0"/>
    <xf numFmtId="0" fontId="35" fillId="0" borderId="49" applyNumberFormat="0" applyFill="0" applyAlignment="0" applyProtection="0"/>
    <xf numFmtId="230" fontId="7" fillId="0" borderId="0" applyFont="0" applyFill="0" applyBorder="0" applyAlignment="0" applyProtection="0"/>
    <xf numFmtId="0" fontId="54" fillId="0" borderId="0" applyNumberFormat="0" applyFill="0" applyBorder="0" applyAlignment="0" applyProtection="0"/>
    <xf numFmtId="0" fontId="61" fillId="0" borderId="0"/>
    <xf numFmtId="43" fontId="7" fillId="0" borderId="0" applyFont="0" applyFill="0" applyBorder="0" applyAlignment="0" applyProtection="0"/>
    <xf numFmtId="43" fontId="7" fillId="0" borderId="0" applyFont="0" applyFill="0" applyBorder="0" applyAlignment="0" applyProtection="0"/>
    <xf numFmtId="169" fontId="7" fillId="0" borderId="0" applyFont="0" applyFill="0" applyBorder="0" applyAlignment="0" applyProtection="0"/>
    <xf numFmtId="0" fontId="64" fillId="0" borderId="0" applyNumberFormat="0" applyBorder="0" applyAlignment="0"/>
    <xf numFmtId="169" fontId="64" fillId="0" borderId="0" applyFont="0" applyFill="0" applyBorder="0" applyAlignment="0" applyProtection="0"/>
    <xf numFmtId="9" fontId="64" fillId="0" borderId="0" applyFont="0" applyFill="0" applyBorder="0" applyAlignment="0" applyProtection="0"/>
    <xf numFmtId="170" fontId="64" fillId="0" borderId="0" applyFont="0" applyFill="0" applyBorder="0" applyAlignment="0" applyProtection="0"/>
    <xf numFmtId="0" fontId="66" fillId="60" borderId="0" applyNumberFormat="0" applyBorder="0" applyAlignment="0" applyProtection="0"/>
    <xf numFmtId="0" fontId="60" fillId="0" borderId="52" applyNumberFormat="0" applyFill="0" applyAlignment="0" applyProtection="0"/>
    <xf numFmtId="0" fontId="64" fillId="0" borderId="0" applyNumberFormat="0" applyBorder="0" applyAlignment="0"/>
    <xf numFmtId="43" fontId="4" fillId="0" borderId="0" applyFont="0" applyFill="0" applyBorder="0" applyAlignment="0" applyProtection="0"/>
    <xf numFmtId="166" fontId="4" fillId="0" borderId="0" applyFont="0" applyFill="0" applyBorder="0" applyAlignment="0" applyProtection="0"/>
    <xf numFmtId="0" fontId="46" fillId="0" borderId="0" applyNumberFormat="0" applyFill="0" applyBorder="0" applyAlignment="0" applyProtection="0">
      <alignment vertical="top"/>
      <protection locked="0"/>
    </xf>
    <xf numFmtId="170" fontId="64" fillId="0" borderId="0" applyFont="0" applyFill="0" applyBorder="0" applyAlignment="0" applyProtection="0"/>
    <xf numFmtId="41" fontId="7" fillId="0" borderId="0" applyFont="0" applyFill="0" applyBorder="0" applyAlignment="0" applyProtection="0"/>
    <xf numFmtId="41" fontId="4" fillId="0" borderId="0" applyFont="0" applyFill="0" applyBorder="0" applyAlignment="0" applyProtection="0"/>
    <xf numFmtId="185" fontId="7" fillId="0" borderId="0" applyFont="0" applyFill="0" applyBorder="0" applyAlignment="0" applyProtection="0"/>
    <xf numFmtId="170" fontId="64" fillId="0" borderId="0" applyFont="0" applyFill="0" applyBorder="0" applyAlignment="0" applyProtection="0"/>
    <xf numFmtId="43" fontId="64" fillId="0" borderId="0" applyFont="0" applyFill="0" applyBorder="0" applyAlignment="0" applyProtection="0"/>
    <xf numFmtId="174" fontId="7" fillId="0" borderId="0" applyFont="0" applyFill="0" applyBorder="0" applyAlignment="0" applyProtection="0"/>
    <xf numFmtId="43" fontId="7" fillId="0" borderId="0" applyFont="0" applyFill="0" applyBorder="0" applyAlignment="0" applyProtection="0"/>
    <xf numFmtId="170" fontId="4" fillId="0" borderId="0" applyFont="0" applyFill="0" applyBorder="0" applyAlignment="0" applyProtection="0"/>
    <xf numFmtId="43"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43" fontId="64" fillId="0" borderId="0" applyFont="0" applyFill="0" applyBorder="0" applyAlignment="0" applyProtection="0"/>
    <xf numFmtId="169" fontId="64" fillId="0" borderId="0" applyFont="0" applyFill="0" applyBorder="0" applyAlignment="0" applyProtection="0"/>
    <xf numFmtId="42" fontId="64" fillId="0" borderId="0" applyFont="0" applyFill="0" applyBorder="0" applyAlignment="0" applyProtection="0"/>
    <xf numFmtId="42" fontId="64" fillId="0" borderId="0" applyFont="0" applyFill="0" applyBorder="0" applyAlignment="0" applyProtection="0"/>
    <xf numFmtId="42" fontId="7" fillId="0" borderId="0" applyFont="0" applyFill="0" applyBorder="0" applyAlignment="0" applyProtection="0"/>
    <xf numFmtId="166" fontId="4" fillId="0" borderId="0" applyFont="0" applyFill="0" applyBorder="0" applyAlignment="0" applyProtection="0"/>
    <xf numFmtId="169" fontId="64" fillId="0" borderId="0" applyFont="0" applyFill="0" applyBorder="0" applyAlignment="0" applyProtection="0"/>
    <xf numFmtId="232" fontId="7" fillId="0" borderId="0" applyFont="0" applyFill="0" applyBorder="0" applyAlignment="0" applyProtection="0"/>
    <xf numFmtId="233" fontId="7" fillId="0" borderId="0" applyFont="0" applyFill="0" applyBorder="0" applyAlignment="0" applyProtection="0"/>
    <xf numFmtId="169" fontId="7" fillId="0" borderId="0" applyFont="0" applyFill="0" applyBorder="0" applyAlignment="0" applyProtection="0"/>
    <xf numFmtId="166" fontId="7" fillId="0" borderId="0" applyFont="0" applyFill="0" applyBorder="0" applyAlignment="0" applyProtection="0"/>
    <xf numFmtId="0" fontId="4" fillId="0" borderId="0"/>
    <xf numFmtId="0" fontId="7" fillId="0" borderId="0"/>
    <xf numFmtId="231" fontId="7" fillId="0" borderId="0"/>
    <xf numFmtId="231" fontId="7" fillId="0" borderId="0"/>
    <xf numFmtId="0" fontId="7" fillId="0" borderId="0"/>
    <xf numFmtId="0" fontId="64" fillId="0" borderId="0" applyNumberFormat="0" applyBorder="0" applyAlignment="0"/>
    <xf numFmtId="231" fontId="7" fillId="0" borderId="0"/>
    <xf numFmtId="0" fontId="4" fillId="0" borderId="0"/>
    <xf numFmtId="0" fontId="4" fillId="0" borderId="0"/>
    <xf numFmtId="0" fontId="4" fillId="0" borderId="0"/>
    <xf numFmtId="0" fontId="4" fillId="0" borderId="0"/>
    <xf numFmtId="0" fontId="4" fillId="0" borderId="0"/>
    <xf numFmtId="0" fontId="4" fillId="0" borderId="0"/>
    <xf numFmtId="0" fontId="64" fillId="0" borderId="0" applyNumberFormat="0" applyBorder="0" applyAlignment="0"/>
    <xf numFmtId="0" fontId="7" fillId="0" borderId="0"/>
    <xf numFmtId="9" fontId="4" fillId="0" borderId="0" applyFont="0" applyFill="0" applyBorder="0" applyAlignment="0" applyProtection="0"/>
    <xf numFmtId="9" fontId="7" fillId="0" borderId="0" applyFont="0" applyFill="0" applyBorder="0" applyAlignment="0" applyProtection="0"/>
    <xf numFmtId="9" fontId="64" fillId="0" borderId="0" applyFont="0" applyFill="0" applyBorder="0" applyAlignment="0" applyProtection="0"/>
    <xf numFmtId="9" fontId="4"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65" fillId="0" borderId="0" applyFont="0" applyFill="0" applyBorder="0" applyAlignment="0" applyProtection="0"/>
    <xf numFmtId="44" fontId="65" fillId="0" borderId="0" applyFont="0" applyFill="0" applyBorder="0" applyAlignment="0" applyProtection="0"/>
    <xf numFmtId="0" fontId="73" fillId="0" borderId="0"/>
    <xf numFmtId="0" fontId="7" fillId="0" borderId="0"/>
    <xf numFmtId="9" fontId="7" fillId="0" borderId="0" applyFont="0" applyFill="0" applyBorder="0" applyAlignment="0" applyProtection="0"/>
    <xf numFmtId="185" fontId="7" fillId="0" borderId="0" applyFont="0" applyFill="0" applyBorder="0" applyAlignment="0" applyProtection="0"/>
    <xf numFmtId="0" fontId="3" fillId="0" borderId="0"/>
    <xf numFmtId="205" fontId="7" fillId="0" borderId="0" applyFont="0" applyFill="0" applyBorder="0" applyAlignment="0" applyProtection="0"/>
    <xf numFmtId="9" fontId="7" fillId="0" borderId="0" applyFont="0" applyFill="0" applyBorder="0" applyAlignment="0" applyProtection="0"/>
    <xf numFmtId="0" fontId="95" fillId="0" borderId="0"/>
    <xf numFmtId="165" fontId="7" fillId="0" borderId="0" applyFont="0" applyFill="0" applyBorder="0" applyAlignment="0" applyProtection="0"/>
    <xf numFmtId="0" fontId="2" fillId="0" borderId="0"/>
    <xf numFmtId="0" fontId="100" fillId="0" borderId="0" applyNumberFormat="0" applyFill="0" applyBorder="0" applyAlignment="0" applyProtection="0"/>
    <xf numFmtId="0" fontId="1" fillId="0" borderId="0"/>
    <xf numFmtId="166" fontId="1" fillId="0" borderId="0" applyFont="0" applyFill="0" applyBorder="0" applyAlignment="0" applyProtection="0"/>
    <xf numFmtId="9" fontId="1" fillId="0" borderId="0" applyFont="0" applyFill="0" applyBorder="0" applyAlignment="0" applyProtection="0"/>
    <xf numFmtId="0" fontId="121" fillId="0" borderId="0"/>
    <xf numFmtId="0" fontId="102" fillId="0" borderId="0"/>
  </cellStyleXfs>
  <cellXfs count="993">
    <xf numFmtId="0" fontId="0" fillId="0" borderId="0" xfId="0"/>
    <xf numFmtId="0" fontId="12" fillId="0" borderId="0" xfId="11" applyAlignment="1">
      <alignment horizontal="left" vertical="top"/>
    </xf>
    <xf numFmtId="177" fontId="12" fillId="0" borderId="0" xfId="11" applyNumberFormat="1" applyAlignment="1">
      <alignment horizontal="center" vertical="center"/>
    </xf>
    <xf numFmtId="0" fontId="12" fillId="0" borderId="0" xfId="11" applyAlignment="1">
      <alignment horizontal="left" vertical="center"/>
    </xf>
    <xf numFmtId="43" fontId="0" fillId="0" borderId="0" xfId="15" applyFont="1" applyFill="1" applyBorder="1" applyAlignment="1">
      <alignment horizontal="left" vertical="center"/>
    </xf>
    <xf numFmtId="179" fontId="0" fillId="0" borderId="0" xfId="16" applyNumberFormat="1" applyFont="1" applyFill="1" applyBorder="1" applyAlignment="1">
      <alignment horizontal="left" vertical="center"/>
    </xf>
    <xf numFmtId="0" fontId="7" fillId="0" borderId="0" xfId="10"/>
    <xf numFmtId="0" fontId="21" fillId="0" borderId="24" xfId="10" applyFont="1" applyBorder="1" applyAlignment="1">
      <alignment horizontal="centerContinuous"/>
    </xf>
    <xf numFmtId="0" fontId="21" fillId="0" borderId="25" xfId="10" applyFont="1" applyBorder="1" applyAlignment="1">
      <alignment horizontal="centerContinuous"/>
    </xf>
    <xf numFmtId="0" fontId="7" fillId="0" borderId="26" xfId="10" applyBorder="1" applyAlignment="1">
      <alignment horizontal="centerContinuous"/>
    </xf>
    <xf numFmtId="0" fontId="7" fillId="0" borderId="25" xfId="10" applyBorder="1"/>
    <xf numFmtId="0" fontId="7" fillId="0" borderId="26" xfId="10" applyBorder="1"/>
    <xf numFmtId="0" fontId="21" fillId="0" borderId="23" xfId="10" applyFont="1" applyBorder="1" applyAlignment="1">
      <alignment horizontal="centerContinuous"/>
    </xf>
    <xf numFmtId="0" fontId="21" fillId="0" borderId="0" xfId="10" applyFont="1" applyAlignment="1">
      <alignment horizontal="centerContinuous"/>
    </xf>
    <xf numFmtId="0" fontId="11" fillId="0" borderId="27" xfId="10" applyFont="1" applyBorder="1" applyAlignment="1">
      <alignment horizontal="centerContinuous"/>
    </xf>
    <xf numFmtId="0" fontId="11" fillId="0" borderId="0" xfId="10" applyFont="1"/>
    <xf numFmtId="0" fontId="9" fillId="0" borderId="0" xfId="10" applyFont="1"/>
    <xf numFmtId="0" fontId="11" fillId="0" borderId="27" xfId="10" applyFont="1" applyBorder="1"/>
    <xf numFmtId="0" fontId="21" fillId="3" borderId="28" xfId="10" applyFont="1" applyFill="1" applyBorder="1" applyAlignment="1">
      <alignment horizontal="centerContinuous"/>
    </xf>
    <xf numFmtId="0" fontId="11" fillId="0" borderId="29" xfId="10" applyFont="1" applyBorder="1" applyAlignment="1">
      <alignment horizontal="centerContinuous"/>
    </xf>
    <xf numFmtId="0" fontId="11" fillId="0" borderId="30" xfId="10" applyFont="1" applyBorder="1" applyAlignment="1">
      <alignment horizontal="centerContinuous"/>
    </xf>
    <xf numFmtId="0" fontId="21" fillId="0" borderId="0" xfId="10" quotePrefix="1" applyFont="1" applyAlignment="1">
      <alignment horizontal="left"/>
    </xf>
    <xf numFmtId="0" fontId="21" fillId="0" borderId="0" xfId="10" applyFont="1"/>
    <xf numFmtId="0" fontId="21" fillId="0" borderId="0" xfId="10" quotePrefix="1" applyFont="1" applyAlignment="1">
      <alignment vertical="center" wrapText="1"/>
    </xf>
    <xf numFmtId="0" fontId="22" fillId="0" borderId="0" xfId="10" quotePrefix="1" applyFont="1" applyAlignment="1">
      <alignment vertical="center" wrapText="1"/>
    </xf>
    <xf numFmtId="0" fontId="11" fillId="0" borderId="31" xfId="10" applyFont="1" applyBorder="1" applyAlignment="1">
      <alignment horizontal="center"/>
    </xf>
    <xf numFmtId="0" fontId="11" fillId="0" borderId="31" xfId="10" quotePrefix="1" applyFont="1" applyBorder="1" applyAlignment="1">
      <alignment horizontal="center"/>
    </xf>
    <xf numFmtId="0" fontId="11" fillId="0" borderId="19" xfId="10" applyFont="1" applyBorder="1" applyAlignment="1">
      <alignment horizontal="center"/>
    </xf>
    <xf numFmtId="0" fontId="11" fillId="0" borderId="32" xfId="10" applyFont="1" applyBorder="1"/>
    <xf numFmtId="3" fontId="11" fillId="0" borderId="14" xfId="10" applyNumberFormat="1" applyFont="1" applyBorder="1" applyAlignment="1">
      <alignment horizontal="center"/>
    </xf>
    <xf numFmtId="3" fontId="11" fillId="0" borderId="14" xfId="10" applyNumberFormat="1" applyFont="1" applyBorder="1"/>
    <xf numFmtId="4" fontId="11" fillId="0" borderId="2" xfId="10" applyNumberFormat="1" applyFont="1" applyBorder="1"/>
    <xf numFmtId="4" fontId="11" fillId="0" borderId="9" xfId="10" applyNumberFormat="1" applyFont="1" applyBorder="1"/>
    <xf numFmtId="0" fontId="11" fillId="0" borderId="33" xfId="10" applyFont="1" applyBorder="1"/>
    <xf numFmtId="3" fontId="11" fillId="0" borderId="2" xfId="10" applyNumberFormat="1" applyFont="1" applyBorder="1" applyAlignment="1">
      <alignment horizontal="center"/>
    </xf>
    <xf numFmtId="3" fontId="11" fillId="0" borderId="4" xfId="10" applyNumberFormat="1" applyFont="1" applyBorder="1" applyAlignment="1">
      <alignment horizontal="center"/>
    </xf>
    <xf numFmtId="3" fontId="11" fillId="0" borderId="4" xfId="10" applyNumberFormat="1" applyFont="1" applyBorder="1"/>
    <xf numFmtId="4" fontId="11" fillId="0" borderId="4" xfId="10" applyNumberFormat="1" applyFont="1" applyBorder="1"/>
    <xf numFmtId="4" fontId="11" fillId="0" borderId="17" xfId="10" applyNumberFormat="1" applyFont="1" applyBorder="1"/>
    <xf numFmtId="0" fontId="11" fillId="0" borderId="36" xfId="10" applyFont="1" applyBorder="1"/>
    <xf numFmtId="0" fontId="21" fillId="0" borderId="0" xfId="10" applyFont="1" applyAlignment="1">
      <alignment horizontal="center"/>
    </xf>
    <xf numFmtId="4" fontId="11" fillId="0" borderId="1" xfId="10" applyNumberFormat="1" applyFont="1" applyBorder="1"/>
    <xf numFmtId="0" fontId="11" fillId="0" borderId="16" xfId="10" applyFont="1" applyBorder="1"/>
    <xf numFmtId="0" fontId="11" fillId="0" borderId="10" xfId="10" applyFont="1" applyBorder="1"/>
    <xf numFmtId="0" fontId="11" fillId="0" borderId="11" xfId="10" applyFont="1" applyBorder="1"/>
    <xf numFmtId="3" fontId="11" fillId="0" borderId="2" xfId="10" applyNumberFormat="1" applyFont="1" applyBorder="1"/>
    <xf numFmtId="180" fontId="11" fillId="0" borderId="2" xfId="10" applyNumberFormat="1" applyFont="1" applyBorder="1"/>
    <xf numFmtId="180" fontId="11" fillId="0" borderId="14" xfId="10" applyNumberFormat="1" applyFont="1" applyBorder="1"/>
    <xf numFmtId="4" fontId="11" fillId="0" borderId="6" xfId="10" applyNumberFormat="1" applyFont="1" applyBorder="1"/>
    <xf numFmtId="0" fontId="11" fillId="0" borderId="28" xfId="10" applyFont="1" applyBorder="1"/>
    <xf numFmtId="0" fontId="11" fillId="0" borderId="29" xfId="10" applyFont="1" applyBorder="1"/>
    <xf numFmtId="0" fontId="11" fillId="0" borderId="37" xfId="10" applyFont="1" applyBorder="1"/>
    <xf numFmtId="0" fontId="9" fillId="0" borderId="29" xfId="10" applyFont="1" applyBorder="1"/>
    <xf numFmtId="0" fontId="11" fillId="0" borderId="21" xfId="10" applyFont="1" applyBorder="1"/>
    <xf numFmtId="0" fontId="11" fillId="0" borderId="8" xfId="10" applyFont="1" applyBorder="1"/>
    <xf numFmtId="0" fontId="11" fillId="0" borderId="5" xfId="10" applyFont="1" applyBorder="1"/>
    <xf numFmtId="0" fontId="11" fillId="0" borderId="20" xfId="10" applyFont="1" applyBorder="1" applyAlignment="1">
      <alignment horizontal="center"/>
    </xf>
    <xf numFmtId="43" fontId="11" fillId="0" borderId="2" xfId="15" applyFont="1" applyBorder="1" applyAlignment="1">
      <alignment horizontal="center" vertical="center"/>
    </xf>
    <xf numFmtId="172" fontId="11" fillId="0" borderId="2" xfId="10" applyNumberFormat="1" applyFont="1" applyBorder="1" applyAlignment="1">
      <alignment horizontal="center"/>
    </xf>
    <xf numFmtId="9" fontId="11" fillId="0" borderId="2" xfId="9" applyFont="1" applyBorder="1" applyAlignment="1">
      <alignment horizontal="center"/>
    </xf>
    <xf numFmtId="0" fontId="11" fillId="0" borderId="22" xfId="10" applyFont="1" applyBorder="1"/>
    <xf numFmtId="0" fontId="11" fillId="0" borderId="35" xfId="10" applyFont="1" applyBorder="1"/>
    <xf numFmtId="0" fontId="11" fillId="0" borderId="13" xfId="10" applyFont="1" applyBorder="1" applyAlignment="1">
      <alignment horizontal="center"/>
    </xf>
    <xf numFmtId="182" fontId="11" fillId="0" borderId="2" xfId="17" applyNumberFormat="1" applyFont="1" applyBorder="1" applyAlignment="1">
      <alignment horizontal="center"/>
    </xf>
    <xf numFmtId="182" fontId="11" fillId="0" borderId="2" xfId="17" applyNumberFormat="1" applyFont="1" applyBorder="1"/>
    <xf numFmtId="0" fontId="11" fillId="0" borderId="34" xfId="10" applyFont="1" applyBorder="1"/>
    <xf numFmtId="0" fontId="11" fillId="0" borderId="0" xfId="10" applyFont="1" applyAlignment="1">
      <alignment horizontal="center"/>
    </xf>
    <xf numFmtId="0" fontId="11" fillId="0" borderId="0" xfId="10" applyFont="1" applyAlignment="1">
      <alignment horizontal="centerContinuous"/>
    </xf>
    <xf numFmtId="0" fontId="11" fillId="0" borderId="12" xfId="10" applyFont="1" applyBorder="1" applyAlignment="1">
      <alignment horizontal="centerContinuous"/>
    </xf>
    <xf numFmtId="0" fontId="11" fillId="0" borderId="25" xfId="10" applyFont="1" applyBorder="1" applyAlignment="1">
      <alignment horizontal="centerContinuous"/>
    </xf>
    <xf numFmtId="0" fontId="11" fillId="0" borderId="38" xfId="10" applyFont="1" applyBorder="1" applyAlignment="1">
      <alignment horizontal="centerContinuous"/>
    </xf>
    <xf numFmtId="0" fontId="11" fillId="0" borderId="38" xfId="10" applyFont="1" applyBorder="1" applyAlignment="1">
      <alignment horizontal="center"/>
    </xf>
    <xf numFmtId="0" fontId="11" fillId="0" borderId="25" xfId="10" applyFont="1" applyBorder="1" applyAlignment="1">
      <alignment horizontal="center"/>
    </xf>
    <xf numFmtId="9" fontId="11" fillId="0" borderId="11" xfId="10" applyNumberFormat="1" applyFont="1" applyBorder="1"/>
    <xf numFmtId="4" fontId="11" fillId="0" borderId="10" xfId="10" applyNumberFormat="1" applyFont="1" applyBorder="1"/>
    <xf numFmtId="0" fontId="11" fillId="0" borderId="39" xfId="10" applyFont="1" applyBorder="1"/>
    <xf numFmtId="9" fontId="11" fillId="0" borderId="4" xfId="10" applyNumberFormat="1" applyFont="1" applyBorder="1"/>
    <xf numFmtId="4" fontId="11" fillId="0" borderId="29" xfId="10" applyNumberFormat="1" applyFont="1" applyBorder="1"/>
    <xf numFmtId="4" fontId="11" fillId="0" borderId="36" xfId="10" applyNumberFormat="1" applyFont="1" applyBorder="1"/>
    <xf numFmtId="0" fontId="21" fillId="0" borderId="28" xfId="10" applyFont="1" applyBorder="1" applyAlignment="1">
      <alignment horizontal="centerContinuous"/>
    </xf>
    <xf numFmtId="0" fontId="11" fillId="0" borderId="0" xfId="10" applyFont="1" applyAlignment="1">
      <alignment horizontal="left"/>
    </xf>
    <xf numFmtId="183" fontId="11" fillId="0" borderId="2" xfId="10" applyNumberFormat="1" applyFont="1" applyBorder="1" applyAlignment="1">
      <alignment horizontal="center"/>
    </xf>
    <xf numFmtId="4" fontId="11" fillId="0" borderId="2" xfId="10" applyNumberFormat="1" applyFont="1" applyBorder="1" applyAlignment="1">
      <alignment horizontal="right"/>
    </xf>
    <xf numFmtId="184" fontId="11" fillId="0" borderId="2" xfId="9" applyNumberFormat="1" applyFont="1" applyBorder="1" applyAlignment="1">
      <alignment horizontal="center"/>
    </xf>
    <xf numFmtId="4" fontId="11" fillId="0" borderId="3" xfId="10" applyNumberFormat="1" applyFont="1" applyBorder="1"/>
    <xf numFmtId="9" fontId="11" fillId="0" borderId="11" xfId="18" applyFont="1" applyBorder="1"/>
    <xf numFmtId="185" fontId="11" fillId="0" borderId="11" xfId="10" applyNumberFormat="1" applyFont="1" applyBorder="1"/>
    <xf numFmtId="9" fontId="11" fillId="0" borderId="4" xfId="18" applyFont="1" applyBorder="1"/>
    <xf numFmtId="186" fontId="11" fillId="0" borderId="2" xfId="10" applyNumberFormat="1" applyFont="1" applyBorder="1"/>
    <xf numFmtId="0" fontId="11" fillId="0" borderId="18" xfId="10" applyFont="1" applyBorder="1"/>
    <xf numFmtId="0" fontId="11" fillId="0" borderId="19" xfId="10" applyFont="1" applyBorder="1"/>
    <xf numFmtId="0" fontId="11" fillId="0" borderId="13" xfId="10" applyFont="1" applyBorder="1"/>
    <xf numFmtId="4" fontId="11" fillId="0" borderId="4" xfId="10" applyNumberFormat="1" applyFont="1" applyBorder="1" applyAlignment="1">
      <alignment horizontal="center"/>
    </xf>
    <xf numFmtId="172" fontId="11" fillId="0" borderId="4" xfId="10" applyNumberFormat="1" applyFont="1" applyBorder="1" applyAlignment="1">
      <alignment horizontal="center"/>
    </xf>
    <xf numFmtId="0" fontId="7" fillId="0" borderId="29" xfId="10" applyBorder="1"/>
    <xf numFmtId="4" fontId="11" fillId="0" borderId="4" xfId="10" applyNumberFormat="1" applyFont="1" applyBorder="1" applyAlignment="1">
      <alignment horizontal="right"/>
    </xf>
    <xf numFmtId="180" fontId="11" fillId="0" borderId="4" xfId="10" applyNumberFormat="1" applyFont="1" applyBorder="1" applyAlignment="1">
      <alignment horizontal="center"/>
    </xf>
    <xf numFmtId="0" fontId="21" fillId="0" borderId="0" xfId="10" quotePrefix="1" applyFont="1" applyAlignment="1">
      <alignment horizontal="left" vertical="center"/>
    </xf>
    <xf numFmtId="4" fontId="11" fillId="0" borderId="2" xfId="10" applyNumberFormat="1" applyFont="1" applyBorder="1" applyAlignment="1">
      <alignment horizontal="center"/>
    </xf>
    <xf numFmtId="0" fontId="21" fillId="0" borderId="0" xfId="10" quotePrefix="1" applyFont="1" applyAlignment="1">
      <alignment horizontal="left" vertical="top"/>
    </xf>
    <xf numFmtId="0" fontId="11" fillId="0" borderId="40" xfId="10" applyFont="1" applyBorder="1"/>
    <xf numFmtId="187" fontId="11" fillId="0" borderId="4" xfId="10" applyNumberFormat="1" applyFont="1" applyBorder="1" applyAlignment="1">
      <alignment horizontal="center"/>
    </xf>
    <xf numFmtId="3" fontId="11" fillId="0" borderId="35" xfId="10" applyNumberFormat="1" applyFont="1" applyBorder="1" applyAlignment="1">
      <alignment horizontal="center"/>
    </xf>
    <xf numFmtId="185" fontId="11" fillId="0" borderId="2" xfId="9" applyNumberFormat="1" applyFont="1" applyBorder="1" applyAlignment="1">
      <alignment horizontal="center"/>
    </xf>
    <xf numFmtId="0" fontId="7" fillId="0" borderId="0" xfId="1894"/>
    <xf numFmtId="0" fontId="21" fillId="0" borderId="24" xfId="1894" applyFont="1" applyBorder="1" applyAlignment="1">
      <alignment horizontal="centerContinuous"/>
    </xf>
    <xf numFmtId="0" fontId="21" fillId="0" borderId="25" xfId="1894" applyFont="1" applyBorder="1" applyAlignment="1">
      <alignment horizontal="centerContinuous"/>
    </xf>
    <xf numFmtId="0" fontId="7" fillId="0" borderId="26" xfId="1894" applyBorder="1" applyAlignment="1">
      <alignment horizontal="centerContinuous"/>
    </xf>
    <xf numFmtId="0" fontId="7" fillId="0" borderId="25" xfId="1894" applyBorder="1"/>
    <xf numFmtId="0" fontId="7" fillId="0" borderId="26" xfId="1894" applyBorder="1"/>
    <xf numFmtId="0" fontId="21" fillId="0" borderId="23" xfId="1894" applyFont="1" applyBorder="1" applyAlignment="1">
      <alignment horizontal="centerContinuous"/>
    </xf>
    <xf numFmtId="0" fontId="21" fillId="0" borderId="0" xfId="1894" applyFont="1" applyAlignment="1">
      <alignment horizontal="centerContinuous"/>
    </xf>
    <xf numFmtId="0" fontId="11" fillId="0" borderId="27" xfId="1894" applyFont="1" applyBorder="1" applyAlignment="1">
      <alignment horizontal="centerContinuous"/>
    </xf>
    <xf numFmtId="0" fontId="11" fillId="0" borderId="0" xfId="1894" applyFont="1"/>
    <xf numFmtId="0" fontId="9" fillId="0" borderId="0" xfId="1894" applyFont="1"/>
    <xf numFmtId="0" fontId="11" fillId="0" borderId="27" xfId="1894" applyFont="1" applyBorder="1"/>
    <xf numFmtId="0" fontId="11" fillId="0" borderId="29" xfId="1894" applyFont="1" applyBorder="1" applyAlignment="1">
      <alignment horizontal="centerContinuous"/>
    </xf>
    <xf numFmtId="0" fontId="11" fillId="0" borderId="30" xfId="1894" applyFont="1" applyBorder="1" applyAlignment="1">
      <alignment horizontal="centerContinuous"/>
    </xf>
    <xf numFmtId="0" fontId="21" fillId="0" borderId="0" xfId="1894" quotePrefix="1" applyFont="1" applyAlignment="1">
      <alignment horizontal="left"/>
    </xf>
    <xf numFmtId="0" fontId="21" fillId="0" borderId="0" xfId="1894" applyFont="1"/>
    <xf numFmtId="0" fontId="11" fillId="0" borderId="31" xfId="1894" applyFont="1" applyBorder="1" applyAlignment="1">
      <alignment horizontal="center"/>
    </xf>
    <xf numFmtId="0" fontId="11" fillId="0" borderId="31" xfId="1894" quotePrefix="1" applyFont="1" applyBorder="1" applyAlignment="1">
      <alignment horizontal="center"/>
    </xf>
    <xf numFmtId="0" fontId="11" fillId="0" borderId="19" xfId="1894" applyFont="1" applyBorder="1" applyAlignment="1">
      <alignment horizontal="center"/>
    </xf>
    <xf numFmtId="0" fontId="11" fillId="0" borderId="32" xfId="1894" applyFont="1" applyBorder="1"/>
    <xf numFmtId="3" fontId="11" fillId="0" borderId="2" xfId="1894" applyNumberFormat="1" applyFont="1" applyBorder="1" applyAlignment="1">
      <alignment horizontal="center"/>
    </xf>
    <xf numFmtId="186" fontId="11" fillId="0" borderId="2" xfId="1894" applyNumberFormat="1" applyFont="1" applyBorder="1"/>
    <xf numFmtId="4" fontId="11" fillId="0" borderId="9" xfId="1894" applyNumberFormat="1" applyFont="1" applyBorder="1"/>
    <xf numFmtId="0" fontId="11" fillId="0" borderId="33" xfId="1894" applyFont="1" applyBorder="1"/>
    <xf numFmtId="4" fontId="11" fillId="0" borderId="2" xfId="1894" applyNumberFormat="1" applyFont="1" applyBorder="1"/>
    <xf numFmtId="3" fontId="11" fillId="0" borderId="14" xfId="1894" applyNumberFormat="1" applyFont="1" applyBorder="1" applyAlignment="1">
      <alignment horizontal="center"/>
    </xf>
    <xf numFmtId="3" fontId="11" fillId="0" borderId="4" xfId="1894" applyNumberFormat="1" applyFont="1" applyBorder="1" applyAlignment="1">
      <alignment horizontal="center"/>
    </xf>
    <xf numFmtId="3" fontId="11" fillId="0" borderId="4" xfId="1894" applyNumberFormat="1" applyFont="1" applyBorder="1"/>
    <xf numFmtId="4" fontId="11" fillId="0" borderId="4" xfId="1894" applyNumberFormat="1" applyFont="1" applyBorder="1"/>
    <xf numFmtId="4" fontId="11" fillId="0" borderId="17" xfId="1894" applyNumberFormat="1" applyFont="1" applyBorder="1"/>
    <xf numFmtId="0" fontId="11" fillId="0" borderId="36" xfId="1894" applyFont="1" applyBorder="1"/>
    <xf numFmtId="0" fontId="21" fillId="0" borderId="0" xfId="1894" applyFont="1" applyAlignment="1">
      <alignment horizontal="center"/>
    </xf>
    <xf numFmtId="4" fontId="11" fillId="0" borderId="1" xfId="1894" applyNumberFormat="1" applyFont="1" applyBorder="1"/>
    <xf numFmtId="0" fontId="11" fillId="0" borderId="16" xfId="1894" applyFont="1" applyBorder="1"/>
    <xf numFmtId="0" fontId="11" fillId="0" borderId="10" xfId="1894" applyFont="1" applyBorder="1"/>
    <xf numFmtId="0" fontId="11" fillId="0" borderId="11" xfId="1894" applyFont="1" applyBorder="1"/>
    <xf numFmtId="180" fontId="11" fillId="0" borderId="2" xfId="1894" applyNumberFormat="1" applyFont="1" applyBorder="1"/>
    <xf numFmtId="3" fontId="11" fillId="0" borderId="2" xfId="1894" applyNumberFormat="1" applyFont="1" applyBorder="1"/>
    <xf numFmtId="0" fontId="11" fillId="0" borderId="28" xfId="1894" applyFont="1" applyBorder="1"/>
    <xf numFmtId="0" fontId="11" fillId="0" borderId="29" xfId="1894" applyFont="1" applyBorder="1"/>
    <xf numFmtId="0" fontId="11" fillId="0" borderId="37" xfId="1894" applyFont="1" applyBorder="1"/>
    <xf numFmtId="0" fontId="9" fillId="0" borderId="29" xfId="1894" applyFont="1" applyBorder="1"/>
    <xf numFmtId="0" fontId="11" fillId="0" borderId="21" xfId="1894" applyFont="1" applyBorder="1"/>
    <xf numFmtId="0" fontId="11" fillId="0" borderId="8" xfId="1894" applyFont="1" applyBorder="1"/>
    <xf numFmtId="0" fontId="11" fillId="0" borderId="5" xfId="1894" applyFont="1" applyBorder="1"/>
    <xf numFmtId="0" fontId="11" fillId="0" borderId="20" xfId="1894" applyFont="1" applyBorder="1" applyAlignment="1">
      <alignment horizontal="center"/>
    </xf>
    <xf numFmtId="172" fontId="11" fillId="0" borderId="2" xfId="1894" applyNumberFormat="1" applyFont="1" applyBorder="1" applyAlignment="1">
      <alignment horizontal="center"/>
    </xf>
    <xf numFmtId="172" fontId="11" fillId="0" borderId="2" xfId="1894" applyNumberFormat="1" applyFont="1" applyBorder="1"/>
    <xf numFmtId="0" fontId="11" fillId="0" borderId="22" xfId="1894" applyFont="1" applyBorder="1"/>
    <xf numFmtId="0" fontId="11" fillId="0" borderId="35" xfId="1894" applyFont="1" applyBorder="1"/>
    <xf numFmtId="0" fontId="11" fillId="0" borderId="13" xfId="1894" applyFont="1" applyBorder="1" applyAlignment="1">
      <alignment horizontal="center"/>
    </xf>
    <xf numFmtId="4" fontId="11" fillId="0" borderId="3" xfId="1894" applyNumberFormat="1" applyFont="1" applyBorder="1"/>
    <xf numFmtId="0" fontId="11" fillId="0" borderId="34" xfId="1894" applyFont="1" applyBorder="1"/>
    <xf numFmtId="0" fontId="11" fillId="0" borderId="0" xfId="1894" applyFont="1" applyAlignment="1">
      <alignment horizontal="center"/>
    </xf>
    <xf numFmtId="0" fontId="11" fillId="0" borderId="0" xfId="1894" applyFont="1" applyAlignment="1">
      <alignment horizontal="centerContinuous"/>
    </xf>
    <xf numFmtId="0" fontId="11" fillId="0" borderId="12" xfId="1894" applyFont="1" applyBorder="1" applyAlignment="1">
      <alignment horizontal="centerContinuous"/>
    </xf>
    <xf numFmtId="0" fontId="11" fillId="0" borderId="25" xfId="1894" applyFont="1" applyBorder="1" applyAlignment="1">
      <alignment horizontal="centerContinuous"/>
    </xf>
    <xf numFmtId="0" fontId="11" fillId="0" borderId="38" xfId="1894" applyFont="1" applyBorder="1" applyAlignment="1">
      <alignment horizontal="centerContinuous"/>
    </xf>
    <xf numFmtId="0" fontId="11" fillId="0" borderId="38" xfId="1894" applyFont="1" applyBorder="1" applyAlignment="1">
      <alignment horizontal="center"/>
    </xf>
    <xf numFmtId="0" fontId="11" fillId="0" borderId="25" xfId="1894" applyFont="1" applyBorder="1" applyAlignment="1">
      <alignment horizontal="center"/>
    </xf>
    <xf numFmtId="4" fontId="11" fillId="0" borderId="10" xfId="1894" applyNumberFormat="1" applyFont="1" applyBorder="1"/>
    <xf numFmtId="0" fontId="11" fillId="0" borderId="39" xfId="1894" applyFont="1" applyBorder="1"/>
    <xf numFmtId="185" fontId="11" fillId="0" borderId="11" xfId="1894" applyNumberFormat="1" applyFont="1" applyBorder="1"/>
    <xf numFmtId="4" fontId="11" fillId="0" borderId="29" xfId="1894" applyNumberFormat="1" applyFont="1" applyBorder="1"/>
    <xf numFmtId="4" fontId="11" fillId="0" borderId="36" xfId="1894" applyNumberFormat="1" applyFont="1" applyBorder="1"/>
    <xf numFmtId="4" fontId="11" fillId="0" borderId="14" xfId="1894" applyNumberFormat="1" applyFont="1" applyBorder="1"/>
    <xf numFmtId="0" fontId="7" fillId="0" borderId="0" xfId="1894" applyAlignment="1">
      <alignment horizontal="justify" wrapText="1"/>
    </xf>
    <xf numFmtId="4" fontId="11" fillId="0" borderId="2" xfId="1894" applyNumberFormat="1" applyFont="1" applyBorder="1" applyAlignment="1">
      <alignment horizontal="center"/>
    </xf>
    <xf numFmtId="4" fontId="11" fillId="0" borderId="2" xfId="1894" applyNumberFormat="1" applyFont="1" applyBorder="1" applyAlignment="1">
      <alignment horizontal="right"/>
    </xf>
    <xf numFmtId="180" fontId="11" fillId="0" borderId="4" xfId="1894" applyNumberFormat="1" applyFont="1" applyBorder="1" applyAlignment="1">
      <alignment horizontal="center"/>
    </xf>
    <xf numFmtId="172" fontId="11" fillId="0" borderId="4" xfId="1894" applyNumberFormat="1" applyFont="1" applyBorder="1" applyAlignment="1">
      <alignment horizontal="center"/>
    </xf>
    <xf numFmtId="0" fontId="7" fillId="0" borderId="29" xfId="1894" applyBorder="1"/>
    <xf numFmtId="4" fontId="11" fillId="0" borderId="4" xfId="1894" applyNumberFormat="1" applyFont="1" applyBorder="1" applyAlignment="1">
      <alignment horizontal="right"/>
    </xf>
    <xf numFmtId="180" fontId="11" fillId="0" borderId="2" xfId="1894" applyNumberFormat="1" applyFont="1" applyBorder="1" applyAlignment="1">
      <alignment horizontal="center"/>
    </xf>
    <xf numFmtId="0" fontId="11" fillId="0" borderId="2" xfId="1894" applyFont="1" applyBorder="1" applyAlignment="1">
      <alignment horizontal="center"/>
    </xf>
    <xf numFmtId="169" fontId="12" fillId="0" borderId="0" xfId="11" applyNumberFormat="1" applyAlignment="1">
      <alignment horizontal="left" vertical="top"/>
    </xf>
    <xf numFmtId="171" fontId="59" fillId="0" borderId="0" xfId="11" applyNumberFormat="1" applyFont="1" applyAlignment="1">
      <alignment horizontal="center" vertical="center"/>
    </xf>
    <xf numFmtId="179" fontId="15" fillId="2" borderId="0" xfId="16" applyNumberFormat="1" applyFont="1" applyFill="1" applyBorder="1" applyAlignment="1">
      <alignment horizontal="center" vertical="center" wrapText="1"/>
    </xf>
    <xf numFmtId="0" fontId="9" fillId="2" borderId="0" xfId="11" applyFont="1" applyFill="1" applyAlignment="1">
      <alignment horizontal="center" vertical="center" wrapText="1"/>
    </xf>
    <xf numFmtId="179" fontId="7" fillId="0" borderId="0" xfId="16" applyNumberFormat="1" applyFont="1" applyFill="1" applyBorder="1" applyAlignment="1">
      <alignment horizontal="left" vertical="center" wrapText="1"/>
    </xf>
    <xf numFmtId="0" fontId="60" fillId="0" borderId="50" xfId="0" applyFont="1" applyBorder="1"/>
    <xf numFmtId="0" fontId="63" fillId="0" borderId="50" xfId="11" applyFont="1" applyBorder="1" applyAlignment="1">
      <alignment horizontal="center" vertical="top"/>
    </xf>
    <xf numFmtId="0" fontId="5" fillId="0" borderId="50" xfId="0" applyFont="1" applyBorder="1" applyAlignment="1">
      <alignment horizontal="center"/>
    </xf>
    <xf numFmtId="0" fontId="62" fillId="0" borderId="50" xfId="11" applyFont="1" applyBorder="1" applyAlignment="1">
      <alignment horizontal="left" vertical="top"/>
    </xf>
    <xf numFmtId="0" fontId="62" fillId="0" borderId="50" xfId="11" applyFont="1" applyBorder="1" applyAlignment="1">
      <alignment horizontal="center" vertical="center"/>
    </xf>
    <xf numFmtId="0" fontId="67" fillId="4" borderId="50" xfId="5752" applyFont="1" applyFill="1" applyBorder="1" applyProtection="1"/>
    <xf numFmtId="0" fontId="67" fillId="4" borderId="50" xfId="5752" applyFont="1" applyFill="1" applyBorder="1" applyAlignment="1" applyProtection="1">
      <alignment horizontal="left" wrapText="1"/>
    </xf>
    <xf numFmtId="3" fontId="67" fillId="4" borderId="50" xfId="5752" applyNumberFormat="1" applyFont="1" applyFill="1" applyBorder="1" applyProtection="1"/>
    <xf numFmtId="0" fontId="60" fillId="4" borderId="50" xfId="5753" applyFill="1" applyBorder="1" applyAlignment="1" applyProtection="1">
      <alignment horizontal="center" vertical="center"/>
    </xf>
    <xf numFmtId="0" fontId="60" fillId="4" borderId="50" xfId="5753" applyFill="1" applyBorder="1" applyAlignment="1" applyProtection="1">
      <alignment horizontal="left" vertical="center" wrapText="1"/>
    </xf>
    <xf numFmtId="0" fontId="0" fillId="0" borderId="5" xfId="0" applyBorder="1" applyAlignment="1">
      <alignment horizontal="center"/>
    </xf>
    <xf numFmtId="0" fontId="0" fillId="0" borderId="50" xfId="0" applyBorder="1" applyAlignment="1">
      <alignment horizontal="center"/>
    </xf>
    <xf numFmtId="0" fontId="69" fillId="0" borderId="50" xfId="0" applyFont="1" applyBorder="1" applyAlignment="1">
      <alignment horizontal="center"/>
    </xf>
    <xf numFmtId="177" fontId="15" fillId="2" borderId="50" xfId="11" applyNumberFormat="1" applyFont="1" applyFill="1" applyBorder="1" applyAlignment="1">
      <alignment horizontal="center" vertical="center" wrapText="1"/>
    </xf>
    <xf numFmtId="0" fontId="15" fillId="2" borderId="50" xfId="11" applyFont="1" applyFill="1" applyBorder="1" applyAlignment="1">
      <alignment horizontal="center" vertical="center" wrapText="1"/>
    </xf>
    <xf numFmtId="43" fontId="15" fillId="2" borderId="50" xfId="15" applyFont="1" applyFill="1" applyBorder="1" applyAlignment="1">
      <alignment horizontal="center" vertical="center" wrapText="1"/>
    </xf>
    <xf numFmtId="179" fontId="15" fillId="2" borderId="50" xfId="16" applyNumberFormat="1" applyFont="1" applyFill="1" applyBorder="1" applyAlignment="1">
      <alignment horizontal="center" vertical="center" wrapText="1"/>
    </xf>
    <xf numFmtId="177" fontId="16" fillId="5" borderId="50" xfId="11" applyNumberFormat="1" applyFont="1" applyFill="1" applyBorder="1" applyAlignment="1">
      <alignment horizontal="center" vertical="center" wrapText="1"/>
    </xf>
    <xf numFmtId="177" fontId="17" fillId="0" borderId="50" xfId="11" applyNumberFormat="1" applyFont="1" applyBorder="1" applyAlignment="1">
      <alignment horizontal="center" vertical="center" wrapText="1"/>
    </xf>
    <xf numFmtId="1" fontId="7" fillId="0" borderId="50" xfId="11" applyNumberFormat="1" applyFont="1" applyBorder="1" applyAlignment="1">
      <alignment horizontal="justify" vertical="center"/>
    </xf>
    <xf numFmtId="0" fontId="7" fillId="0" borderId="50" xfId="11" applyFont="1" applyBorder="1" applyAlignment="1">
      <alignment horizontal="center" vertical="center" wrapText="1"/>
    </xf>
    <xf numFmtId="177" fontId="16" fillId="2" borderId="50" xfId="11" applyNumberFormat="1" applyFont="1" applyFill="1" applyBorder="1" applyAlignment="1">
      <alignment horizontal="center" vertical="center" wrapText="1"/>
    </xf>
    <xf numFmtId="49" fontId="17" fillId="0" borderId="50" xfId="11" applyNumberFormat="1" applyFont="1" applyBorder="1" applyAlignment="1">
      <alignment horizontal="center" vertical="center" wrapText="1"/>
    </xf>
    <xf numFmtId="0" fontId="18" fillId="0" borderId="50" xfId="11" applyFont="1" applyBorder="1" applyAlignment="1">
      <alignment horizontal="center" vertical="center" wrapText="1"/>
    </xf>
    <xf numFmtId="0" fontId="70" fillId="61" borderId="50" xfId="5138" applyFont="1" applyFill="1" applyBorder="1" applyAlignment="1">
      <alignment horizontal="center" vertical="center" wrapText="1"/>
    </xf>
    <xf numFmtId="4" fontId="70" fillId="61" borderId="50" xfId="5138" applyNumberFormat="1" applyFont="1" applyFill="1" applyBorder="1" applyAlignment="1">
      <alignment horizontal="center" vertical="center"/>
    </xf>
    <xf numFmtId="171" fontId="70" fillId="61" borderId="50" xfId="5138" applyNumberFormat="1" applyFont="1" applyFill="1" applyBorder="1" applyAlignment="1">
      <alignment horizontal="center" vertical="center"/>
    </xf>
    <xf numFmtId="0" fontId="70" fillId="0" borderId="50" xfId="5138" applyFont="1" applyBorder="1" applyAlignment="1">
      <alignment horizontal="center" vertical="center"/>
    </xf>
    <xf numFmtId="4" fontId="70" fillId="0" borderId="50" xfId="5138" applyNumberFormat="1" applyFont="1" applyBorder="1" applyAlignment="1">
      <alignment horizontal="center" vertical="center"/>
    </xf>
    <xf numFmtId="0" fontId="71" fillId="0" borderId="0" xfId="5138" applyFont="1" applyAlignment="1">
      <alignment vertical="center"/>
    </xf>
    <xf numFmtId="4" fontId="72" fillId="0" borderId="50" xfId="5138" applyNumberFormat="1" applyFont="1" applyBorder="1" applyAlignment="1">
      <alignment horizontal="center" vertical="center"/>
    </xf>
    <xf numFmtId="0" fontId="70" fillId="0" borderId="50" xfId="5138" applyFont="1" applyBorder="1" applyAlignment="1">
      <alignment horizontal="center" vertical="center" wrapText="1"/>
    </xf>
    <xf numFmtId="0" fontId="71" fillId="0" borderId="0" xfId="5138" applyFont="1" applyAlignment="1">
      <alignment horizontal="center" vertical="center" wrapText="1"/>
    </xf>
    <xf numFmtId="3" fontId="71" fillId="0" borderId="0" xfId="5138" applyNumberFormat="1" applyFont="1" applyAlignment="1">
      <alignment horizontal="center" vertical="center" wrapText="1"/>
    </xf>
    <xf numFmtId="186" fontId="71" fillId="0" borderId="0" xfId="5138" applyNumberFormat="1" applyFont="1" applyAlignment="1">
      <alignment horizontal="center" vertical="center" wrapText="1"/>
    </xf>
    <xf numFmtId="4" fontId="71" fillId="0" borderId="0" xfId="5138" applyNumberFormat="1" applyFont="1" applyAlignment="1">
      <alignment horizontal="center" vertical="center" wrapText="1"/>
    </xf>
    <xf numFmtId="4" fontId="71" fillId="0" borderId="0" xfId="5138" applyNumberFormat="1" applyFont="1" applyAlignment="1">
      <alignment vertical="center"/>
    </xf>
    <xf numFmtId="186" fontId="70" fillId="0" borderId="50" xfId="5138" applyNumberFormat="1" applyFont="1" applyBorder="1" applyAlignment="1">
      <alignment horizontal="center" vertical="center" wrapText="1"/>
    </xf>
    <xf numFmtId="3" fontId="70" fillId="0" borderId="50" xfId="5138" applyNumberFormat="1" applyFont="1" applyBorder="1" applyAlignment="1">
      <alignment horizontal="center" vertical="center" wrapText="1"/>
    </xf>
    <xf numFmtId="4" fontId="70" fillId="0" borderId="50" xfId="5138" applyNumberFormat="1" applyFont="1" applyBorder="1" applyAlignment="1">
      <alignment horizontal="center" vertical="center" wrapText="1"/>
    </xf>
    <xf numFmtId="186" fontId="72" fillId="0" borderId="50" xfId="5138" applyNumberFormat="1" applyFont="1" applyBorder="1" applyAlignment="1">
      <alignment horizontal="center" vertical="center" wrapText="1"/>
    </xf>
    <xf numFmtId="3" fontId="72" fillId="0" borderId="50" xfId="5138" applyNumberFormat="1" applyFont="1" applyBorder="1" applyAlignment="1">
      <alignment horizontal="center" vertical="center" wrapText="1"/>
    </xf>
    <xf numFmtId="4" fontId="72" fillId="0" borderId="50" xfId="5138" applyNumberFormat="1" applyFont="1" applyBorder="1" applyAlignment="1">
      <alignment horizontal="center" vertical="center" wrapText="1"/>
    </xf>
    <xf numFmtId="182" fontId="60" fillId="4" borderId="50" xfId="5753" applyNumberFormat="1" applyFill="1" applyBorder="1" applyProtection="1"/>
    <xf numFmtId="182" fontId="0" fillId="0" borderId="0" xfId="0" applyNumberFormat="1"/>
    <xf numFmtId="0" fontId="0" fillId="0" borderId="50" xfId="0" applyBorder="1"/>
    <xf numFmtId="171" fontId="0" fillId="0" borderId="50" xfId="0" applyNumberFormat="1" applyBorder="1"/>
    <xf numFmtId="0" fontId="0" fillId="0" borderId="50" xfId="0" applyBorder="1" applyAlignment="1">
      <alignment vertical="center"/>
    </xf>
    <xf numFmtId="0" fontId="21" fillId="0" borderId="0" xfId="10" applyFont="1" applyAlignment="1">
      <alignment horizontal="center" vertical="center"/>
    </xf>
    <xf numFmtId="0" fontId="11" fillId="0" borderId="0" xfId="10" applyFont="1" applyAlignment="1">
      <alignment horizontal="center" vertical="center"/>
    </xf>
    <xf numFmtId="4" fontId="21" fillId="0" borderId="1" xfId="10" applyNumberFormat="1" applyFont="1" applyBorder="1"/>
    <xf numFmtId="2" fontId="18" fillId="0" borderId="50" xfId="15" applyNumberFormat="1" applyFont="1" applyFill="1" applyBorder="1" applyAlignment="1">
      <alignment horizontal="center" vertical="center" wrapText="1"/>
    </xf>
    <xf numFmtId="182" fontId="7" fillId="0" borderId="50" xfId="16" applyNumberFormat="1" applyFont="1" applyFill="1" applyBorder="1" applyAlignment="1">
      <alignment horizontal="center" vertical="center" wrapText="1"/>
    </xf>
    <xf numFmtId="0" fontId="75" fillId="0" borderId="0" xfId="5804" applyFont="1" applyAlignment="1">
      <alignment horizontal="center" vertical="center"/>
    </xf>
    <xf numFmtId="0" fontId="74" fillId="62" borderId="12" xfId="5804" applyFont="1" applyFill="1" applyBorder="1" applyAlignment="1">
      <alignment horizontal="center" vertical="center"/>
    </xf>
    <xf numFmtId="0" fontId="74" fillId="62" borderId="59" xfId="5804" applyFont="1" applyFill="1" applyBorder="1" applyAlignment="1">
      <alignment vertical="center"/>
    </xf>
    <xf numFmtId="0" fontId="74" fillId="0" borderId="0" xfId="5804" applyFont="1" applyAlignment="1">
      <alignment vertical="center"/>
    </xf>
    <xf numFmtId="0" fontId="74" fillId="0" borderId="50" xfId="5804" quotePrefix="1" applyFont="1" applyBorder="1" applyAlignment="1">
      <alignment horizontal="left" vertical="center" wrapText="1"/>
    </xf>
    <xf numFmtId="174" fontId="74" fillId="0" borderId="50" xfId="5804" applyNumberFormat="1" applyFont="1" applyBorder="1" applyAlignment="1">
      <alignment horizontal="left" vertical="center" wrapText="1"/>
    </xf>
    <xf numFmtId="0" fontId="75" fillId="0" borderId="60" xfId="5804" applyFont="1" applyBorder="1"/>
    <xf numFmtId="10" fontId="75" fillId="0" borderId="61" xfId="5524" applyNumberFormat="1" applyFont="1" applyBorder="1" applyAlignment="1">
      <alignment horizontal="center" vertical="center"/>
    </xf>
    <xf numFmtId="0" fontId="75" fillId="0" borderId="50" xfId="5804" quotePrefix="1" applyFont="1" applyBorder="1" applyAlignment="1">
      <alignment horizontal="left" vertical="center" wrapText="1"/>
    </xf>
    <xf numFmtId="174" fontId="75" fillId="0" borderId="50" xfId="5804" applyNumberFormat="1" applyFont="1" applyBorder="1" applyAlignment="1">
      <alignment horizontal="left" vertical="center" wrapText="1"/>
    </xf>
    <xf numFmtId="0" fontId="76" fillId="0" borderId="50" xfId="5804" quotePrefix="1" applyFont="1" applyBorder="1" applyAlignment="1">
      <alignment horizontal="left" vertical="center" wrapText="1"/>
    </xf>
    <xf numFmtId="10" fontId="75" fillId="0" borderId="61" xfId="5524" applyNumberFormat="1" applyFont="1" applyFill="1" applyBorder="1" applyAlignment="1">
      <alignment horizontal="center" vertical="center"/>
    </xf>
    <xf numFmtId="0" fontId="74" fillId="62" borderId="13" xfId="5804" applyFont="1" applyFill="1" applyBorder="1" applyAlignment="1">
      <alignment horizontal="center"/>
    </xf>
    <xf numFmtId="0" fontId="75" fillId="0" borderId="50" xfId="5804" applyFont="1" applyBorder="1" applyAlignment="1">
      <alignment vertical="center"/>
    </xf>
    <xf numFmtId="0" fontId="75" fillId="0" borderId="50" xfId="5804" applyFont="1" applyBorder="1" applyAlignment="1">
      <alignment horizontal="center" vertical="center"/>
    </xf>
    <xf numFmtId="0" fontId="75" fillId="0" borderId="62" xfId="5804" applyFont="1" applyBorder="1" applyAlignment="1">
      <alignment vertical="center"/>
    </xf>
    <xf numFmtId="0" fontId="75" fillId="0" borderId="62" xfId="5804" applyFont="1" applyBorder="1" applyAlignment="1">
      <alignment horizontal="center" vertical="center"/>
    </xf>
    <xf numFmtId="10" fontId="75" fillId="0" borderId="64" xfId="5524" applyNumberFormat="1" applyFont="1" applyBorder="1" applyAlignment="1">
      <alignment horizontal="center" vertical="center"/>
    </xf>
    <xf numFmtId="10" fontId="75" fillId="0" borderId="64" xfId="18" applyNumberFormat="1" applyFont="1" applyBorder="1" applyAlignment="1">
      <alignment horizontal="center" vertical="center"/>
    </xf>
    <xf numFmtId="44" fontId="0" fillId="0" borderId="0" xfId="5803" applyFont="1" applyBorder="1"/>
    <xf numFmtId="0" fontId="74" fillId="63" borderId="65" xfId="5804" quotePrefix="1" applyFont="1" applyFill="1" applyBorder="1" applyAlignment="1">
      <alignment horizontal="left" vertical="center" wrapText="1"/>
    </xf>
    <xf numFmtId="10" fontId="74" fillId="63" borderId="63" xfId="5524" applyNumberFormat="1" applyFont="1" applyFill="1" applyBorder="1" applyAlignment="1">
      <alignment horizontal="center" vertical="center"/>
    </xf>
    <xf numFmtId="10" fontId="74" fillId="0" borderId="0" xfId="5524" applyNumberFormat="1" applyFont="1" applyFill="1" applyBorder="1" applyAlignment="1">
      <alignment vertical="center"/>
    </xf>
    <xf numFmtId="174" fontId="0" fillId="0" borderId="0" xfId="0" applyNumberFormat="1"/>
    <xf numFmtId="44" fontId="0" fillId="0" borderId="0" xfId="0" applyNumberFormat="1"/>
    <xf numFmtId="0" fontId="70" fillId="0" borderId="0" xfId="5138" applyFont="1" applyAlignment="1">
      <alignment horizontal="right" vertical="center" wrapText="1"/>
    </xf>
    <xf numFmtId="4" fontId="70" fillId="0" borderId="0" xfId="5138" applyNumberFormat="1" applyFont="1" applyAlignment="1">
      <alignment horizontal="center" vertical="center"/>
    </xf>
    <xf numFmtId="4" fontId="11" fillId="0" borderId="2" xfId="10" applyNumberFormat="1" applyFont="1" applyBorder="1" applyAlignment="1">
      <alignment vertical="center"/>
    </xf>
    <xf numFmtId="4" fontId="11" fillId="0" borderId="9" xfId="10" applyNumberFormat="1" applyFont="1" applyBorder="1" applyAlignment="1">
      <alignment vertical="center"/>
    </xf>
    <xf numFmtId="0" fontId="11" fillId="0" borderId="29" xfId="10" applyFont="1" applyBorder="1" applyAlignment="1">
      <alignment horizontal="center" vertical="center"/>
    </xf>
    <xf numFmtId="2" fontId="11" fillId="0" borderId="2" xfId="10" applyNumberFormat="1" applyFont="1" applyBorder="1" applyAlignment="1">
      <alignment horizontal="center" vertical="center"/>
    </xf>
    <xf numFmtId="44" fontId="7" fillId="0" borderId="0" xfId="10" applyNumberFormat="1"/>
    <xf numFmtId="10" fontId="11" fillId="0" borderId="2" xfId="5802" applyNumberFormat="1" applyFont="1" applyBorder="1"/>
    <xf numFmtId="182" fontId="7" fillId="0" borderId="0" xfId="10" applyNumberFormat="1"/>
    <xf numFmtId="186" fontId="11" fillId="0" borderId="4" xfId="10" applyNumberFormat="1" applyFont="1" applyBorder="1" applyAlignment="1">
      <alignment horizontal="center"/>
    </xf>
    <xf numFmtId="182" fontId="7" fillId="0" borderId="0" xfId="1894" applyNumberFormat="1"/>
    <xf numFmtId="234" fontId="7" fillId="0" borderId="0" xfId="1894" applyNumberFormat="1"/>
    <xf numFmtId="179" fontId="12" fillId="0" borderId="0" xfId="11" applyNumberFormat="1" applyAlignment="1">
      <alignment horizontal="left" vertical="top"/>
    </xf>
    <xf numFmtId="182" fontId="9" fillId="0" borderId="50" xfId="16" applyNumberFormat="1" applyFont="1" applyFill="1" applyBorder="1" applyAlignment="1">
      <alignment horizontal="center" vertical="center" wrapText="1"/>
    </xf>
    <xf numFmtId="10" fontId="19" fillId="0" borderId="50" xfId="6" applyNumberFormat="1" applyFont="1" applyFill="1" applyBorder="1" applyAlignment="1">
      <alignment horizontal="center" vertical="center" wrapText="1"/>
    </xf>
    <xf numFmtId="10" fontId="19" fillId="0" borderId="50" xfId="5802" applyNumberFormat="1" applyFont="1" applyFill="1" applyBorder="1" applyAlignment="1">
      <alignment horizontal="center" vertical="center" wrapText="1"/>
    </xf>
    <xf numFmtId="49" fontId="17" fillId="0" borderId="58" xfId="11" applyNumberFormat="1" applyFont="1" applyBorder="1" applyAlignment="1">
      <alignment horizontal="center" vertical="center" wrapText="1"/>
    </xf>
    <xf numFmtId="49" fontId="16" fillId="2" borderId="50" xfId="11" applyNumberFormat="1" applyFont="1" applyFill="1" applyBorder="1" applyAlignment="1">
      <alignment horizontal="center" vertical="center" wrapText="1"/>
    </xf>
    <xf numFmtId="0" fontId="11" fillId="0" borderId="0" xfId="1894" applyFont="1" applyAlignment="1">
      <alignment horizontal="center" vertical="center"/>
    </xf>
    <xf numFmtId="0" fontId="0" fillId="0" borderId="50" xfId="0" applyBorder="1" applyAlignment="1">
      <alignment wrapText="1"/>
    </xf>
    <xf numFmtId="0" fontId="0" fillId="0" borderId="50" xfId="0" applyBorder="1" applyAlignment="1">
      <alignment vertical="center" wrapText="1"/>
    </xf>
    <xf numFmtId="182" fontId="0" fillId="0" borderId="50" xfId="0" applyNumberFormat="1" applyBorder="1" applyAlignment="1">
      <alignment horizontal="center" vertical="center"/>
    </xf>
    <xf numFmtId="182" fontId="11" fillId="0" borderId="2" xfId="1894" applyNumberFormat="1" applyFont="1" applyBorder="1" applyAlignment="1">
      <alignment horizontal="center" vertical="center"/>
    </xf>
    <xf numFmtId="182" fontId="11" fillId="0" borderId="14" xfId="1894" applyNumberFormat="1" applyFont="1" applyBorder="1" applyAlignment="1">
      <alignment horizontal="center" vertical="center"/>
    </xf>
    <xf numFmtId="2" fontId="11" fillId="64" borderId="50" xfId="0" applyNumberFormat="1" applyFont="1" applyFill="1" applyBorder="1" applyAlignment="1">
      <alignment horizontal="center" vertical="center"/>
    </xf>
    <xf numFmtId="2" fontId="11" fillId="64" borderId="14" xfId="0" applyNumberFormat="1" applyFont="1" applyFill="1" applyBorder="1" applyAlignment="1">
      <alignment horizontal="center" vertical="center"/>
    </xf>
    <xf numFmtId="2" fontId="11" fillId="0" borderId="14" xfId="0" applyNumberFormat="1" applyFont="1" applyBorder="1" applyAlignment="1">
      <alignment horizontal="center" vertical="center"/>
    </xf>
    <xf numFmtId="4" fontId="11" fillId="0" borderId="2" xfId="1894" applyNumberFormat="1" applyFont="1" applyBorder="1" applyAlignment="1">
      <alignment horizontal="center" vertical="center"/>
    </xf>
    <xf numFmtId="180" fontId="72" fillId="0" borderId="50" xfId="5138" applyNumberFormat="1" applyFont="1" applyBorder="1" applyAlignment="1">
      <alignment horizontal="center" vertical="center" wrapText="1"/>
    </xf>
    <xf numFmtId="182" fontId="9" fillId="0" borderId="0" xfId="16" applyNumberFormat="1" applyFont="1" applyFill="1" applyBorder="1" applyAlignment="1">
      <alignment horizontal="center" vertical="center" wrapText="1"/>
    </xf>
    <xf numFmtId="2" fontId="13" fillId="0" borderId="1" xfId="11" applyNumberFormat="1" applyFont="1" applyBorder="1" applyAlignment="1">
      <alignment horizontal="center" vertical="center" wrapText="1"/>
    </xf>
    <xf numFmtId="2" fontId="13" fillId="0" borderId="68" xfId="11" applyNumberFormat="1" applyFont="1" applyBorder="1" applyAlignment="1">
      <alignment horizontal="center" vertical="center" wrapText="1"/>
    </xf>
    <xf numFmtId="2" fontId="69" fillId="0" borderId="67" xfId="7" applyNumberFormat="1" applyFont="1" applyFill="1" applyBorder="1" applyAlignment="1">
      <alignment vertical="center" wrapText="1"/>
    </xf>
    <xf numFmtId="2" fontId="69" fillId="0" borderId="66" xfId="7" applyNumberFormat="1" applyFont="1" applyFill="1" applyBorder="1" applyAlignment="1">
      <alignment vertical="center" wrapText="1"/>
    </xf>
    <xf numFmtId="171" fontId="69" fillId="0" borderId="0" xfId="7" applyNumberFormat="1" applyFont="1" applyFill="1" applyBorder="1" applyAlignment="1">
      <alignment horizontal="center" vertical="center"/>
    </xf>
    <xf numFmtId="0" fontId="80" fillId="0" borderId="0" xfId="11" applyFont="1" applyAlignment="1">
      <alignment horizontal="left" vertical="top"/>
    </xf>
    <xf numFmtId="172" fontId="81" fillId="0" borderId="4" xfId="10" applyNumberFormat="1" applyFont="1" applyBorder="1" applyAlignment="1">
      <alignment horizontal="center"/>
    </xf>
    <xf numFmtId="3" fontId="11" fillId="0" borderId="50" xfId="1894" applyNumberFormat="1" applyFont="1" applyBorder="1" applyAlignment="1">
      <alignment horizontal="center"/>
    </xf>
    <xf numFmtId="182" fontId="11" fillId="0" borderId="50" xfId="1894" applyNumberFormat="1" applyFont="1" applyBorder="1" applyAlignment="1">
      <alignment horizontal="center" vertical="center"/>
    </xf>
    <xf numFmtId="0" fontId="21" fillId="0" borderId="0" xfId="1894" quotePrefix="1" applyFont="1" applyAlignment="1">
      <alignment horizontal="left" vertical="center"/>
    </xf>
    <xf numFmtId="0" fontId="11" fillId="0" borderId="26" xfId="1894" applyFont="1" applyBorder="1"/>
    <xf numFmtId="4" fontId="11" fillId="0" borderId="67" xfId="1894" applyNumberFormat="1" applyFont="1" applyBorder="1"/>
    <xf numFmtId="4" fontId="11" fillId="0" borderId="61" xfId="1894" applyNumberFormat="1" applyFont="1" applyBorder="1"/>
    <xf numFmtId="0" fontId="11" fillId="0" borderId="69" xfId="1894" applyFont="1" applyBorder="1"/>
    <xf numFmtId="0" fontId="21" fillId="0" borderId="66" xfId="1894" applyFont="1" applyBorder="1" applyAlignment="1">
      <alignment horizontal="center"/>
    </xf>
    <xf numFmtId="2" fontId="7" fillId="0" borderId="50" xfId="15" applyNumberFormat="1" applyFont="1" applyFill="1" applyBorder="1" applyAlignment="1">
      <alignment horizontal="center" vertical="center" wrapText="1"/>
    </xf>
    <xf numFmtId="0" fontId="83" fillId="0" borderId="0" xfId="12" applyFont="1" applyAlignment="1">
      <alignment horizontal="center"/>
    </xf>
    <xf numFmtId="0" fontId="83" fillId="0" borderId="0" xfId="12" applyFont="1"/>
    <xf numFmtId="176" fontId="9" fillId="0" borderId="0" xfId="897" applyFont="1" applyAlignment="1">
      <alignment horizontal="center" vertical="center"/>
    </xf>
    <xf numFmtId="0" fontId="7" fillId="0" borderId="0" xfId="12"/>
    <xf numFmtId="176" fontId="0" fillId="0" borderId="0" xfId="897" applyFont="1"/>
    <xf numFmtId="0" fontId="84" fillId="4" borderId="24" xfId="12" applyFont="1" applyFill="1" applyBorder="1" applyAlignment="1">
      <alignment horizontal="left" vertical="center" wrapText="1"/>
    </xf>
    <xf numFmtId="0" fontId="84" fillId="4" borderId="25" xfId="12" applyFont="1" applyFill="1" applyBorder="1" applyAlignment="1">
      <alignment horizontal="center" vertical="center" wrapText="1"/>
    </xf>
    <xf numFmtId="2" fontId="84" fillId="4" borderId="25" xfId="12" applyNumberFormat="1" applyFont="1" applyFill="1" applyBorder="1" applyAlignment="1">
      <alignment horizontal="center" vertical="center" wrapText="1"/>
    </xf>
    <xf numFmtId="205" fontId="84" fillId="4" borderId="25" xfId="5809" applyFont="1" applyFill="1" applyBorder="1" applyAlignment="1">
      <alignment vertical="center" wrapText="1"/>
    </xf>
    <xf numFmtId="176" fontId="84" fillId="4" borderId="26" xfId="897" applyFont="1" applyFill="1" applyBorder="1" applyAlignment="1">
      <alignment vertical="center" wrapText="1"/>
    </xf>
    <xf numFmtId="176" fontId="0" fillId="0" borderId="0" xfId="897" applyFont="1" applyAlignment="1">
      <alignment horizontal="center" vertical="center"/>
    </xf>
    <xf numFmtId="176" fontId="7" fillId="0" borderId="0" xfId="897" applyFont="1" applyAlignment="1">
      <alignment horizontal="center" vertical="center"/>
    </xf>
    <xf numFmtId="0" fontId="84" fillId="4" borderId="69" xfId="12" applyFont="1" applyFill="1" applyBorder="1" applyAlignment="1">
      <alignment horizontal="left" vertical="center" wrapText="1"/>
    </xf>
    <xf numFmtId="0" fontId="84" fillId="4" borderId="72" xfId="12" applyFont="1" applyFill="1" applyBorder="1" applyAlignment="1">
      <alignment horizontal="center" vertical="center" wrapText="1"/>
    </xf>
    <xf numFmtId="2" fontId="84" fillId="4" borderId="72" xfId="12" applyNumberFormat="1" applyFont="1" applyFill="1" applyBorder="1" applyAlignment="1">
      <alignment horizontal="center" vertical="center" wrapText="1"/>
    </xf>
    <xf numFmtId="205" fontId="84" fillId="4" borderId="72" xfId="5809" applyFont="1" applyFill="1" applyBorder="1" applyAlignment="1">
      <alignment vertical="center" wrapText="1"/>
    </xf>
    <xf numFmtId="176" fontId="84" fillId="4" borderId="66" xfId="897" applyFont="1" applyFill="1" applyBorder="1" applyAlignment="1">
      <alignment vertical="center" wrapText="1"/>
    </xf>
    <xf numFmtId="176" fontId="83" fillId="0" borderId="0" xfId="897" applyFont="1" applyFill="1"/>
    <xf numFmtId="0" fontId="9" fillId="4" borderId="23" xfId="12" applyFont="1" applyFill="1" applyBorder="1" applyAlignment="1">
      <alignment horizontal="left"/>
    </xf>
    <xf numFmtId="0" fontId="9" fillId="4" borderId="0" xfId="12" applyFont="1" applyFill="1" applyAlignment="1">
      <alignment horizontal="left"/>
    </xf>
    <xf numFmtId="176" fontId="0" fillId="4" borderId="0" xfId="897" applyFont="1" applyFill="1" applyBorder="1" applyAlignment="1">
      <alignment horizontal="center"/>
    </xf>
    <xf numFmtId="176" fontId="0" fillId="4" borderId="27" xfId="897" applyFont="1" applyFill="1" applyBorder="1" applyAlignment="1">
      <alignment horizontal="center"/>
    </xf>
    <xf numFmtId="0" fontId="7" fillId="0" borderId="0" xfId="12" applyAlignment="1">
      <alignment horizontal="center"/>
    </xf>
    <xf numFmtId="2" fontId="7" fillId="0" borderId="0" xfId="12" applyNumberFormat="1" applyAlignment="1">
      <alignment horizontal="center"/>
    </xf>
    <xf numFmtId="0" fontId="92" fillId="61" borderId="73" xfId="1404" applyFont="1" applyFill="1" applyBorder="1" applyAlignment="1">
      <alignment horizontal="center" vertical="center"/>
    </xf>
    <xf numFmtId="0" fontId="92" fillId="61" borderId="74" xfId="1404" applyFont="1" applyFill="1" applyBorder="1" applyAlignment="1">
      <alignment horizontal="center" vertical="center" wrapText="1"/>
    </xf>
    <xf numFmtId="0" fontId="92" fillId="61" borderId="75" xfId="1404" applyFont="1" applyFill="1" applyBorder="1" applyAlignment="1">
      <alignment horizontal="center" vertical="center"/>
    </xf>
    <xf numFmtId="0" fontId="7" fillId="0" borderId="0" xfId="1404"/>
    <xf numFmtId="0" fontId="7" fillId="0" borderId="0" xfId="1404" applyAlignment="1">
      <alignment horizontal="center" vertical="center"/>
    </xf>
    <xf numFmtId="176" fontId="7" fillId="0" borderId="0" xfId="897" applyFont="1"/>
    <xf numFmtId="0" fontId="92" fillId="2" borderId="60" xfId="1404" applyFont="1" applyFill="1" applyBorder="1" applyAlignment="1">
      <alignment vertical="center"/>
    </xf>
    <xf numFmtId="0" fontId="92" fillId="2" borderId="50" xfId="1404" applyFont="1" applyFill="1" applyBorder="1" applyAlignment="1">
      <alignment horizontal="center" vertical="center" wrapText="1"/>
    </xf>
    <xf numFmtId="170" fontId="93" fillId="2" borderId="50" xfId="534" applyNumberFormat="1" applyFont="1" applyFill="1" applyBorder="1" applyAlignment="1">
      <alignment vertical="center"/>
    </xf>
    <xf numFmtId="0" fontId="93" fillId="2" borderId="50" xfId="1404" applyFont="1" applyFill="1" applyBorder="1" applyAlignment="1">
      <alignment horizontal="center" vertical="center"/>
    </xf>
    <xf numFmtId="235" fontId="93" fillId="2" borderId="50" xfId="534" applyNumberFormat="1" applyFont="1" applyFill="1" applyBorder="1" applyAlignment="1">
      <alignment vertical="center"/>
    </xf>
    <xf numFmtId="169" fontId="93" fillId="2" borderId="61" xfId="1404" applyNumberFormat="1" applyFont="1" applyFill="1" applyBorder="1" applyAlignment="1">
      <alignment vertical="center"/>
    </xf>
    <xf numFmtId="0" fontId="94" fillId="0" borderId="60" xfId="1404" applyFont="1" applyBorder="1" applyAlignment="1">
      <alignment vertical="center"/>
    </xf>
    <xf numFmtId="0" fontId="94" fillId="0" borderId="50" xfId="1404" applyFont="1" applyBorder="1" applyAlignment="1">
      <alignment horizontal="center" vertical="center" wrapText="1"/>
    </xf>
    <xf numFmtId="2" fontId="94" fillId="0" borderId="50" xfId="1404" applyNumberFormat="1" applyFont="1" applyBorder="1" applyAlignment="1">
      <alignment horizontal="center" vertical="center"/>
    </xf>
    <xf numFmtId="9" fontId="93" fillId="0" borderId="50" xfId="5810" applyFont="1" applyBorder="1" applyAlignment="1">
      <alignment horizontal="center" vertical="center"/>
    </xf>
    <xf numFmtId="170" fontId="93" fillId="0" borderId="50" xfId="534" applyNumberFormat="1" applyFont="1" applyBorder="1" applyAlignment="1">
      <alignment vertical="center"/>
    </xf>
    <xf numFmtId="169" fontId="93" fillId="0" borderId="61" xfId="1404" applyNumberFormat="1" applyFont="1" applyBorder="1" applyAlignment="1">
      <alignment vertical="center"/>
    </xf>
    <xf numFmtId="43" fontId="7" fillId="0" borderId="0" xfId="1404" applyNumberFormat="1"/>
    <xf numFmtId="0" fontId="93" fillId="0" borderId="60" xfId="12" applyFont="1" applyBorder="1"/>
    <xf numFmtId="0" fontId="93" fillId="0" borderId="50" xfId="12" applyFont="1" applyBorder="1" applyAlignment="1">
      <alignment horizontal="center" wrapText="1"/>
    </xf>
    <xf numFmtId="0" fontId="95" fillId="0" borderId="0" xfId="5811"/>
    <xf numFmtId="205" fontId="93" fillId="0" borderId="61" xfId="1404" applyNumberFormat="1" applyFont="1" applyBorder="1" applyAlignment="1">
      <alignment vertical="center"/>
    </xf>
    <xf numFmtId="0" fontId="96" fillId="0" borderId="60" xfId="1404" applyFont="1" applyBorder="1" applyAlignment="1">
      <alignment vertical="center"/>
    </xf>
    <xf numFmtId="0" fontId="96" fillId="0" borderId="50" xfId="1404" applyFont="1" applyBorder="1" applyAlignment="1">
      <alignment horizontal="center" vertical="center" wrapText="1"/>
    </xf>
    <xf numFmtId="2" fontId="96" fillId="0" borderId="50" xfId="1404" applyNumberFormat="1" applyFont="1" applyBorder="1" applyAlignment="1">
      <alignment vertical="center"/>
    </xf>
    <xf numFmtId="0" fontId="92" fillId="0" borderId="50" xfId="1404" applyFont="1" applyBorder="1" applyAlignment="1">
      <alignment horizontal="center" vertical="center"/>
    </xf>
    <xf numFmtId="170" fontId="96" fillId="0" borderId="50" xfId="534" applyNumberFormat="1" applyFont="1" applyBorder="1" applyAlignment="1">
      <alignment vertical="center"/>
    </xf>
    <xf numFmtId="205" fontId="92" fillId="0" borderId="61" xfId="1404" applyNumberFormat="1" applyFont="1" applyBorder="1" applyAlignment="1">
      <alignment vertical="center"/>
    </xf>
    <xf numFmtId="0" fontId="93" fillId="0" borderId="76" xfId="1404" applyFont="1" applyBorder="1" applyAlignment="1">
      <alignment vertical="center"/>
    </xf>
    <xf numFmtId="0" fontId="93" fillId="0" borderId="77" xfId="1404" applyFont="1" applyBorder="1" applyAlignment="1">
      <alignment horizontal="center" vertical="center" wrapText="1"/>
    </xf>
    <xf numFmtId="0" fontId="93" fillId="0" borderId="77" xfId="1404" applyFont="1" applyBorder="1" applyAlignment="1">
      <alignment vertical="center"/>
    </xf>
    <xf numFmtId="0" fontId="93" fillId="0" borderId="77" xfId="1404" applyFont="1" applyBorder="1" applyAlignment="1">
      <alignment horizontal="center" vertical="center"/>
    </xf>
    <xf numFmtId="2" fontId="93" fillId="0" borderId="77" xfId="1404" applyNumberFormat="1" applyFont="1" applyBorder="1" applyAlignment="1">
      <alignment vertical="center"/>
    </xf>
    <xf numFmtId="205" fontId="92" fillId="0" borderId="78" xfId="5809" applyFont="1" applyBorder="1" applyAlignment="1">
      <alignment vertical="center"/>
    </xf>
    <xf numFmtId="176" fontId="9" fillId="0" borderId="0" xfId="897" applyFont="1"/>
    <xf numFmtId="0" fontId="92" fillId="0" borderId="73" xfId="1404" applyFont="1" applyBorder="1" applyAlignment="1">
      <alignment vertical="center"/>
    </xf>
    <xf numFmtId="0" fontId="92" fillId="0" borderId="74" xfId="1404" applyFont="1" applyBorder="1" applyAlignment="1">
      <alignment horizontal="center" vertical="center" wrapText="1"/>
    </xf>
    <xf numFmtId="0" fontId="93" fillId="0" borderId="74" xfId="1404" applyFont="1" applyBorder="1" applyAlignment="1">
      <alignment vertical="center"/>
    </xf>
    <xf numFmtId="0" fontId="93" fillId="0" borderId="74" xfId="1404" applyFont="1" applyBorder="1" applyAlignment="1">
      <alignment horizontal="center" vertical="center"/>
    </xf>
    <xf numFmtId="236" fontId="92" fillId="0" borderId="74" xfId="1404" applyNumberFormat="1" applyFont="1" applyBorder="1" applyAlignment="1">
      <alignment vertical="center"/>
    </xf>
    <xf numFmtId="205" fontId="92" fillId="2" borderId="75" xfId="1404" applyNumberFormat="1" applyFont="1" applyFill="1" applyBorder="1" applyAlignment="1">
      <alignment vertical="center"/>
    </xf>
    <xf numFmtId="4" fontId="7" fillId="0" borderId="0" xfId="1404" applyNumberFormat="1"/>
    <xf numFmtId="0" fontId="93" fillId="0" borderId="72" xfId="1404" applyFont="1" applyBorder="1" applyAlignment="1">
      <alignment vertical="center"/>
    </xf>
    <xf numFmtId="0" fontId="93" fillId="0" borderId="72" xfId="1404" applyFont="1" applyBorder="1" applyAlignment="1">
      <alignment horizontal="center" vertical="center" wrapText="1"/>
    </xf>
    <xf numFmtId="0" fontId="93" fillId="0" borderId="72" xfId="1404" applyFont="1" applyBorder="1" applyAlignment="1">
      <alignment horizontal="center" vertical="center"/>
    </xf>
    <xf numFmtId="0" fontId="93" fillId="0" borderId="66" xfId="1404" applyFont="1" applyBorder="1" applyAlignment="1">
      <alignment vertical="center"/>
    </xf>
    <xf numFmtId="0" fontId="92" fillId="61" borderId="79" xfId="1404" applyFont="1" applyFill="1" applyBorder="1" applyAlignment="1">
      <alignment horizontal="center" vertical="center"/>
    </xf>
    <xf numFmtId="0" fontId="92" fillId="61" borderId="40" xfId="1404" applyFont="1" applyFill="1" applyBorder="1" applyAlignment="1">
      <alignment horizontal="center" vertical="center" wrapText="1"/>
    </xf>
    <xf numFmtId="0" fontId="92" fillId="61" borderId="40" xfId="1404" applyFont="1" applyFill="1" applyBorder="1" applyAlignment="1">
      <alignment horizontal="center" vertical="center"/>
    </xf>
    <xf numFmtId="0" fontId="92" fillId="61" borderId="80" xfId="1404" applyFont="1" applyFill="1" applyBorder="1" applyAlignment="1">
      <alignment horizontal="center" vertical="center"/>
    </xf>
    <xf numFmtId="0" fontId="94" fillId="0" borderId="12" xfId="1404" applyFont="1" applyBorder="1" applyAlignment="1">
      <alignment vertical="center"/>
    </xf>
    <xf numFmtId="0" fontId="94" fillId="0" borderId="13" xfId="1404" applyFont="1" applyBorder="1" applyAlignment="1">
      <alignment horizontal="center" vertical="center" wrapText="1"/>
    </xf>
    <xf numFmtId="2" fontId="94" fillId="0" borderId="13" xfId="1404" applyNumberFormat="1" applyFont="1" applyBorder="1" applyAlignment="1">
      <alignment horizontal="center" vertical="center"/>
    </xf>
    <xf numFmtId="176" fontId="93" fillId="0" borderId="13" xfId="897" applyFont="1" applyBorder="1" applyAlignment="1">
      <alignment horizontal="center" vertical="center"/>
    </xf>
    <xf numFmtId="9" fontId="93" fillId="0" borderId="13" xfId="5810" applyFont="1" applyBorder="1" applyAlignment="1">
      <alignment vertical="center"/>
    </xf>
    <xf numFmtId="205" fontId="93" fillId="0" borderId="59" xfId="1404" applyNumberFormat="1" applyFont="1" applyBorder="1" applyAlignment="1">
      <alignment vertical="center"/>
    </xf>
    <xf numFmtId="237" fontId="93" fillId="0" borderId="50" xfId="897" applyNumberFormat="1" applyFont="1" applyBorder="1" applyAlignment="1">
      <alignment horizontal="center" vertical="center"/>
    </xf>
    <xf numFmtId="9" fontId="93" fillId="0" borderId="50" xfId="5810" applyFont="1" applyBorder="1" applyAlignment="1">
      <alignment vertical="center"/>
    </xf>
    <xf numFmtId="238" fontId="93" fillId="0" borderId="50" xfId="897" applyNumberFormat="1" applyFont="1" applyBorder="1" applyAlignment="1">
      <alignment horizontal="center" vertical="center"/>
    </xf>
    <xf numFmtId="0" fontId="94" fillId="0" borderId="76" xfId="1404" applyFont="1" applyBorder="1" applyAlignment="1">
      <alignment vertical="center"/>
    </xf>
    <xf numFmtId="0" fontId="94" fillId="0" borderId="77" xfId="1404" applyFont="1" applyBorder="1" applyAlignment="1">
      <alignment horizontal="center" vertical="center" wrapText="1"/>
    </xf>
    <xf numFmtId="238" fontId="93" fillId="0" borderId="77" xfId="897" applyNumberFormat="1" applyFont="1" applyBorder="1" applyAlignment="1">
      <alignment horizontal="center" vertical="center"/>
    </xf>
    <xf numFmtId="9" fontId="93" fillId="0" borderId="77" xfId="5810" applyFont="1" applyBorder="1" applyAlignment="1">
      <alignment vertical="center"/>
    </xf>
    <xf numFmtId="0" fontId="94" fillId="0" borderId="65" xfId="1404" applyFont="1" applyBorder="1" applyAlignment="1">
      <alignment horizontal="left" vertical="center"/>
    </xf>
    <xf numFmtId="0" fontId="94" fillId="0" borderId="62" xfId="1404" applyFont="1" applyBorder="1" applyAlignment="1">
      <alignment horizontal="center" vertical="center" wrapText="1"/>
    </xf>
    <xf numFmtId="2" fontId="94" fillId="0" borderId="62" xfId="1404" applyNumberFormat="1" applyFont="1" applyBorder="1" applyAlignment="1">
      <alignment horizontal="center" vertical="center"/>
    </xf>
    <xf numFmtId="238" fontId="93" fillId="0" borderId="62" xfId="897" applyNumberFormat="1" applyFont="1" applyBorder="1" applyAlignment="1">
      <alignment horizontal="center" vertical="center"/>
    </xf>
    <xf numFmtId="9" fontId="93" fillId="0" borderId="62" xfId="5810" applyFont="1" applyBorder="1" applyAlignment="1">
      <alignment vertical="center"/>
    </xf>
    <xf numFmtId="205" fontId="93" fillId="0" borderId="63" xfId="1404" applyNumberFormat="1" applyFont="1" applyBorder="1" applyAlignment="1">
      <alignment vertical="center"/>
    </xf>
    <xf numFmtId="0" fontId="96" fillId="0" borderId="81" xfId="1404" applyFont="1" applyBorder="1" applyAlignment="1">
      <alignment vertical="center"/>
    </xf>
    <xf numFmtId="0" fontId="96" fillId="0" borderId="82" xfId="1404" applyFont="1" applyBorder="1" applyAlignment="1">
      <alignment horizontal="center" vertical="center" wrapText="1"/>
    </xf>
    <xf numFmtId="0" fontId="94" fillId="0" borderId="82" xfId="1404" applyFont="1" applyBorder="1" applyAlignment="1">
      <alignment vertical="center"/>
    </xf>
    <xf numFmtId="0" fontId="94" fillId="0" borderId="82" xfId="1404" applyFont="1" applyBorder="1" applyAlignment="1">
      <alignment horizontal="center" vertical="center"/>
    </xf>
    <xf numFmtId="205" fontId="92" fillId="61" borderId="83" xfId="1404" applyNumberFormat="1" applyFont="1" applyFill="1" applyBorder="1" applyAlignment="1">
      <alignment vertical="center"/>
    </xf>
    <xf numFmtId="227" fontId="7" fillId="0" borderId="0" xfId="1404" applyNumberFormat="1"/>
    <xf numFmtId="0" fontId="92" fillId="0" borderId="5" xfId="1404" applyFont="1" applyBorder="1" applyAlignment="1">
      <alignment vertical="center"/>
    </xf>
    <xf numFmtId="0" fontId="92" fillId="0" borderId="5" xfId="1404" applyFont="1" applyBorder="1" applyAlignment="1">
      <alignment horizontal="center" vertical="center" wrapText="1"/>
    </xf>
    <xf numFmtId="0" fontId="93" fillId="0" borderId="5" xfId="1404" applyFont="1" applyBorder="1" applyAlignment="1">
      <alignment vertical="center"/>
    </xf>
    <xf numFmtId="4" fontId="93" fillId="0" borderId="5" xfId="1404" applyNumberFormat="1" applyFont="1" applyBorder="1" applyAlignment="1">
      <alignment horizontal="center" vertical="center"/>
    </xf>
    <xf numFmtId="170" fontId="93" fillId="0" borderId="84" xfId="534" applyNumberFormat="1" applyFont="1" applyBorder="1" applyAlignment="1">
      <alignment vertical="center"/>
    </xf>
    <xf numFmtId="165" fontId="7" fillId="0" borderId="0" xfId="5812" applyFont="1"/>
    <xf numFmtId="4" fontId="97" fillId="0" borderId="0" xfId="1404" applyNumberFormat="1" applyFont="1" applyAlignment="1">
      <alignment vertical="center"/>
    </xf>
    <xf numFmtId="10" fontId="94" fillId="0" borderId="13" xfId="5810" applyNumberFormat="1" applyFont="1" applyFill="1" applyBorder="1" applyAlignment="1">
      <alignment horizontal="center" vertical="center"/>
    </xf>
    <xf numFmtId="238" fontId="93" fillId="0" borderId="13" xfId="897" applyNumberFormat="1" applyFont="1" applyBorder="1" applyAlignment="1">
      <alignment vertical="center"/>
    </xf>
    <xf numFmtId="0" fontId="7" fillId="0" borderId="0" xfId="12" applyAlignment="1" applyProtection="1">
      <alignment horizontal="center"/>
      <protection locked="0"/>
    </xf>
    <xf numFmtId="10" fontId="94" fillId="0" borderId="50" xfId="5810" applyNumberFormat="1" applyFont="1" applyFill="1" applyBorder="1" applyAlignment="1">
      <alignment horizontal="center" vertical="center"/>
    </xf>
    <xf numFmtId="238" fontId="93" fillId="0" borderId="50" xfId="897" applyNumberFormat="1" applyFont="1" applyBorder="1" applyAlignment="1">
      <alignment vertical="center"/>
    </xf>
    <xf numFmtId="176" fontId="0" fillId="0" borderId="0" xfId="897" applyFont="1" applyProtection="1">
      <protection locked="0"/>
    </xf>
    <xf numFmtId="10" fontId="0" fillId="0" borderId="0" xfId="5810" applyNumberFormat="1" applyFont="1" applyAlignment="1" applyProtection="1">
      <alignment horizontal="center"/>
      <protection locked="0"/>
    </xf>
    <xf numFmtId="10" fontId="94" fillId="0" borderId="50" xfId="5810" applyNumberFormat="1" applyFont="1" applyBorder="1" applyAlignment="1">
      <alignment horizontal="center" vertical="center"/>
    </xf>
    <xf numFmtId="176" fontId="93" fillId="0" borderId="62" xfId="897" applyFont="1" applyBorder="1" applyAlignment="1">
      <alignment horizontal="center" vertical="center"/>
    </xf>
    <xf numFmtId="0" fontId="96" fillId="0" borderId="73" xfId="1404" applyFont="1" applyBorder="1" applyAlignment="1">
      <alignment vertical="center"/>
    </xf>
    <xf numFmtId="0" fontId="96" fillId="0" borderId="74" xfId="1404" applyFont="1" applyBorder="1" applyAlignment="1">
      <alignment horizontal="center" vertical="center" wrapText="1"/>
    </xf>
    <xf numFmtId="0" fontId="94" fillId="0" borderId="74" xfId="1404" applyFont="1" applyBorder="1" applyAlignment="1">
      <alignment vertical="center"/>
    </xf>
    <xf numFmtId="0" fontId="94" fillId="0" borderId="74" xfId="1404" applyFont="1" applyBorder="1" applyAlignment="1">
      <alignment horizontal="center" vertical="center"/>
    </xf>
    <xf numFmtId="205" fontId="92" fillId="61" borderId="75" xfId="1404" applyNumberFormat="1" applyFont="1" applyFill="1" applyBorder="1" applyAlignment="1">
      <alignment vertical="center"/>
    </xf>
    <xf numFmtId="0" fontId="92" fillId="0" borderId="77" xfId="1404" applyFont="1" applyBorder="1" applyAlignment="1">
      <alignment vertical="center"/>
    </xf>
    <xf numFmtId="0" fontId="92" fillId="0" borderId="77" xfId="1404" applyFont="1" applyBorder="1" applyAlignment="1">
      <alignment horizontal="center" vertical="center" wrapText="1"/>
    </xf>
    <xf numFmtId="4" fontId="92" fillId="0" borderId="78" xfId="1404" applyNumberFormat="1" applyFont="1" applyBorder="1" applyAlignment="1">
      <alignment vertical="center"/>
    </xf>
    <xf numFmtId="236" fontId="90" fillId="0" borderId="0" xfId="1404" applyNumberFormat="1" applyFont="1"/>
    <xf numFmtId="9" fontId="92" fillId="61" borderId="74" xfId="1404" applyNumberFormat="1" applyFont="1" applyFill="1" applyBorder="1" applyAlignment="1">
      <alignment vertical="center"/>
    </xf>
    <xf numFmtId="236" fontId="92" fillId="61" borderId="75" xfId="1404" applyNumberFormat="1" applyFont="1" applyFill="1" applyBorder="1" applyAlignment="1">
      <alignment vertical="center"/>
    </xf>
    <xf numFmtId="0" fontId="93" fillId="0" borderId="0" xfId="12" applyFont="1"/>
    <xf numFmtId="176" fontId="93" fillId="0" borderId="0" xfId="897" applyFont="1"/>
    <xf numFmtId="236" fontId="7" fillId="0" borderId="0" xfId="12" applyNumberFormat="1"/>
    <xf numFmtId="0" fontId="93" fillId="0" borderId="72" xfId="12" applyFont="1" applyBorder="1" applyAlignment="1">
      <alignment vertical="center"/>
    </xf>
    <xf numFmtId="0" fontId="93" fillId="0" borderId="0" xfId="12" applyFont="1" applyAlignment="1">
      <alignment vertical="center"/>
    </xf>
    <xf numFmtId="0" fontId="98" fillId="0" borderId="25" xfId="5813" applyFont="1" applyBorder="1" applyAlignment="1">
      <alignment vertical="center"/>
    </xf>
    <xf numFmtId="0" fontId="98" fillId="0" borderId="0" xfId="5813" applyFont="1" applyAlignment="1">
      <alignment vertical="center"/>
    </xf>
    <xf numFmtId="189" fontId="93" fillId="0" borderId="0" xfId="12" applyNumberFormat="1" applyFont="1"/>
    <xf numFmtId="0" fontId="52" fillId="0" borderId="0" xfId="5813" applyFont="1" applyAlignment="1">
      <alignment vertical="center"/>
    </xf>
    <xf numFmtId="0" fontId="100" fillId="0" borderId="0" xfId="5814"/>
    <xf numFmtId="0" fontId="102" fillId="0" borderId="0" xfId="12" applyFont="1" applyAlignment="1">
      <alignment horizontal="center"/>
    </xf>
    <xf numFmtId="0" fontId="102" fillId="0" borderId="0" xfId="12" applyFont="1"/>
    <xf numFmtId="0" fontId="103" fillId="4" borderId="69" xfId="12" applyFont="1" applyFill="1" applyBorder="1" applyAlignment="1">
      <alignment horizontal="center" vertical="center" wrapText="1"/>
    </xf>
    <xf numFmtId="0" fontId="103" fillId="4" borderId="72" xfId="12" applyFont="1" applyFill="1" applyBorder="1" applyAlignment="1">
      <alignment horizontal="right" vertical="center" wrapText="1"/>
    </xf>
    <xf numFmtId="2" fontId="103" fillId="4" borderId="72" xfId="12" applyNumberFormat="1" applyFont="1" applyFill="1" applyBorder="1" applyAlignment="1">
      <alignment horizontal="center" vertical="center" wrapText="1"/>
    </xf>
    <xf numFmtId="205" fontId="103" fillId="4" borderId="72" xfId="5809" applyFont="1" applyFill="1" applyBorder="1" applyAlignment="1">
      <alignment vertical="center" wrapText="1"/>
    </xf>
    <xf numFmtId="176" fontId="103" fillId="4" borderId="66" xfId="897" applyFont="1" applyFill="1" applyBorder="1" applyAlignment="1">
      <alignment vertical="center" wrapText="1"/>
    </xf>
    <xf numFmtId="176" fontId="102" fillId="0" borderId="0" xfId="897" applyFont="1" applyFill="1"/>
    <xf numFmtId="2" fontId="106" fillId="65" borderId="75" xfId="12" quotePrefix="1" applyNumberFormat="1" applyFont="1" applyFill="1" applyBorder="1" applyAlignment="1">
      <alignment horizontal="center" vertical="center"/>
    </xf>
    <xf numFmtId="0" fontId="106" fillId="65" borderId="70" xfId="12" applyFont="1" applyFill="1" applyBorder="1" applyAlignment="1">
      <alignment horizontal="center"/>
    </xf>
    <xf numFmtId="0" fontId="106" fillId="65" borderId="71" xfId="12" applyFont="1" applyFill="1" applyBorder="1" applyAlignment="1">
      <alignment horizontal="right"/>
    </xf>
    <xf numFmtId="0" fontId="106" fillId="65" borderId="71" xfId="12" applyFont="1" applyFill="1" applyBorder="1"/>
    <xf numFmtId="2" fontId="106" fillId="65" borderId="74" xfId="12" applyNumberFormat="1" applyFont="1" applyFill="1" applyBorder="1"/>
    <xf numFmtId="2" fontId="106" fillId="65" borderId="67" xfId="12" applyNumberFormat="1" applyFont="1" applyFill="1" applyBorder="1"/>
    <xf numFmtId="0" fontId="106" fillId="0" borderId="23" xfId="12" applyFont="1" applyBorder="1" applyAlignment="1">
      <alignment horizontal="center"/>
    </xf>
    <xf numFmtId="0" fontId="102" fillId="0" borderId="0" xfId="12" applyFont="1" applyAlignment="1">
      <alignment horizontal="right"/>
    </xf>
    <xf numFmtId="2" fontId="102" fillId="0" borderId="15" xfId="12" applyNumberFormat="1" applyFont="1" applyBorder="1"/>
    <xf numFmtId="2" fontId="102" fillId="0" borderId="27" xfId="12" applyNumberFormat="1" applyFont="1" applyBorder="1"/>
    <xf numFmtId="0" fontId="102" fillId="0" borderId="0" xfId="12" applyFont="1" applyAlignment="1">
      <alignment horizontal="left"/>
    </xf>
    <xf numFmtId="0" fontId="102" fillId="0" borderId="15" xfId="12" quotePrefix="1" applyFont="1" applyBorder="1" applyAlignment="1">
      <alignment horizontal="center"/>
    </xf>
    <xf numFmtId="2" fontId="102" fillId="0" borderId="15" xfId="12" applyNumberFormat="1" applyFont="1" applyBorder="1" applyAlignment="1">
      <alignment horizontal="center"/>
    </xf>
    <xf numFmtId="0" fontId="102" fillId="65" borderId="71" xfId="12" applyFont="1" applyFill="1" applyBorder="1" applyAlignment="1">
      <alignment horizontal="right"/>
    </xf>
    <xf numFmtId="2" fontId="102" fillId="65" borderId="74" xfId="12" applyNumberFormat="1" applyFont="1" applyFill="1" applyBorder="1" applyAlignment="1">
      <alignment horizontal="center"/>
    </xf>
    <xf numFmtId="0" fontId="106" fillId="0" borderId="0" xfId="12" applyFont="1"/>
    <xf numFmtId="0" fontId="102" fillId="0" borderId="23" xfId="12" applyFont="1" applyBorder="1"/>
    <xf numFmtId="0" fontId="102" fillId="0" borderId="27" xfId="12" applyFont="1" applyBorder="1"/>
    <xf numFmtId="0" fontId="102" fillId="61" borderId="70" xfId="12" applyFont="1" applyFill="1" applyBorder="1" applyAlignment="1">
      <alignment horizontal="center"/>
    </xf>
    <xf numFmtId="0" fontId="102" fillId="61" borderId="71" xfId="12" applyFont="1" applyFill="1" applyBorder="1" applyAlignment="1">
      <alignment horizontal="right"/>
    </xf>
    <xf numFmtId="0" fontId="106" fillId="61" borderId="71" xfId="12" applyFont="1" applyFill="1" applyBorder="1"/>
    <xf numFmtId="2" fontId="106" fillId="61" borderId="74" xfId="12" applyNumberFormat="1" applyFont="1" applyFill="1" applyBorder="1" applyAlignment="1">
      <alignment horizontal="center"/>
    </xf>
    <xf numFmtId="187" fontId="106" fillId="61" borderId="75" xfId="12" applyNumberFormat="1" applyFont="1" applyFill="1" applyBorder="1"/>
    <xf numFmtId="0" fontId="102" fillId="0" borderId="23" xfId="12" applyFont="1" applyBorder="1" applyAlignment="1">
      <alignment horizontal="center"/>
    </xf>
    <xf numFmtId="2" fontId="102" fillId="0" borderId="0" xfId="12" applyNumberFormat="1" applyFont="1"/>
    <xf numFmtId="0" fontId="102" fillId="0" borderId="69" xfId="12" applyFont="1" applyBorder="1" applyAlignment="1">
      <alignment vertical="center"/>
    </xf>
    <xf numFmtId="0" fontId="102" fillId="0" borderId="72" xfId="12" applyFont="1" applyBorder="1" applyAlignment="1">
      <alignment vertical="center"/>
    </xf>
    <xf numFmtId="0" fontId="107" fillId="0" borderId="0" xfId="12" applyFont="1" applyAlignment="1">
      <alignment vertical="center"/>
    </xf>
    <xf numFmtId="0" fontId="94" fillId="0" borderId="60" xfId="1404" applyFont="1" applyBorder="1" applyAlignment="1">
      <alignment vertical="center" wrapText="1"/>
    </xf>
    <xf numFmtId="0" fontId="7" fillId="0" borderId="0" xfId="5785"/>
    <xf numFmtId="0" fontId="7" fillId="0" borderId="23" xfId="5785" applyBorder="1"/>
    <xf numFmtId="0" fontId="7" fillId="0" borderId="15" xfId="5785" applyBorder="1"/>
    <xf numFmtId="0" fontId="7" fillId="0" borderId="0" xfId="5785" applyAlignment="1">
      <alignment horizontal="center"/>
    </xf>
    <xf numFmtId="0" fontId="7" fillId="0" borderId="87" xfId="5785" applyBorder="1"/>
    <xf numFmtId="0" fontId="108" fillId="0" borderId="23" xfId="5785" applyFont="1" applyBorder="1"/>
    <xf numFmtId="0" fontId="109" fillId="0" borderId="15" xfId="5785" applyFont="1" applyBorder="1"/>
    <xf numFmtId="0" fontId="109" fillId="0" borderId="0" xfId="5785" applyFont="1"/>
    <xf numFmtId="0" fontId="109" fillId="0" borderId="0" xfId="5785" applyFont="1" applyAlignment="1">
      <alignment horizontal="center"/>
    </xf>
    <xf numFmtId="0" fontId="108" fillId="0" borderId="87" xfId="5785" applyFont="1" applyBorder="1" applyAlignment="1">
      <alignment horizontal="center"/>
    </xf>
    <xf numFmtId="0" fontId="110" fillId="0" borderId="23" xfId="5785" applyFont="1" applyBorder="1"/>
    <xf numFmtId="0" fontId="110" fillId="0" borderId="15" xfId="5785" applyFont="1" applyBorder="1"/>
    <xf numFmtId="0" fontId="110" fillId="0" borderId="0" xfId="5785" applyFont="1"/>
    <xf numFmtId="0" fontId="110" fillId="0" borderId="0" xfId="5785" applyFont="1" applyAlignment="1">
      <alignment horizontal="center"/>
    </xf>
    <xf numFmtId="173" fontId="110" fillId="0" borderId="87" xfId="5785" applyNumberFormat="1" applyFont="1" applyBorder="1" applyAlignment="1">
      <alignment horizontal="center"/>
    </xf>
    <xf numFmtId="10" fontId="110" fillId="0" borderId="15" xfId="5785" applyNumberFormat="1" applyFont="1" applyBorder="1"/>
    <xf numFmtId="10" fontId="108" fillId="0" borderId="15" xfId="5785" applyNumberFormat="1" applyFont="1" applyBorder="1"/>
    <xf numFmtId="0" fontId="108" fillId="0" borderId="0" xfId="5785" applyFont="1"/>
    <xf numFmtId="0" fontId="108" fillId="0" borderId="0" xfId="5785" applyFont="1" applyAlignment="1">
      <alignment horizontal="center"/>
    </xf>
    <xf numFmtId="173" fontId="108" fillId="0" borderId="87" xfId="5785" applyNumberFormat="1" applyFont="1" applyBorder="1" applyAlignment="1">
      <alignment horizontal="center"/>
    </xf>
    <xf numFmtId="0" fontId="108" fillId="0" borderId="73" xfId="5785" applyFont="1" applyBorder="1" applyAlignment="1">
      <alignment horizontal="center" vertical="center"/>
    </xf>
    <xf numFmtId="0" fontId="108" fillId="0" borderId="71" xfId="5785" applyFont="1" applyBorder="1" applyAlignment="1">
      <alignment horizontal="center" vertical="center"/>
    </xf>
    <xf numFmtId="0" fontId="108" fillId="0" borderId="74" xfId="5785" applyFont="1" applyBorder="1" applyAlignment="1">
      <alignment horizontal="center" vertical="center"/>
    </xf>
    <xf numFmtId="0" fontId="108" fillId="0" borderId="85" xfId="5785" applyFont="1" applyBorder="1" applyAlignment="1">
      <alignment horizontal="center" vertical="center" wrapText="1"/>
    </xf>
    <xf numFmtId="0" fontId="108" fillId="0" borderId="75" xfId="5785" applyFont="1" applyBorder="1" applyAlignment="1">
      <alignment horizontal="center" vertical="center"/>
    </xf>
    <xf numFmtId="0" fontId="108" fillId="0" borderId="79" xfId="5785" applyFont="1" applyBorder="1"/>
    <xf numFmtId="0" fontId="110" fillId="0" borderId="88" xfId="5785" applyFont="1" applyBorder="1"/>
    <xf numFmtId="0" fontId="110" fillId="0" borderId="40" xfId="5785" applyFont="1" applyBorder="1"/>
    <xf numFmtId="0" fontId="110" fillId="0" borderId="88" xfId="5785" applyFont="1" applyBorder="1" applyAlignment="1">
      <alignment horizontal="center"/>
    </xf>
    <xf numFmtId="0" fontId="110" fillId="0" borderId="80" xfId="5785" applyFont="1" applyBorder="1"/>
    <xf numFmtId="0" fontId="110" fillId="0" borderId="89" xfId="5785" applyFont="1" applyBorder="1"/>
    <xf numFmtId="0" fontId="110" fillId="0" borderId="7" xfId="5785" applyFont="1" applyBorder="1" applyAlignment="1">
      <alignment horizontal="center"/>
    </xf>
    <xf numFmtId="4" fontId="110" fillId="0" borderId="7" xfId="5785" applyNumberFormat="1" applyFont="1" applyBorder="1" applyAlignment="1">
      <alignment horizontal="center"/>
    </xf>
    <xf numFmtId="173" fontId="110" fillId="0" borderId="15" xfId="5785" applyNumberFormat="1" applyFont="1" applyBorder="1"/>
    <xf numFmtId="9" fontId="110" fillId="0" borderId="7" xfId="5785" applyNumberFormat="1" applyFont="1" applyBorder="1" applyAlignment="1">
      <alignment horizontal="center"/>
    </xf>
    <xf numFmtId="173" fontId="110" fillId="0" borderId="87" xfId="5785" applyNumberFormat="1" applyFont="1" applyBorder="1"/>
    <xf numFmtId="0" fontId="108" fillId="0" borderId="89" xfId="5785" applyFont="1" applyBorder="1"/>
    <xf numFmtId="0" fontId="110" fillId="0" borderId="89" xfId="5785" applyFont="1" applyBorder="1" applyAlignment="1">
      <alignment vertical="justify"/>
    </xf>
    <xf numFmtId="10" fontId="110" fillId="0" borderId="7" xfId="5785" applyNumberFormat="1" applyFont="1" applyBorder="1" applyAlignment="1">
      <alignment horizontal="center"/>
    </xf>
    <xf numFmtId="0" fontId="110" fillId="0" borderId="89" xfId="5785" applyFont="1" applyBorder="1" applyAlignment="1">
      <alignment wrapText="1"/>
    </xf>
    <xf numFmtId="0" fontId="108" fillId="0" borderId="23" xfId="5785" applyFont="1" applyBorder="1" applyAlignment="1">
      <alignment vertical="center"/>
    </xf>
    <xf numFmtId="0" fontId="110" fillId="0" borderId="15" xfId="5785" applyFont="1" applyBorder="1" applyAlignment="1">
      <alignment horizontal="center"/>
    </xf>
    <xf numFmtId="4" fontId="110" fillId="0" borderId="15" xfId="5785" applyNumberFormat="1" applyFont="1" applyBorder="1" applyAlignment="1">
      <alignment horizontal="center"/>
    </xf>
    <xf numFmtId="9" fontId="110" fillId="0" borderId="15" xfId="5785" applyNumberFormat="1" applyFont="1" applyBorder="1" applyAlignment="1">
      <alignment horizontal="center"/>
    </xf>
    <xf numFmtId="173" fontId="110" fillId="0" borderId="27" xfId="5785" applyNumberFormat="1" applyFont="1" applyBorder="1"/>
    <xf numFmtId="0" fontId="110" fillId="0" borderId="23" xfId="5785" applyFont="1" applyBorder="1" applyAlignment="1">
      <alignment vertical="justify"/>
    </xf>
    <xf numFmtId="0" fontId="110" fillId="0" borderId="23" xfId="5785" applyFont="1" applyBorder="1" applyAlignment="1">
      <alignment vertical="center"/>
    </xf>
    <xf numFmtId="173" fontId="110" fillId="0" borderId="15" xfId="5785" applyNumberFormat="1" applyFont="1" applyBorder="1" applyAlignment="1">
      <alignment horizontal="center"/>
    </xf>
    <xf numFmtId="10" fontId="110" fillId="0" borderId="27" xfId="5785" applyNumberFormat="1" applyFont="1" applyBorder="1"/>
    <xf numFmtId="0" fontId="108" fillId="0" borderId="15" xfId="5785" applyFont="1" applyBorder="1"/>
    <xf numFmtId="0" fontId="108" fillId="0" borderId="15" xfId="5785" applyFont="1" applyBorder="1" applyAlignment="1">
      <alignment horizontal="center"/>
    </xf>
    <xf numFmtId="0" fontId="108" fillId="0" borderId="27" xfId="5785" applyFont="1" applyBorder="1"/>
    <xf numFmtId="0" fontId="13" fillId="0" borderId="69" xfId="5785" applyFont="1" applyBorder="1"/>
    <xf numFmtId="0" fontId="9" fillId="0" borderId="82" xfId="5785" applyFont="1" applyBorder="1"/>
    <xf numFmtId="0" fontId="9" fillId="0" borderId="82" xfId="5785" applyFont="1" applyBorder="1" applyAlignment="1">
      <alignment horizontal="center"/>
    </xf>
    <xf numFmtId="10" fontId="13" fillId="0" borderId="66" xfId="5785" applyNumberFormat="1" applyFont="1" applyBorder="1"/>
    <xf numFmtId="0" fontId="7" fillId="0" borderId="24" xfId="5785" applyBorder="1"/>
    <xf numFmtId="0" fontId="7" fillId="0" borderId="25" xfId="5785" applyBorder="1"/>
    <xf numFmtId="0" fontId="7" fillId="0" borderId="25" xfId="5785" applyBorder="1" applyAlignment="1">
      <alignment horizontal="center"/>
    </xf>
    <xf numFmtId="10" fontId="7" fillId="0" borderId="26" xfId="5785" applyNumberFormat="1" applyBorder="1"/>
    <xf numFmtId="0" fontId="7" fillId="0" borderId="27" xfId="5785" applyBorder="1"/>
    <xf numFmtId="0" fontId="9" fillId="62" borderId="73" xfId="5785" applyFont="1" applyFill="1" applyBorder="1" applyAlignment="1">
      <alignment horizontal="center"/>
    </xf>
    <xf numFmtId="239" fontId="7" fillId="61" borderId="75" xfId="5785" applyNumberFormat="1" applyFill="1" applyBorder="1" applyAlignment="1">
      <alignment horizontal="center"/>
    </xf>
    <xf numFmtId="0" fontId="9" fillId="62" borderId="74" xfId="5785" applyFont="1" applyFill="1" applyBorder="1"/>
    <xf numFmtId="0" fontId="9" fillId="62" borderId="75" xfId="5785" applyFont="1" applyFill="1" applyBorder="1" applyAlignment="1">
      <alignment horizontal="center"/>
    </xf>
    <xf numFmtId="0" fontId="7" fillId="0" borderId="90" xfId="5785" applyBorder="1"/>
    <xf numFmtId="2" fontId="7" fillId="0" borderId="5" xfId="5785" applyNumberFormat="1" applyBorder="1" applyAlignment="1">
      <alignment horizontal="center"/>
    </xf>
    <xf numFmtId="239" fontId="7" fillId="0" borderId="5" xfId="5785" applyNumberFormat="1" applyBorder="1"/>
    <xf numFmtId="0" fontId="7" fillId="0" borderId="5" xfId="5785" applyBorder="1" applyAlignment="1">
      <alignment horizontal="center"/>
    </xf>
    <xf numFmtId="239" fontId="7" fillId="0" borderId="84" xfId="5785" applyNumberFormat="1" applyBorder="1" applyAlignment="1">
      <alignment horizontal="center"/>
    </xf>
    <xf numFmtId="0" fontId="7" fillId="0" borderId="60" xfId="5785" applyBorder="1" applyAlignment="1">
      <alignment horizontal="center"/>
    </xf>
    <xf numFmtId="2" fontId="7" fillId="0" borderId="50" xfId="5785" applyNumberFormat="1" applyBorder="1" applyAlignment="1">
      <alignment horizontal="center"/>
    </xf>
    <xf numFmtId="239" fontId="7" fillId="0" borderId="50" xfId="5785" applyNumberFormat="1" applyBorder="1"/>
    <xf numFmtId="0" fontId="7" fillId="0" borderId="50" xfId="5785" applyBorder="1" applyAlignment="1">
      <alignment horizontal="center"/>
    </xf>
    <xf numFmtId="239" fontId="7" fillId="0" borderId="61" xfId="5785" applyNumberFormat="1" applyBorder="1" applyAlignment="1">
      <alignment horizontal="center"/>
    </xf>
    <xf numFmtId="239" fontId="7" fillId="0" borderId="50" xfId="5785" applyNumberFormat="1" applyBorder="1" applyAlignment="1">
      <alignment horizontal="center"/>
    </xf>
    <xf numFmtId="0" fontId="7" fillId="0" borderId="69" xfId="5785" applyBorder="1"/>
    <xf numFmtId="0" fontId="7" fillId="0" borderId="29" xfId="5785" applyBorder="1"/>
    <xf numFmtId="0" fontId="7" fillId="0" borderId="29" xfId="5785" applyBorder="1" applyAlignment="1">
      <alignment horizontal="center"/>
    </xf>
    <xf numFmtId="0" fontId="7" fillId="0" borderId="66" xfId="5785" applyBorder="1"/>
    <xf numFmtId="0" fontId="110" fillId="0" borderId="23" xfId="5785" applyFont="1" applyBorder="1" applyAlignment="1">
      <alignment wrapText="1"/>
    </xf>
    <xf numFmtId="173" fontId="7" fillId="0" borderId="0" xfId="5785" applyNumberFormat="1"/>
    <xf numFmtId="240" fontId="7" fillId="0" borderId="0" xfId="5802" applyNumberFormat="1" applyFont="1"/>
    <xf numFmtId="44" fontId="7" fillId="0" borderId="0" xfId="5803" applyFont="1"/>
    <xf numFmtId="44" fontId="102" fillId="0" borderId="0" xfId="5803" applyFont="1"/>
    <xf numFmtId="44" fontId="102" fillId="0" borderId="0" xfId="12" applyNumberFormat="1" applyFont="1"/>
    <xf numFmtId="0" fontId="9" fillId="2" borderId="50" xfId="11" applyFont="1" applyFill="1" applyBorder="1" applyAlignment="1">
      <alignment vertical="center" wrapText="1"/>
    </xf>
    <xf numFmtId="1" fontId="9" fillId="2" borderId="50" xfId="11" applyNumberFormat="1" applyFont="1" applyFill="1" applyBorder="1" applyAlignment="1">
      <alignment vertical="center"/>
    </xf>
    <xf numFmtId="3" fontId="11" fillId="0" borderId="77" xfId="10" applyNumberFormat="1" applyFont="1" applyBorder="1" applyAlignment="1">
      <alignment horizontal="center"/>
    </xf>
    <xf numFmtId="3" fontId="11" fillId="0" borderId="77" xfId="10" applyNumberFormat="1" applyFont="1" applyBorder="1"/>
    <xf numFmtId="4" fontId="11" fillId="0" borderId="77" xfId="10" applyNumberFormat="1" applyFont="1" applyBorder="1"/>
    <xf numFmtId="0" fontId="21" fillId="0" borderId="0" xfId="1894" applyFont="1" applyAlignment="1">
      <alignment horizontal="center" vertical="center"/>
    </xf>
    <xf numFmtId="49" fontId="11" fillId="0" borderId="0" xfId="1894" applyNumberFormat="1" applyFont="1" applyAlignment="1">
      <alignment horizontal="center" vertical="center"/>
    </xf>
    <xf numFmtId="0" fontId="111" fillId="0" borderId="5" xfId="1404" applyFont="1" applyBorder="1" applyAlignment="1">
      <alignment horizontal="center"/>
    </xf>
    <xf numFmtId="49" fontId="70" fillId="0" borderId="50" xfId="5138" applyNumberFormat="1" applyFont="1" applyBorder="1" applyAlignment="1">
      <alignment horizontal="center" vertical="center" wrapText="1"/>
    </xf>
    <xf numFmtId="0" fontId="9" fillId="61" borderId="60" xfId="1465" applyFont="1" applyFill="1" applyBorder="1" applyAlignment="1">
      <alignment horizontal="center" vertical="center"/>
    </xf>
    <xf numFmtId="0" fontId="9" fillId="61" borderId="50" xfId="1465" applyFont="1" applyFill="1" applyBorder="1" applyAlignment="1">
      <alignment horizontal="center" vertical="center"/>
    </xf>
    <xf numFmtId="0" fontId="9" fillId="61" borderId="61" xfId="1465" applyFont="1" applyFill="1" applyBorder="1" applyAlignment="1">
      <alignment horizontal="center" vertical="center"/>
    </xf>
    <xf numFmtId="0" fontId="9" fillId="61" borderId="60" xfId="1465" applyFont="1" applyFill="1" applyBorder="1"/>
    <xf numFmtId="0" fontId="9" fillId="61" borderId="50" xfId="1465" applyFont="1" applyFill="1" applyBorder="1"/>
    <xf numFmtId="0" fontId="9" fillId="61" borderId="61" xfId="1465" applyFont="1" applyFill="1" applyBorder="1"/>
    <xf numFmtId="0" fontId="7" fillId="0" borderId="60" xfId="1465" applyBorder="1" applyAlignment="1">
      <alignment horizontal="center" vertical="center"/>
    </xf>
    <xf numFmtId="0" fontId="7" fillId="0" borderId="50" xfId="1465" applyBorder="1" applyAlignment="1">
      <alignment vertical="center" wrapText="1"/>
    </xf>
    <xf numFmtId="0" fontId="7" fillId="0" borderId="50" xfId="1465" applyBorder="1" applyAlignment="1">
      <alignment horizontal="center" vertical="center"/>
    </xf>
    <xf numFmtId="238" fontId="0" fillId="0" borderId="50" xfId="16" applyNumberFormat="1" applyFont="1" applyBorder="1" applyAlignment="1">
      <alignment vertical="center"/>
    </xf>
    <xf numFmtId="237" fontId="0" fillId="0" borderId="61" xfId="16" applyNumberFormat="1" applyFont="1" applyBorder="1" applyAlignment="1">
      <alignment vertical="center"/>
    </xf>
    <xf numFmtId="0" fontId="7" fillId="61" borderId="50" xfId="1465" applyFill="1" applyBorder="1" applyAlignment="1">
      <alignment wrapText="1"/>
    </xf>
    <xf numFmtId="0" fontId="7" fillId="61" borderId="50" xfId="1465" applyFill="1" applyBorder="1" applyAlignment="1">
      <alignment horizontal="center"/>
    </xf>
    <xf numFmtId="238" fontId="0" fillId="61" borderId="50" xfId="16" applyNumberFormat="1" applyFont="1" applyFill="1" applyBorder="1"/>
    <xf numFmtId="237" fontId="0" fillId="61" borderId="61" xfId="16" applyNumberFormat="1" applyFont="1" applyFill="1" applyBorder="1"/>
    <xf numFmtId="0" fontId="7" fillId="0" borderId="50" xfId="1465" applyBorder="1" applyAlignment="1">
      <alignment horizontal="justify" vertical="center" wrapText="1"/>
    </xf>
    <xf numFmtId="0" fontId="7" fillId="0" borderId="0" xfId="1465" applyAlignment="1">
      <alignment horizontal="center" vertical="center"/>
    </xf>
    <xf numFmtId="0" fontId="7" fillId="0" borderId="0" xfId="1465" applyAlignment="1">
      <alignment vertical="center" wrapText="1"/>
    </xf>
    <xf numFmtId="238" fontId="0" fillId="0" borderId="0" xfId="16" applyNumberFormat="1" applyFont="1" applyAlignment="1">
      <alignment vertical="center"/>
    </xf>
    <xf numFmtId="237" fontId="0" fillId="0" borderId="0" xfId="16" applyNumberFormat="1" applyFont="1" applyAlignment="1">
      <alignment vertical="center"/>
    </xf>
    <xf numFmtId="237" fontId="0" fillId="0" borderId="1" xfId="16" applyNumberFormat="1" applyFont="1" applyBorder="1" applyAlignment="1">
      <alignment vertical="center"/>
    </xf>
    <xf numFmtId="3" fontId="11" fillId="0" borderId="13" xfId="10" applyNumberFormat="1" applyFont="1" applyBorder="1" applyAlignment="1">
      <alignment horizontal="center"/>
    </xf>
    <xf numFmtId="4" fontId="11" fillId="0" borderId="59" xfId="10" applyNumberFormat="1" applyFont="1" applyBorder="1"/>
    <xf numFmtId="0" fontId="11" fillId="0" borderId="69" xfId="10" applyFont="1" applyBorder="1"/>
    <xf numFmtId="0" fontId="7" fillId="0" borderId="72" xfId="10" applyBorder="1"/>
    <xf numFmtId="0" fontId="11" fillId="0" borderId="72" xfId="10" applyFont="1" applyBorder="1"/>
    <xf numFmtId="3" fontId="11" fillId="0" borderId="62" xfId="10" applyNumberFormat="1" applyFont="1" applyBorder="1" applyAlignment="1">
      <alignment horizontal="center"/>
    </xf>
    <xf numFmtId="0" fontId="11" fillId="0" borderId="92" xfId="10" applyFont="1" applyBorder="1"/>
    <xf numFmtId="4" fontId="11" fillId="0" borderId="63" xfId="10" applyNumberFormat="1" applyFont="1" applyBorder="1"/>
    <xf numFmtId="0" fontId="18" fillId="0" borderId="0" xfId="11" applyFont="1" applyAlignment="1">
      <alignment horizontal="left" vertical="top"/>
    </xf>
    <xf numFmtId="0" fontId="12" fillId="0" borderId="8" xfId="11" applyBorder="1" applyAlignment="1">
      <alignment horizontal="left" vertical="top"/>
    </xf>
    <xf numFmtId="0" fontId="114" fillId="0" borderId="0" xfId="0" applyFont="1"/>
    <xf numFmtId="0" fontId="19" fillId="67" borderId="65" xfId="0" applyFont="1" applyFill="1" applyBorder="1" applyAlignment="1">
      <alignment horizontal="center" vertical="center" wrapText="1"/>
    </xf>
    <xf numFmtId="0" fontId="19" fillId="67" borderId="62" xfId="0" applyFont="1" applyFill="1" applyBorder="1" applyAlignment="1">
      <alignment horizontal="center" vertical="center" wrapText="1"/>
    </xf>
    <xf numFmtId="10" fontId="116" fillId="0" borderId="93" xfId="5803" applyNumberFormat="1" applyFont="1" applyBorder="1" applyAlignment="1">
      <alignment horizontal="center"/>
    </xf>
    <xf numFmtId="10" fontId="116" fillId="0" borderId="90" xfId="5803" applyNumberFormat="1" applyFont="1" applyBorder="1" applyAlignment="1">
      <alignment horizontal="center"/>
    </xf>
    <xf numFmtId="0" fontId="19" fillId="67" borderId="90" xfId="0" applyFont="1" applyFill="1" applyBorder="1" applyAlignment="1">
      <alignment horizontal="center" vertical="center" wrapText="1"/>
    </xf>
    <xf numFmtId="0" fontId="19" fillId="67" borderId="5" xfId="0" applyFont="1" applyFill="1" applyBorder="1" applyAlignment="1">
      <alignment horizontal="left" vertical="center" wrapText="1"/>
    </xf>
    <xf numFmtId="0" fontId="19" fillId="67" borderId="5" xfId="0" applyFont="1" applyFill="1" applyBorder="1" applyAlignment="1">
      <alignment horizontal="center" vertical="center" wrapText="1"/>
    </xf>
    <xf numFmtId="6" fontId="19" fillId="67" borderId="94" xfId="0" applyNumberFormat="1" applyFont="1" applyFill="1" applyBorder="1" applyAlignment="1">
      <alignment horizontal="center" vertical="center" wrapText="1"/>
    </xf>
    <xf numFmtId="241" fontId="117" fillId="0" borderId="50" xfId="0" applyNumberFormat="1" applyFont="1" applyBorder="1"/>
    <xf numFmtId="241" fontId="117" fillId="0" borderId="61" xfId="0" applyNumberFormat="1" applyFont="1" applyBorder="1"/>
    <xf numFmtId="241" fontId="117" fillId="0" borderId="60" xfId="0" applyNumberFormat="1" applyFont="1" applyBorder="1"/>
    <xf numFmtId="0" fontId="19" fillId="67" borderId="89" xfId="0" applyFont="1" applyFill="1" applyBorder="1" applyAlignment="1">
      <alignment horizontal="center" vertical="center" wrapText="1"/>
    </xf>
    <xf numFmtId="0" fontId="19" fillId="67" borderId="15" xfId="0" applyFont="1" applyFill="1" applyBorder="1" applyAlignment="1">
      <alignment horizontal="left" vertical="center" wrapText="1"/>
    </xf>
    <xf numFmtId="6" fontId="19" fillId="67" borderId="7" xfId="0" applyNumberFormat="1" applyFont="1" applyFill="1" applyBorder="1" applyAlignment="1">
      <alignment horizontal="center" vertical="center" wrapText="1"/>
    </xf>
    <xf numFmtId="241" fontId="114" fillId="0" borderId="60" xfId="0" applyNumberFormat="1" applyFont="1" applyBorder="1"/>
    <xf numFmtId="0" fontId="118" fillId="0" borderId="50" xfId="0" applyFont="1" applyBorder="1" applyAlignment="1">
      <alignment horizontal="center" vertical="center" wrapText="1"/>
    </xf>
    <xf numFmtId="8" fontId="118" fillId="0" borderId="50" xfId="0" applyNumberFormat="1" applyFont="1" applyBorder="1" applyAlignment="1">
      <alignment horizontal="center" vertical="center" wrapText="1"/>
    </xf>
    <xf numFmtId="6" fontId="118" fillId="0" borderId="58" xfId="0" applyNumberFormat="1" applyFont="1" applyBorder="1" applyAlignment="1">
      <alignment horizontal="center" vertical="center" wrapText="1"/>
    </xf>
    <xf numFmtId="8" fontId="18" fillId="0" borderId="50" xfId="0" applyNumberFormat="1" applyFont="1" applyBorder="1" applyAlignment="1">
      <alignment horizontal="center" vertical="center" wrapText="1"/>
    </xf>
    <xf numFmtId="0" fontId="118" fillId="0" borderId="72" xfId="0" applyFont="1" applyBorder="1" applyAlignment="1">
      <alignment horizontal="center" vertical="center" wrapText="1"/>
    </xf>
    <xf numFmtId="8" fontId="18" fillId="0" borderId="72" xfId="0" applyNumberFormat="1" applyFont="1" applyBorder="1" applyAlignment="1">
      <alignment horizontal="center" vertical="center" wrapText="1"/>
    </xf>
    <xf numFmtId="0" fontId="118" fillId="0" borderId="98" xfId="0" applyFont="1" applyBorder="1" applyAlignment="1">
      <alignment horizontal="center" vertical="center" wrapText="1"/>
    </xf>
    <xf numFmtId="0" fontId="118" fillId="0" borderId="99" xfId="0" applyFont="1" applyBorder="1" applyAlignment="1">
      <alignment vertical="center" wrapText="1"/>
    </xf>
    <xf numFmtId="0" fontId="120" fillId="0" borderId="98" xfId="0" applyFont="1" applyBorder="1" applyAlignment="1">
      <alignment horizontal="left" vertical="center" wrapText="1"/>
    </xf>
    <xf numFmtId="0" fontId="118" fillId="0" borderId="98" xfId="0" applyFont="1" applyBorder="1" applyAlignment="1">
      <alignment vertical="center" wrapText="1"/>
    </xf>
    <xf numFmtId="6" fontId="19" fillId="0" borderId="98" xfId="0" applyNumberFormat="1" applyFont="1" applyBorder="1" applyAlignment="1">
      <alignment horizontal="center" vertical="center" wrapText="1"/>
    </xf>
    <xf numFmtId="0" fontId="114" fillId="0" borderId="0" xfId="0" applyFont="1" applyAlignment="1">
      <alignment horizontal="left"/>
    </xf>
    <xf numFmtId="0" fontId="114" fillId="0" borderId="0" xfId="0" applyFont="1" applyAlignment="1">
      <alignment horizontal="center"/>
    </xf>
    <xf numFmtId="6" fontId="114" fillId="0" borderId="0" xfId="0" applyNumberFormat="1" applyFont="1"/>
    <xf numFmtId="0" fontId="0" fillId="0" borderId="0" xfId="0" applyAlignment="1">
      <alignment horizontal="center"/>
    </xf>
    <xf numFmtId="6" fontId="0" fillId="0" borderId="0" xfId="0" applyNumberFormat="1"/>
    <xf numFmtId="0" fontId="113" fillId="0" borderId="0" xfId="0" applyFont="1"/>
    <xf numFmtId="241" fontId="119" fillId="4" borderId="60" xfId="5803" applyNumberFormat="1" applyFont="1" applyFill="1" applyBorder="1"/>
    <xf numFmtId="241" fontId="119" fillId="4" borderId="50" xfId="5803" applyNumberFormat="1" applyFont="1" applyFill="1" applyBorder="1"/>
    <xf numFmtId="241" fontId="119" fillId="4" borderId="61" xfId="5803" applyNumberFormat="1" applyFont="1" applyFill="1" applyBorder="1"/>
    <xf numFmtId="241" fontId="119" fillId="4" borderId="65" xfId="5803" applyNumberFormat="1" applyFont="1" applyFill="1" applyBorder="1"/>
    <xf numFmtId="241" fontId="119" fillId="4" borderId="62" xfId="5803" applyNumberFormat="1" applyFont="1" applyFill="1" applyBorder="1"/>
    <xf numFmtId="0" fontId="118" fillId="0" borderId="0" xfId="0" applyFont="1" applyAlignment="1">
      <alignment horizontal="center" vertical="center" wrapText="1"/>
    </xf>
    <xf numFmtId="6" fontId="19" fillId="0" borderId="0" xfId="0" applyNumberFormat="1" applyFont="1" applyAlignment="1">
      <alignment horizontal="center" vertical="center" wrapText="1"/>
    </xf>
    <xf numFmtId="0" fontId="19" fillId="67" borderId="101" xfId="0" applyFont="1" applyFill="1" applyBorder="1" applyAlignment="1">
      <alignment horizontal="center" vertical="center" wrapText="1"/>
    </xf>
    <xf numFmtId="241" fontId="114" fillId="0" borderId="57" xfId="0" applyNumberFormat="1" applyFont="1" applyBorder="1"/>
    <xf numFmtId="241" fontId="119" fillId="4" borderId="57" xfId="5803" applyNumberFormat="1" applyFont="1" applyFill="1" applyBorder="1"/>
    <xf numFmtId="0" fontId="19" fillId="4" borderId="50" xfId="0" applyFont="1" applyFill="1" applyBorder="1" applyAlignment="1">
      <alignment horizontal="center" vertical="center" wrapText="1"/>
    </xf>
    <xf numFmtId="6" fontId="19" fillId="4" borderId="50" xfId="0" applyNumberFormat="1" applyFont="1" applyFill="1" applyBorder="1" applyAlignment="1">
      <alignment horizontal="center" vertical="center" wrapText="1"/>
    </xf>
    <xf numFmtId="6" fontId="118" fillId="0" borderId="50" xfId="0" applyNumberFormat="1" applyFont="1" applyBorder="1" applyAlignment="1">
      <alignment horizontal="center" vertical="center" wrapText="1"/>
    </xf>
    <xf numFmtId="0" fontId="1" fillId="0" borderId="0" xfId="5815"/>
    <xf numFmtId="0" fontId="122" fillId="0" borderId="13" xfId="5815" applyFont="1" applyBorder="1" applyAlignment="1">
      <alignment horizontal="center" vertical="center" wrapText="1"/>
    </xf>
    <xf numFmtId="0" fontId="123" fillId="0" borderId="13" xfId="5815" applyFont="1" applyBorder="1" applyAlignment="1">
      <alignment horizontal="center" vertical="center" wrapText="1"/>
    </xf>
    <xf numFmtId="0" fontId="123" fillId="0" borderId="13" xfId="5815" applyFont="1" applyBorder="1" applyAlignment="1">
      <alignment horizontal="center" vertical="center"/>
    </xf>
    <xf numFmtId="242" fontId="123" fillId="0" borderId="13" xfId="5816" applyNumberFormat="1" applyFont="1" applyBorder="1" applyAlignment="1">
      <alignment horizontal="right" vertical="center"/>
    </xf>
    <xf numFmtId="242" fontId="123" fillId="0" borderId="59" xfId="5816" applyNumberFormat="1" applyFont="1" applyBorder="1" applyAlignment="1">
      <alignment horizontal="right" vertical="center"/>
    </xf>
    <xf numFmtId="0" fontId="122" fillId="0" borderId="50" xfId="5815" applyFont="1" applyBorder="1" applyAlignment="1">
      <alignment horizontal="center" vertical="center" wrapText="1"/>
    </xf>
    <xf numFmtId="0" fontId="123" fillId="0" borderId="50" xfId="5815" applyFont="1" applyBorder="1" applyAlignment="1">
      <alignment horizontal="center" vertical="center" wrapText="1"/>
    </xf>
    <xf numFmtId="0" fontId="123" fillId="0" borderId="50" xfId="5815" applyFont="1" applyBorder="1" applyAlignment="1">
      <alignment horizontal="center" vertical="center"/>
    </xf>
    <xf numFmtId="242" fontId="123" fillId="0" borderId="50" xfId="5816" applyNumberFormat="1" applyFont="1" applyBorder="1" applyAlignment="1">
      <alignment horizontal="right" vertical="center"/>
    </xf>
    <xf numFmtId="242" fontId="123" fillId="0" borderId="61" xfId="5816" applyNumberFormat="1" applyFont="1" applyBorder="1" applyAlignment="1">
      <alignment horizontal="right" vertical="center"/>
    </xf>
    <xf numFmtId="0" fontId="122" fillId="0" borderId="62" xfId="5815" applyFont="1" applyBorder="1" applyAlignment="1">
      <alignment horizontal="center" vertical="center" wrapText="1"/>
    </xf>
    <xf numFmtId="0" fontId="123" fillId="0" borderId="62" xfId="5815" applyFont="1" applyBorder="1" applyAlignment="1">
      <alignment horizontal="center" vertical="center"/>
    </xf>
    <xf numFmtId="242" fontId="123" fillId="0" borderId="62" xfId="5816" applyNumberFormat="1" applyFont="1" applyBorder="1" applyAlignment="1">
      <alignment horizontal="right" vertical="center"/>
    </xf>
    <xf numFmtId="242" fontId="123" fillId="0" borderId="63" xfId="5816" applyNumberFormat="1" applyFont="1" applyBorder="1" applyAlignment="1">
      <alignment horizontal="right" vertical="center"/>
    </xf>
    <xf numFmtId="0" fontId="107" fillId="0" borderId="72" xfId="5815" applyFont="1" applyBorder="1" applyAlignment="1">
      <alignment horizontal="center" vertical="center" wrapText="1"/>
    </xf>
    <xf numFmtId="169" fontId="107" fillId="0" borderId="71" xfId="5815" applyNumberFormat="1" applyFont="1" applyBorder="1" applyAlignment="1">
      <alignment horizontal="right" vertical="center"/>
    </xf>
    <xf numFmtId="0" fontId="123" fillId="0" borderId="62" xfId="5815" applyFont="1" applyBorder="1" applyAlignment="1">
      <alignment horizontal="center" vertical="center" wrapText="1"/>
    </xf>
    <xf numFmtId="243" fontId="124" fillId="2" borderId="1" xfId="5815" applyNumberFormat="1" applyFont="1" applyFill="1" applyBorder="1" applyAlignment="1">
      <alignment horizontal="right" vertical="center"/>
    </xf>
    <xf numFmtId="0" fontId="123" fillId="0" borderId="60" xfId="5815" applyFont="1" applyBorder="1" applyAlignment="1">
      <alignment vertical="center" wrapText="1"/>
    </xf>
    <xf numFmtId="0" fontId="123" fillId="0" borderId="65" xfId="5815" applyFont="1" applyBorder="1" applyAlignment="1">
      <alignment vertical="center" wrapText="1"/>
    </xf>
    <xf numFmtId="169" fontId="124" fillId="2" borderId="68" xfId="5815" applyNumberFormat="1" applyFont="1" applyFill="1" applyBorder="1" applyAlignment="1">
      <alignment horizontal="right" vertical="center"/>
    </xf>
    <xf numFmtId="165" fontId="69" fillId="0" borderId="0" xfId="7" applyFont="1" applyFill="1" applyBorder="1" applyAlignment="1">
      <alignment horizontal="left" vertical="center"/>
    </xf>
    <xf numFmtId="0" fontId="19" fillId="4" borderId="60" xfId="0" applyFont="1" applyFill="1" applyBorder="1" applyAlignment="1">
      <alignment horizontal="center" vertical="center" wrapText="1"/>
    </xf>
    <xf numFmtId="6" fontId="19" fillId="4" borderId="60" xfId="0" applyNumberFormat="1" applyFont="1" applyFill="1" applyBorder="1" applyAlignment="1">
      <alignment horizontal="center" vertical="center" wrapText="1"/>
    </xf>
    <xf numFmtId="6" fontId="118" fillId="0" borderId="60" xfId="0" applyNumberFormat="1" applyFont="1" applyBorder="1" applyAlignment="1">
      <alignment horizontal="center" vertical="center" wrapText="1"/>
    </xf>
    <xf numFmtId="6" fontId="118" fillId="0" borderId="65" xfId="0" applyNumberFormat="1" applyFont="1" applyBorder="1" applyAlignment="1">
      <alignment horizontal="center" vertical="center" wrapText="1"/>
    </xf>
    <xf numFmtId="6" fontId="118" fillId="0" borderId="62" xfId="0" applyNumberFormat="1" applyFont="1" applyBorder="1" applyAlignment="1">
      <alignment horizontal="center" vertical="center" wrapText="1"/>
    </xf>
    <xf numFmtId="6" fontId="118" fillId="68" borderId="60" xfId="0" applyNumberFormat="1" applyFont="1" applyFill="1" applyBorder="1" applyAlignment="1">
      <alignment horizontal="center" vertical="center" wrapText="1"/>
    </xf>
    <xf numFmtId="6" fontId="118" fillId="68" borderId="50" xfId="0" applyNumberFormat="1" applyFont="1" applyFill="1" applyBorder="1" applyAlignment="1">
      <alignment horizontal="center" vertical="center" wrapText="1"/>
    </xf>
    <xf numFmtId="0" fontId="19" fillId="4" borderId="58" xfId="0" applyFont="1" applyFill="1" applyBorder="1" applyAlignment="1">
      <alignment horizontal="center" vertical="center" wrapText="1"/>
    </xf>
    <xf numFmtId="6" fontId="19" fillId="4" borderId="58" xfId="0" applyNumberFormat="1" applyFont="1" applyFill="1" applyBorder="1" applyAlignment="1">
      <alignment horizontal="center" vertical="center" wrapText="1"/>
    </xf>
    <xf numFmtId="6" fontId="118" fillId="68" borderId="58" xfId="0" applyNumberFormat="1" applyFont="1" applyFill="1" applyBorder="1" applyAlignment="1">
      <alignment horizontal="center" vertical="center" wrapText="1"/>
    </xf>
    <xf numFmtId="6" fontId="118" fillId="0" borderId="101" xfId="0" applyNumberFormat="1" applyFont="1" applyBorder="1" applyAlignment="1">
      <alignment horizontal="center" vertical="center" wrapText="1"/>
    </xf>
    <xf numFmtId="10" fontId="116" fillId="0" borderId="50" xfId="5803" applyNumberFormat="1" applyFont="1" applyBorder="1" applyAlignment="1">
      <alignment horizontal="center"/>
    </xf>
    <xf numFmtId="241" fontId="114" fillId="0" borderId="50" xfId="0" applyNumberFormat="1" applyFont="1" applyBorder="1"/>
    <xf numFmtId="10" fontId="116" fillId="0" borderId="60" xfId="5803" applyNumberFormat="1" applyFont="1" applyBorder="1" applyAlignment="1">
      <alignment horizontal="center"/>
    </xf>
    <xf numFmtId="10" fontId="116" fillId="0" borderId="61" xfId="5803" applyNumberFormat="1" applyFont="1" applyBorder="1" applyAlignment="1">
      <alignment horizontal="center"/>
    </xf>
    <xf numFmtId="241" fontId="114" fillId="0" borderId="61" xfId="0" applyNumberFormat="1" applyFont="1" applyBorder="1"/>
    <xf numFmtId="241" fontId="119" fillId="68" borderId="60" xfId="5803" applyNumberFormat="1" applyFont="1" applyFill="1" applyBorder="1"/>
    <xf numFmtId="241" fontId="119" fillId="68" borderId="50" xfId="5803" applyNumberFormat="1" applyFont="1" applyFill="1" applyBorder="1"/>
    <xf numFmtId="10" fontId="116" fillId="0" borderId="21" xfId="5803" applyNumberFormat="1" applyFont="1" applyBorder="1" applyAlignment="1">
      <alignment horizontal="center"/>
    </xf>
    <xf numFmtId="241" fontId="117" fillId="0" borderId="58" xfId="0" applyNumberFormat="1" applyFont="1" applyBorder="1"/>
    <xf numFmtId="241" fontId="114" fillId="0" borderId="51" xfId="0" applyNumberFormat="1" applyFont="1" applyBorder="1"/>
    <xf numFmtId="241" fontId="119" fillId="4" borderId="58" xfId="5803" applyNumberFormat="1" applyFont="1" applyFill="1" applyBorder="1"/>
    <xf numFmtId="10" fontId="116" fillId="0" borderId="58" xfId="5803" applyNumberFormat="1" applyFont="1" applyBorder="1" applyAlignment="1">
      <alignment horizontal="center"/>
    </xf>
    <xf numFmtId="241" fontId="114" fillId="0" borderId="58" xfId="0" applyNumberFormat="1" applyFont="1" applyBorder="1"/>
    <xf numFmtId="241" fontId="119" fillId="4" borderId="50" xfId="5803" applyNumberFormat="1" applyFont="1" applyFill="1" applyBorder="1" applyAlignment="1">
      <alignment vertical="center"/>
    </xf>
    <xf numFmtId="241" fontId="119" fillId="4" borderId="61" xfId="5803" applyNumberFormat="1" applyFont="1" applyFill="1" applyBorder="1" applyAlignment="1">
      <alignment vertical="center"/>
    </xf>
    <xf numFmtId="241" fontId="119" fillId="4" borderId="57" xfId="5803" applyNumberFormat="1" applyFont="1" applyFill="1" applyBorder="1" applyAlignment="1">
      <alignment vertical="center"/>
    </xf>
    <xf numFmtId="241" fontId="119" fillId="4" borderId="60" xfId="5803" applyNumberFormat="1" applyFont="1" applyFill="1" applyBorder="1" applyAlignment="1">
      <alignment vertical="center"/>
    </xf>
    <xf numFmtId="241" fontId="119" fillId="4" borderId="58" xfId="5803" applyNumberFormat="1" applyFont="1" applyFill="1" applyBorder="1" applyAlignment="1">
      <alignment vertical="center"/>
    </xf>
    <xf numFmtId="241" fontId="119" fillId="68" borderId="50" xfId="5803" applyNumberFormat="1" applyFont="1" applyFill="1" applyBorder="1" applyAlignment="1">
      <alignment vertical="center"/>
    </xf>
    <xf numFmtId="241" fontId="119" fillId="68" borderId="61" xfId="5803" applyNumberFormat="1" applyFont="1" applyFill="1" applyBorder="1" applyAlignment="1">
      <alignment vertical="center"/>
    </xf>
    <xf numFmtId="241" fontId="119" fillId="68" borderId="57" xfId="5803" applyNumberFormat="1" applyFont="1" applyFill="1" applyBorder="1" applyAlignment="1">
      <alignment vertical="center"/>
    </xf>
    <xf numFmtId="241" fontId="119" fillId="4" borderId="62" xfId="5803" applyNumberFormat="1" applyFont="1" applyFill="1" applyBorder="1" applyAlignment="1">
      <alignment vertical="center"/>
    </xf>
    <xf numFmtId="241" fontId="119" fillId="4" borderId="63" xfId="5803" applyNumberFormat="1" applyFont="1" applyFill="1" applyBorder="1" applyAlignment="1">
      <alignment vertical="center"/>
    </xf>
    <xf numFmtId="241" fontId="119" fillId="4" borderId="55" xfId="5803" applyNumberFormat="1" applyFont="1" applyFill="1" applyBorder="1" applyAlignment="1">
      <alignment vertical="center"/>
    </xf>
    <xf numFmtId="241" fontId="119" fillId="4" borderId="65" xfId="5803" applyNumberFormat="1" applyFont="1" applyFill="1" applyBorder="1" applyAlignment="1">
      <alignment vertical="center"/>
    </xf>
    <xf numFmtId="241" fontId="119" fillId="4" borderId="101" xfId="5803" applyNumberFormat="1" applyFont="1" applyFill="1" applyBorder="1" applyAlignment="1">
      <alignment vertical="center"/>
    </xf>
    <xf numFmtId="241" fontId="119" fillId="68" borderId="65" xfId="5803" applyNumberFormat="1" applyFont="1" applyFill="1" applyBorder="1" applyAlignment="1">
      <alignment vertical="center"/>
    </xf>
    <xf numFmtId="241" fontId="119" fillId="68" borderId="62" xfId="5803" applyNumberFormat="1" applyFont="1" applyFill="1" applyBorder="1" applyAlignment="1">
      <alignment vertical="center"/>
    </xf>
    <xf numFmtId="241" fontId="119" fillId="68" borderId="101" xfId="5803" applyNumberFormat="1" applyFont="1" applyFill="1" applyBorder="1" applyAlignment="1">
      <alignment vertical="center"/>
    </xf>
    <xf numFmtId="241" fontId="119" fillId="68" borderId="63" xfId="5803" applyNumberFormat="1" applyFont="1" applyFill="1" applyBorder="1" applyAlignment="1">
      <alignment vertical="center"/>
    </xf>
    <xf numFmtId="241" fontId="117" fillId="0" borderId="50" xfId="0" applyNumberFormat="1" applyFont="1" applyBorder="1" applyAlignment="1">
      <alignment vertical="center"/>
    </xf>
    <xf numFmtId="241" fontId="117" fillId="0" borderId="61" xfId="0" applyNumberFormat="1" applyFont="1" applyBorder="1" applyAlignment="1">
      <alignment vertical="center"/>
    </xf>
    <xf numFmtId="241" fontId="117" fillId="0" borderId="57" xfId="0" applyNumberFormat="1" applyFont="1" applyBorder="1" applyAlignment="1">
      <alignment vertical="center"/>
    </xf>
    <xf numFmtId="241" fontId="117" fillId="0" borderId="60" xfId="0" applyNumberFormat="1" applyFont="1" applyBorder="1" applyAlignment="1">
      <alignment vertical="center"/>
    </xf>
    <xf numFmtId="241" fontId="117" fillId="0" borderId="58" xfId="0" applyNumberFormat="1" applyFont="1" applyBorder="1" applyAlignment="1">
      <alignment vertical="center"/>
    </xf>
    <xf numFmtId="241" fontId="119" fillId="68" borderId="60" xfId="5803" applyNumberFormat="1" applyFont="1" applyFill="1" applyBorder="1" applyAlignment="1">
      <alignment vertical="center"/>
    </xf>
    <xf numFmtId="241" fontId="119" fillId="68" borderId="58" xfId="5803" applyNumberFormat="1" applyFont="1" applyFill="1" applyBorder="1" applyAlignment="1">
      <alignment vertical="center"/>
    </xf>
    <xf numFmtId="4" fontId="0" fillId="0" borderId="0" xfId="0" applyNumberFormat="1"/>
    <xf numFmtId="0" fontId="102" fillId="0" borderId="0" xfId="12" applyFont="1" applyAlignment="1">
      <alignment vertical="center"/>
    </xf>
    <xf numFmtId="0" fontId="107" fillId="0" borderId="0" xfId="12" applyFont="1" applyAlignment="1">
      <alignment horizontal="center" vertical="center"/>
    </xf>
    <xf numFmtId="171" fontId="0" fillId="0" borderId="0" xfId="0" applyNumberFormat="1" applyAlignment="1">
      <alignment horizontal="center" vertical="center"/>
    </xf>
    <xf numFmtId="0" fontId="125" fillId="0" borderId="12" xfId="5815" applyFont="1" applyBorder="1" applyAlignment="1">
      <alignment vertical="center" wrapText="1"/>
    </xf>
    <xf numFmtId="0" fontId="125" fillId="0" borderId="60" xfId="5815" applyFont="1" applyBorder="1" applyAlignment="1">
      <alignment vertical="center" wrapText="1"/>
    </xf>
    <xf numFmtId="0" fontId="125" fillId="0" borderId="65" xfId="5815" applyFont="1" applyBorder="1" applyAlignment="1">
      <alignment vertical="center" wrapText="1"/>
    </xf>
    <xf numFmtId="171" fontId="20" fillId="2" borderId="0" xfId="16" applyNumberFormat="1" applyFont="1" applyFill="1" applyBorder="1" applyAlignment="1">
      <alignment horizontal="center" vertical="center" wrapText="1"/>
    </xf>
    <xf numFmtId="171" fontId="20" fillId="0" borderId="0" xfId="16" applyNumberFormat="1" applyFont="1" applyFill="1" applyBorder="1" applyAlignment="1">
      <alignment horizontal="center" vertical="center" wrapText="1"/>
    </xf>
    <xf numFmtId="171" fontId="0" fillId="0" borderId="0" xfId="5802" applyNumberFormat="1" applyFont="1" applyFill="1" applyBorder="1" applyAlignment="1">
      <alignment horizontal="center" vertical="center"/>
    </xf>
    <xf numFmtId="171" fontId="0" fillId="0" borderId="0" xfId="16" applyNumberFormat="1" applyFont="1" applyFill="1" applyBorder="1" applyAlignment="1">
      <alignment horizontal="center" vertical="center"/>
    </xf>
    <xf numFmtId="4" fontId="11" fillId="69" borderId="1" xfId="10" applyNumberFormat="1" applyFont="1" applyFill="1" applyBorder="1"/>
    <xf numFmtId="182" fontId="7" fillId="69" borderId="50" xfId="16" applyNumberFormat="1" applyFont="1" applyFill="1" applyBorder="1" applyAlignment="1">
      <alignment horizontal="center" vertical="center" wrapText="1"/>
    </xf>
    <xf numFmtId="187" fontId="11" fillId="69" borderId="31" xfId="10" applyNumberFormat="1" applyFont="1" applyFill="1" applyBorder="1" applyAlignment="1">
      <alignment horizontal="right" vertical="center"/>
    </xf>
    <xf numFmtId="2" fontId="59" fillId="0" borderId="0" xfId="11" applyNumberFormat="1" applyFont="1" applyAlignment="1">
      <alignment horizontal="center" vertical="center"/>
    </xf>
    <xf numFmtId="182" fontId="12" fillId="0" borderId="0" xfId="11" applyNumberFormat="1" applyAlignment="1">
      <alignment horizontal="left" vertical="top"/>
    </xf>
    <xf numFmtId="180" fontId="11" fillId="69" borderId="2" xfId="10" applyNumberFormat="1" applyFont="1" applyFill="1" applyBorder="1"/>
    <xf numFmtId="0" fontId="18" fillId="69" borderId="50" xfId="11" applyFont="1" applyFill="1" applyBorder="1" applyAlignment="1">
      <alignment horizontal="center" vertical="center" wrapText="1"/>
    </xf>
    <xf numFmtId="2" fontId="18" fillId="69" borderId="50" xfId="15" applyNumberFormat="1" applyFont="1" applyFill="1" applyBorder="1" applyAlignment="1">
      <alignment horizontal="center" vertical="center" wrapText="1"/>
    </xf>
    <xf numFmtId="236" fontId="9" fillId="0" borderId="0" xfId="12" applyNumberFormat="1" applyFont="1" applyAlignment="1" applyProtection="1">
      <alignment horizontal="center"/>
      <protection locked="0"/>
    </xf>
    <xf numFmtId="0" fontId="9" fillId="0" borderId="0" xfId="12" applyFont="1" applyAlignment="1" applyProtection="1">
      <alignment horizontal="center"/>
      <protection locked="0"/>
    </xf>
    <xf numFmtId="0" fontId="99" fillId="0" borderId="69" xfId="12" applyFont="1" applyBorder="1" applyAlignment="1">
      <alignment horizontal="center" vertical="center" wrapText="1"/>
    </xf>
    <xf numFmtId="0" fontId="99" fillId="0" borderId="72" xfId="12" applyFont="1" applyBorder="1" applyAlignment="1">
      <alignment horizontal="center" vertical="center" wrapText="1"/>
    </xf>
    <xf numFmtId="0" fontId="99" fillId="0" borderId="66" xfId="12" applyFont="1" applyBorder="1" applyAlignment="1">
      <alignment horizontal="center" vertical="center" wrapText="1"/>
    </xf>
    <xf numFmtId="0" fontId="92" fillId="61" borderId="85" xfId="1404" applyFont="1" applyFill="1" applyBorder="1" applyAlignment="1">
      <alignment horizontal="center" vertical="center"/>
    </xf>
    <xf numFmtId="0" fontId="92" fillId="61" borderId="71" xfId="1404" applyFont="1" applyFill="1" applyBorder="1" applyAlignment="1">
      <alignment horizontal="center" vertical="center"/>
    </xf>
    <xf numFmtId="0" fontId="92" fillId="61" borderId="86" xfId="1404" applyFont="1" applyFill="1" applyBorder="1" applyAlignment="1">
      <alignment horizontal="center" vertical="center"/>
    </xf>
    <xf numFmtId="0" fontId="99" fillId="0" borderId="70" xfId="12" applyFont="1" applyBorder="1" applyAlignment="1">
      <alignment horizontal="left" vertical="center" wrapText="1"/>
    </xf>
    <xf numFmtId="0" fontId="99" fillId="0" borderId="71" xfId="12" applyFont="1" applyBorder="1" applyAlignment="1">
      <alignment horizontal="left" vertical="center" wrapText="1"/>
    </xf>
    <xf numFmtId="0" fontId="99" fillId="0" borderId="67" xfId="12" applyFont="1" applyBorder="1" applyAlignment="1">
      <alignment horizontal="left" vertical="center" wrapText="1"/>
    </xf>
    <xf numFmtId="0" fontId="99" fillId="0" borderId="23" xfId="12" applyFont="1" applyBorder="1" applyAlignment="1">
      <alignment horizontal="center" vertical="center" wrapText="1"/>
    </xf>
    <xf numFmtId="0" fontId="99" fillId="0" borderId="0" xfId="12" applyFont="1" applyAlignment="1">
      <alignment horizontal="center" vertical="center" wrapText="1"/>
    </xf>
    <xf numFmtId="0" fontId="99" fillId="0" borderId="27" xfId="12" applyFont="1" applyBorder="1" applyAlignment="1">
      <alignment horizontal="center" vertical="center" wrapText="1"/>
    </xf>
    <xf numFmtId="0" fontId="82" fillId="61" borderId="70" xfId="12" applyFont="1" applyFill="1" applyBorder="1" applyAlignment="1">
      <alignment horizontal="center" vertical="center" wrapText="1"/>
    </xf>
    <xf numFmtId="0" fontId="82" fillId="61" borderId="71" xfId="12" applyFont="1" applyFill="1" applyBorder="1" applyAlignment="1">
      <alignment horizontal="center" vertical="center" wrapText="1"/>
    </xf>
    <xf numFmtId="0" fontId="82" fillId="61" borderId="67" xfId="12" applyFont="1" applyFill="1" applyBorder="1" applyAlignment="1">
      <alignment horizontal="center" vertical="center" wrapText="1"/>
    </xf>
    <xf numFmtId="0" fontId="85" fillId="4" borderId="23" xfId="12" applyFont="1" applyFill="1" applyBorder="1" applyAlignment="1">
      <alignment horizontal="center" vertical="center" wrapText="1"/>
    </xf>
    <xf numFmtId="0" fontId="85" fillId="4" borderId="0" xfId="12" applyFont="1" applyFill="1" applyAlignment="1">
      <alignment horizontal="center" vertical="center" wrapText="1"/>
    </xf>
    <xf numFmtId="0" fontId="85" fillId="4" borderId="27" xfId="12" applyFont="1" applyFill="1" applyBorder="1" applyAlignment="1">
      <alignment horizontal="center" vertical="center" wrapText="1"/>
    </xf>
    <xf numFmtId="0" fontId="86" fillId="4" borderId="23" xfId="12" applyFont="1" applyFill="1" applyBorder="1" applyAlignment="1">
      <alignment horizontal="center" vertical="center" wrapText="1"/>
    </xf>
    <xf numFmtId="0" fontId="86" fillId="4" borderId="0" xfId="12" applyFont="1" applyFill="1" applyAlignment="1">
      <alignment horizontal="center" vertical="center" wrapText="1"/>
    </xf>
    <xf numFmtId="0" fontId="86" fillId="4" borderId="27" xfId="12" applyFont="1" applyFill="1" applyBorder="1" applyAlignment="1">
      <alignment horizontal="center" vertical="center" wrapText="1"/>
    </xf>
    <xf numFmtId="0" fontId="87" fillId="4" borderId="23" xfId="12" applyFont="1" applyFill="1" applyBorder="1" applyAlignment="1">
      <alignment horizontal="center" vertical="center" wrapText="1"/>
    </xf>
    <xf numFmtId="0" fontId="87" fillId="4" borderId="0" xfId="12" applyFont="1" applyFill="1" applyAlignment="1">
      <alignment horizontal="center" vertical="center" wrapText="1"/>
    </xf>
    <xf numFmtId="0" fontId="87" fillId="4" borderId="27" xfId="12" applyFont="1" applyFill="1" applyBorder="1" applyAlignment="1">
      <alignment horizontal="center" vertical="center" wrapText="1"/>
    </xf>
    <xf numFmtId="0" fontId="88" fillId="61" borderId="70" xfId="12" applyFont="1" applyFill="1" applyBorder="1" applyAlignment="1">
      <alignment horizontal="center" vertical="center" wrapText="1"/>
    </xf>
    <xf numFmtId="0" fontId="7" fillId="61" borderId="71" xfId="12" applyFill="1" applyBorder="1" applyAlignment="1">
      <alignment vertical="center" wrapText="1"/>
    </xf>
    <xf numFmtId="0" fontId="7" fillId="61" borderId="67" xfId="12" applyFill="1" applyBorder="1" applyAlignment="1">
      <alignment vertical="center" wrapText="1"/>
    </xf>
    <xf numFmtId="0" fontId="89" fillId="0" borderId="24" xfId="12" applyFont="1" applyBorder="1" applyAlignment="1">
      <alignment horizontal="left" vertical="center" wrapText="1"/>
    </xf>
    <xf numFmtId="0" fontId="90" fillId="0" borderId="25" xfId="12" applyFont="1" applyBorder="1" applyAlignment="1">
      <alignment horizontal="left" vertical="center" wrapText="1"/>
    </xf>
    <xf numFmtId="0" fontId="90" fillId="0" borderId="26" xfId="12" applyFont="1" applyBorder="1" applyAlignment="1">
      <alignment horizontal="left" vertical="center" wrapText="1"/>
    </xf>
    <xf numFmtId="0" fontId="86" fillId="0" borderId="23" xfId="12" applyFont="1" applyBorder="1" applyAlignment="1">
      <alignment horizontal="center" vertical="center" wrapText="1"/>
    </xf>
    <xf numFmtId="0" fontId="91" fillId="0" borderId="0" xfId="12" applyFont="1" applyAlignment="1">
      <alignment horizontal="center" vertical="center" wrapText="1"/>
    </xf>
    <xf numFmtId="0" fontId="91" fillId="0" borderId="27" xfId="12" applyFont="1" applyBorder="1" applyAlignment="1">
      <alignment horizontal="center" vertical="center" wrapText="1"/>
    </xf>
    <xf numFmtId="0" fontId="9" fillId="4" borderId="69" xfId="12" applyFont="1" applyFill="1" applyBorder="1" applyAlignment="1">
      <alignment horizontal="left"/>
    </xf>
    <xf numFmtId="0" fontId="9" fillId="4" borderId="72" xfId="12" applyFont="1" applyFill="1" applyBorder="1" applyAlignment="1">
      <alignment horizontal="left"/>
    </xf>
    <xf numFmtId="2" fontId="0" fillId="0" borderId="72" xfId="897" applyNumberFormat="1" applyFont="1" applyFill="1" applyBorder="1" applyAlignment="1">
      <alignment horizontal="center"/>
    </xf>
    <xf numFmtId="2" fontId="0" fillId="0" borderId="66" xfId="897" applyNumberFormat="1" applyFont="1" applyFill="1" applyBorder="1" applyAlignment="1">
      <alignment horizontal="center"/>
    </xf>
    <xf numFmtId="0" fontId="92" fillId="2" borderId="18" xfId="1404" applyFont="1" applyFill="1" applyBorder="1" applyAlignment="1">
      <alignment horizontal="left" vertical="center"/>
    </xf>
    <xf numFmtId="0" fontId="92" fillId="2" borderId="19" xfId="1404" applyFont="1" applyFill="1" applyBorder="1" applyAlignment="1">
      <alignment horizontal="left" vertical="center"/>
    </xf>
    <xf numFmtId="0" fontId="92" fillId="2" borderId="20" xfId="1404" applyFont="1" applyFill="1" applyBorder="1" applyAlignment="1">
      <alignment horizontal="left" vertical="center"/>
    </xf>
    <xf numFmtId="0" fontId="106" fillId="2" borderId="0" xfId="12" applyFont="1" applyFill="1" applyAlignment="1">
      <alignment horizontal="left"/>
    </xf>
    <xf numFmtId="0" fontId="106" fillId="2" borderId="27" xfId="12" applyFont="1" applyFill="1" applyBorder="1" applyAlignment="1">
      <alignment horizontal="left"/>
    </xf>
    <xf numFmtId="0" fontId="104" fillId="4" borderId="24" xfId="12" applyFont="1" applyFill="1" applyBorder="1" applyAlignment="1">
      <alignment horizontal="left" vertical="center" wrapText="1"/>
    </xf>
    <xf numFmtId="0" fontId="102" fillId="0" borderId="25" xfId="12" applyFont="1" applyBorder="1" applyAlignment="1">
      <alignment horizontal="left" vertical="center" wrapText="1"/>
    </xf>
    <xf numFmtId="0" fontId="102" fillId="0" borderId="26" xfId="12" applyFont="1" applyBorder="1" applyAlignment="1">
      <alignment horizontal="left" vertical="center" wrapText="1"/>
    </xf>
    <xf numFmtId="0" fontId="103" fillId="0" borderId="70" xfId="12" applyFont="1" applyBorder="1" applyAlignment="1">
      <alignment horizontal="center" vertical="center" wrapText="1"/>
    </xf>
    <xf numFmtId="0" fontId="105" fillId="0" borderId="71" xfId="12" applyFont="1" applyBorder="1" applyAlignment="1">
      <alignment horizontal="center" vertical="center" wrapText="1"/>
    </xf>
    <xf numFmtId="0" fontId="105" fillId="0" borderId="67" xfId="12" applyFont="1" applyBorder="1" applyAlignment="1">
      <alignment horizontal="center" vertical="center" wrapText="1"/>
    </xf>
    <xf numFmtId="0" fontId="106" fillId="0" borderId="70" xfId="12" applyFont="1" applyBorder="1" applyAlignment="1">
      <alignment horizontal="left"/>
    </xf>
    <xf numFmtId="0" fontId="106" fillId="0" borderId="71" xfId="12" applyFont="1" applyBorder="1" applyAlignment="1">
      <alignment horizontal="left"/>
    </xf>
    <xf numFmtId="2" fontId="102" fillId="0" borderId="71" xfId="897" applyNumberFormat="1" applyFont="1" applyBorder="1" applyAlignment="1">
      <alignment horizontal="center"/>
    </xf>
    <xf numFmtId="2" fontId="102" fillId="0" borderId="67" xfId="897" applyNumberFormat="1" applyFont="1" applyBorder="1" applyAlignment="1">
      <alignment horizontal="center"/>
    </xf>
    <xf numFmtId="0" fontId="106" fillId="65" borderId="70" xfId="12" applyFont="1" applyFill="1" applyBorder="1" applyAlignment="1">
      <alignment horizontal="center" vertical="center" wrapText="1"/>
    </xf>
    <xf numFmtId="0" fontId="106" fillId="65" borderId="71" xfId="12" applyFont="1" applyFill="1" applyBorder="1" applyAlignment="1">
      <alignment horizontal="center" vertical="center" wrapText="1"/>
    </xf>
    <xf numFmtId="0" fontId="106" fillId="65" borderId="86" xfId="12" applyFont="1" applyFill="1" applyBorder="1" applyAlignment="1">
      <alignment horizontal="center" vertical="center" wrapText="1"/>
    </xf>
    <xf numFmtId="0" fontId="101" fillId="65" borderId="70" xfId="12" applyFont="1" applyFill="1" applyBorder="1" applyAlignment="1">
      <alignment horizontal="center" vertical="center" wrapText="1"/>
    </xf>
    <xf numFmtId="0" fontId="102" fillId="65" borderId="71" xfId="12" applyFont="1" applyFill="1" applyBorder="1" applyAlignment="1">
      <alignment vertical="center" wrapText="1"/>
    </xf>
    <xf numFmtId="0" fontId="102" fillId="65" borderId="67" xfId="12" applyFont="1" applyFill="1" applyBorder="1" applyAlignment="1">
      <alignment vertical="center" wrapText="1"/>
    </xf>
    <xf numFmtId="0" fontId="101" fillId="65" borderId="71" xfId="12" applyFont="1" applyFill="1" applyBorder="1" applyAlignment="1">
      <alignment horizontal="center" vertical="center" wrapText="1"/>
    </xf>
    <xf numFmtId="0" fontId="101" fillId="65" borderId="67" xfId="12" applyFont="1" applyFill="1" applyBorder="1" applyAlignment="1">
      <alignment horizontal="center" vertical="center" wrapText="1"/>
    </xf>
    <xf numFmtId="0" fontId="103" fillId="4" borderId="24" xfId="12" applyFont="1" applyFill="1" applyBorder="1" applyAlignment="1">
      <alignment horizontal="center" vertical="center" wrapText="1"/>
    </xf>
    <xf numFmtId="0" fontId="103" fillId="4" borderId="25" xfId="12" applyFont="1" applyFill="1" applyBorder="1" applyAlignment="1">
      <alignment horizontal="center" vertical="center" wrapText="1"/>
    </xf>
    <xf numFmtId="0" fontId="103" fillId="4" borderId="26" xfId="12" applyFont="1" applyFill="1" applyBorder="1" applyAlignment="1">
      <alignment horizontal="center" vertical="center" wrapText="1"/>
    </xf>
    <xf numFmtId="0" fontId="101" fillId="4" borderId="23" xfId="12" applyFont="1" applyFill="1" applyBorder="1" applyAlignment="1">
      <alignment horizontal="center" vertical="center" wrapText="1"/>
    </xf>
    <xf numFmtId="0" fontId="101" fillId="4" borderId="0" xfId="12" applyFont="1" applyFill="1" applyAlignment="1">
      <alignment horizontal="center" vertical="center" wrapText="1"/>
    </xf>
    <xf numFmtId="0" fontId="101" fillId="4" borderId="27" xfId="12" applyFont="1" applyFill="1" applyBorder="1" applyAlignment="1">
      <alignment horizontal="center" vertical="center" wrapText="1"/>
    </xf>
    <xf numFmtId="0" fontId="68" fillId="0" borderId="0" xfId="11" applyFont="1" applyAlignment="1">
      <alignment horizontal="center" vertical="center"/>
    </xf>
    <xf numFmtId="1" fontId="13" fillId="0" borderId="58" xfId="11" applyNumberFormat="1" applyFont="1" applyBorder="1" applyAlignment="1">
      <alignment horizontal="center" vertical="center" wrapText="1"/>
    </xf>
    <xf numFmtId="1" fontId="13" fillId="0" borderId="56" xfId="11" applyNumberFormat="1" applyFont="1" applyBorder="1" applyAlignment="1">
      <alignment horizontal="center" vertical="center" wrapText="1"/>
    </xf>
    <xf numFmtId="1" fontId="13" fillId="0" borderId="10" xfId="11" applyNumberFormat="1" applyFont="1" applyBorder="1" applyAlignment="1">
      <alignment horizontal="center" vertical="center" wrapText="1"/>
    </xf>
    <xf numFmtId="1" fontId="9" fillId="0" borderId="58" xfId="11" applyNumberFormat="1" applyFont="1" applyBorder="1" applyAlignment="1">
      <alignment horizontal="right" vertical="center"/>
    </xf>
    <xf numFmtId="1" fontId="9" fillId="0" borderId="56" xfId="11" applyNumberFormat="1" applyFont="1" applyBorder="1" applyAlignment="1">
      <alignment horizontal="right" vertical="center"/>
    </xf>
    <xf numFmtId="1" fontId="9" fillId="0" borderId="57" xfId="11" applyNumberFormat="1" applyFont="1" applyBorder="1" applyAlignment="1">
      <alignment horizontal="right" vertical="center"/>
    </xf>
    <xf numFmtId="1" fontId="9" fillId="0" borderId="0" xfId="11" applyNumberFormat="1" applyFont="1" applyAlignment="1">
      <alignment horizontal="right" vertical="center"/>
    </xf>
    <xf numFmtId="1" fontId="9" fillId="0" borderId="50" xfId="11" applyNumberFormat="1" applyFont="1" applyBorder="1" applyAlignment="1">
      <alignment horizontal="right" vertical="center"/>
    </xf>
    <xf numFmtId="0" fontId="9" fillId="0" borderId="58" xfId="11" applyFont="1" applyBorder="1" applyAlignment="1">
      <alignment horizontal="right" vertical="center" wrapText="1"/>
    </xf>
    <xf numFmtId="0" fontId="9" fillId="0" borderId="56" xfId="11" applyFont="1" applyBorder="1" applyAlignment="1">
      <alignment horizontal="right" vertical="center" wrapText="1"/>
    </xf>
    <xf numFmtId="0" fontId="9" fillId="0" borderId="57" xfId="11" applyFont="1" applyBorder="1" applyAlignment="1">
      <alignment horizontal="right" vertical="center" wrapText="1"/>
    </xf>
    <xf numFmtId="6" fontId="118" fillId="0" borderId="6" xfId="0" applyNumberFormat="1" applyFont="1" applyBorder="1" applyAlignment="1">
      <alignment horizontal="center" vertical="center" wrapText="1"/>
    </xf>
    <xf numFmtId="6" fontId="118" fillId="0" borderId="94" xfId="0" applyNumberFormat="1" applyFont="1" applyBorder="1" applyAlignment="1">
      <alignment horizontal="center" vertical="center" wrapText="1"/>
    </xf>
    <xf numFmtId="0" fontId="19" fillId="67" borderId="7" xfId="0" applyFont="1" applyFill="1" applyBorder="1" applyAlignment="1">
      <alignment horizontal="center" vertical="center" wrapText="1"/>
    </xf>
    <xf numFmtId="0" fontId="19" fillId="67" borderId="0" xfId="0" applyFont="1" applyFill="1" applyAlignment="1">
      <alignment horizontal="center" vertical="center" wrapText="1"/>
    </xf>
    <xf numFmtId="0" fontId="19" fillId="67" borderId="102" xfId="0" applyFont="1" applyFill="1" applyBorder="1" applyAlignment="1">
      <alignment horizontal="center" vertical="center" wrapText="1"/>
    </xf>
    <xf numFmtId="0" fontId="19" fillId="67" borderId="72" xfId="0" applyFont="1" applyFill="1" applyBorder="1" applyAlignment="1">
      <alignment horizontal="center" vertical="center" wrapText="1"/>
    </xf>
    <xf numFmtId="0" fontId="118" fillId="0" borderId="76" xfId="0" applyFont="1" applyBorder="1" applyAlignment="1">
      <alignment horizontal="center" vertical="center" wrapText="1"/>
    </xf>
    <xf numFmtId="0" fontId="118" fillId="0" borderId="90" xfId="0" applyFont="1" applyBorder="1" applyAlignment="1">
      <alignment horizontal="center" vertical="center" wrapText="1"/>
    </xf>
    <xf numFmtId="1" fontId="118" fillId="0" borderId="77" xfId="0" applyNumberFormat="1" applyFont="1" applyBorder="1" applyAlignment="1">
      <alignment horizontal="left" vertical="center" wrapText="1"/>
    </xf>
    <xf numFmtId="0" fontId="118" fillId="0" borderId="5" xfId="0" applyFont="1" applyBorder="1" applyAlignment="1">
      <alignment horizontal="left" vertical="center" wrapText="1"/>
    </xf>
    <xf numFmtId="0" fontId="115" fillId="0" borderId="12" xfId="0" applyFont="1" applyBorder="1" applyAlignment="1">
      <alignment horizontal="center"/>
    </xf>
    <xf numFmtId="0" fontId="115" fillId="0" borderId="13" xfId="0" applyFont="1" applyBorder="1" applyAlignment="1">
      <alignment horizontal="center"/>
    </xf>
    <xf numFmtId="0" fontId="115" fillId="0" borderId="100" xfId="0" applyFont="1" applyBorder="1" applyAlignment="1">
      <alignment horizontal="center"/>
    </xf>
    <xf numFmtId="0" fontId="115" fillId="0" borderId="59" xfId="0" applyFont="1" applyBorder="1" applyAlignment="1">
      <alignment horizontal="center"/>
    </xf>
    <xf numFmtId="0" fontId="19" fillId="67" borderId="12" xfId="0" applyFont="1" applyFill="1" applyBorder="1" applyAlignment="1">
      <alignment horizontal="center" vertical="center" wrapText="1"/>
    </xf>
    <xf numFmtId="0" fontId="19" fillId="67" borderId="13" xfId="0" applyFont="1" applyFill="1" applyBorder="1" applyAlignment="1">
      <alignment horizontal="center" vertical="center" wrapText="1"/>
    </xf>
    <xf numFmtId="0" fontId="19" fillId="67" borderId="100" xfId="0" applyFont="1" applyFill="1" applyBorder="1" applyAlignment="1">
      <alignment horizontal="center" vertical="center" wrapText="1"/>
    </xf>
    <xf numFmtId="0" fontId="115" fillId="0" borderId="31" xfId="0" applyFont="1" applyBorder="1" applyAlignment="1">
      <alignment horizontal="center"/>
    </xf>
    <xf numFmtId="0" fontId="19" fillId="4" borderId="18" xfId="0" applyFont="1" applyFill="1" applyBorder="1" applyAlignment="1">
      <alignment horizontal="center" vertical="center" wrapText="1"/>
    </xf>
    <xf numFmtId="0" fontId="19" fillId="4" borderId="19" xfId="0" applyFont="1" applyFill="1" applyBorder="1" applyAlignment="1">
      <alignment horizontal="center" vertical="center" wrapText="1"/>
    </xf>
    <xf numFmtId="0" fontId="118" fillId="0" borderId="96" xfId="0" applyFont="1" applyBorder="1" applyAlignment="1">
      <alignment horizontal="center" vertical="center" wrapText="1"/>
    </xf>
    <xf numFmtId="0" fontId="118" fillId="0" borderId="97" xfId="0" applyFont="1" applyBorder="1" applyAlignment="1">
      <alignment horizontal="center" vertical="center" wrapText="1"/>
    </xf>
    <xf numFmtId="0" fontId="118" fillId="0" borderId="98" xfId="0" applyFont="1" applyBorder="1" applyAlignment="1">
      <alignment horizontal="center" vertical="center" wrapText="1"/>
    </xf>
    <xf numFmtId="6" fontId="118" fillId="0" borderId="78" xfId="0" applyNumberFormat="1" applyFont="1" applyBorder="1" applyAlignment="1">
      <alignment horizontal="center" vertical="center" wrapText="1"/>
    </xf>
    <xf numFmtId="6" fontId="118" fillId="0" borderId="83" xfId="0" applyNumberFormat="1" applyFont="1" applyBorder="1" applyAlignment="1">
      <alignment horizontal="center" vertical="center" wrapText="1"/>
    </xf>
    <xf numFmtId="1" fontId="118" fillId="0" borderId="5" xfId="0" applyNumberFormat="1" applyFont="1" applyBorder="1" applyAlignment="1">
      <alignment horizontal="left" vertical="center" wrapText="1"/>
    </xf>
    <xf numFmtId="6" fontId="118" fillId="0" borderId="84" xfId="0" applyNumberFormat="1" applyFont="1" applyBorder="1" applyAlignment="1">
      <alignment horizontal="center" vertical="center" wrapText="1"/>
    </xf>
    <xf numFmtId="0" fontId="118" fillId="0" borderId="95" xfId="0" applyFont="1" applyBorder="1" applyAlignment="1">
      <alignment horizontal="center" vertical="center" wrapText="1"/>
    </xf>
    <xf numFmtId="0" fontId="118" fillId="0" borderId="69" xfId="0" applyFont="1" applyBorder="1" applyAlignment="1">
      <alignment horizontal="center" vertical="center" wrapText="1"/>
    </xf>
    <xf numFmtId="0" fontId="118" fillId="0" borderId="82" xfId="0" applyFont="1" applyBorder="1" applyAlignment="1">
      <alignment horizontal="left" vertical="center" wrapText="1"/>
    </xf>
    <xf numFmtId="0" fontId="74" fillId="0" borderId="0" xfId="5804" quotePrefix="1" applyFont="1" applyAlignment="1">
      <alignment horizontal="center" vertical="center" wrapText="1"/>
    </xf>
    <xf numFmtId="0" fontId="74" fillId="0" borderId="0" xfId="5804" applyFont="1" applyAlignment="1">
      <alignment horizontal="center" vertical="center" wrapText="1"/>
    </xf>
    <xf numFmtId="0" fontId="74" fillId="62" borderId="13" xfId="5804" applyFont="1" applyFill="1" applyBorder="1" applyAlignment="1">
      <alignment horizontal="center"/>
    </xf>
    <xf numFmtId="0" fontId="74" fillId="62" borderId="59" xfId="5804" applyFont="1" applyFill="1" applyBorder="1" applyAlignment="1">
      <alignment horizontal="center"/>
    </xf>
    <xf numFmtId="174" fontId="75" fillId="0" borderId="50" xfId="5804" applyNumberFormat="1" applyFont="1" applyBorder="1" applyAlignment="1">
      <alignment horizontal="center" vertical="center"/>
    </xf>
    <xf numFmtId="0" fontId="75" fillId="0" borderId="61" xfId="5804" applyFont="1" applyBorder="1" applyAlignment="1">
      <alignment horizontal="center" vertical="center"/>
    </xf>
    <xf numFmtId="174" fontId="75" fillId="0" borderId="61" xfId="5804" applyNumberFormat="1" applyFont="1" applyBorder="1" applyAlignment="1">
      <alignment horizontal="center" vertical="center"/>
    </xf>
    <xf numFmtId="174" fontId="75" fillId="0" borderId="62" xfId="5804" applyNumberFormat="1" applyFont="1" applyBorder="1" applyAlignment="1">
      <alignment horizontal="center" vertical="center"/>
    </xf>
    <xf numFmtId="174" fontId="75" fillId="0" borderId="63" xfId="5804" applyNumberFormat="1" applyFont="1" applyBorder="1" applyAlignment="1">
      <alignment horizontal="center" vertical="center"/>
    </xf>
    <xf numFmtId="0" fontId="63" fillId="0" borderId="7" xfId="11" applyFont="1" applyBorder="1" applyAlignment="1">
      <alignment horizontal="center" vertical="center"/>
    </xf>
    <xf numFmtId="0" fontId="63" fillId="0" borderId="0" xfId="11" applyFont="1" applyAlignment="1">
      <alignment horizontal="center" vertical="center"/>
    </xf>
    <xf numFmtId="0" fontId="108" fillId="0" borderId="23" xfId="5785" applyFont="1" applyBorder="1" applyAlignment="1">
      <alignment horizontal="center" vertical="center"/>
    </xf>
    <xf numFmtId="0" fontId="108" fillId="0" borderId="0" xfId="5785" applyFont="1" applyAlignment="1">
      <alignment horizontal="center" vertical="center"/>
    </xf>
    <xf numFmtId="0" fontId="108" fillId="0" borderId="27" xfId="5785" applyFont="1" applyBorder="1" applyAlignment="1">
      <alignment horizontal="center" vertical="center"/>
    </xf>
    <xf numFmtId="0" fontId="108" fillId="0" borderId="69" xfId="5785" applyFont="1" applyBorder="1" applyAlignment="1">
      <alignment horizontal="center" vertical="center"/>
    </xf>
    <xf numFmtId="0" fontId="108" fillId="0" borderId="72" xfId="5785" applyFont="1" applyBorder="1" applyAlignment="1">
      <alignment horizontal="center" vertical="center"/>
    </xf>
    <xf numFmtId="0" fontId="108" fillId="0" borderId="66" xfId="5785" applyFont="1" applyBorder="1" applyAlignment="1">
      <alignment horizontal="center" vertical="center"/>
    </xf>
    <xf numFmtId="2" fontId="112" fillId="0" borderId="24" xfId="0" applyNumberFormat="1" applyFont="1" applyBorder="1" applyAlignment="1">
      <alignment horizontal="center" vertical="center" wrapText="1"/>
    </xf>
    <xf numFmtId="2" fontId="112" fillId="0" borderId="25" xfId="0" applyNumberFormat="1" applyFont="1" applyBorder="1" applyAlignment="1">
      <alignment horizontal="center" vertical="center" wrapText="1"/>
    </xf>
    <xf numFmtId="2" fontId="112" fillId="0" borderId="26" xfId="0" applyNumberFormat="1" applyFont="1" applyBorder="1" applyAlignment="1">
      <alignment horizontal="center" vertical="center" wrapText="1"/>
    </xf>
    <xf numFmtId="2" fontId="112" fillId="0" borderId="23" xfId="0" applyNumberFormat="1" applyFont="1" applyBorder="1" applyAlignment="1">
      <alignment horizontal="center" vertical="center" wrapText="1"/>
    </xf>
    <xf numFmtId="2" fontId="112" fillId="0" borderId="0" xfId="0" applyNumberFormat="1" applyFont="1" applyAlignment="1">
      <alignment horizontal="center" vertical="center" wrapText="1"/>
    </xf>
    <xf numFmtId="2" fontId="112" fillId="0" borderId="27" xfId="0" applyNumberFormat="1" applyFont="1" applyBorder="1" applyAlignment="1">
      <alignment horizontal="center" vertical="center" wrapText="1"/>
    </xf>
    <xf numFmtId="0" fontId="108" fillId="66" borderId="51" xfId="1465" applyFont="1" applyFill="1" applyBorder="1" applyAlignment="1">
      <alignment horizontal="center"/>
    </xf>
    <xf numFmtId="0" fontId="108" fillId="66" borderId="56" xfId="1465" applyFont="1" applyFill="1" applyBorder="1" applyAlignment="1">
      <alignment horizontal="center"/>
    </xf>
    <xf numFmtId="0" fontId="108" fillId="66" borderId="91" xfId="1465" applyFont="1" applyFill="1" applyBorder="1" applyAlignment="1">
      <alignment horizontal="center"/>
    </xf>
    <xf numFmtId="49" fontId="108" fillId="61" borderId="51" xfId="1465" applyNumberFormat="1" applyFont="1" applyFill="1" applyBorder="1" applyAlignment="1">
      <alignment horizontal="center"/>
    </xf>
    <xf numFmtId="49" fontId="108" fillId="61" borderId="56" xfId="1465" applyNumberFormat="1" applyFont="1" applyFill="1" applyBorder="1" applyAlignment="1">
      <alignment horizontal="center"/>
    </xf>
    <xf numFmtId="49" fontId="108" fillId="61" borderId="91" xfId="1465" applyNumberFormat="1" applyFont="1" applyFill="1" applyBorder="1" applyAlignment="1">
      <alignment horizontal="center"/>
    </xf>
    <xf numFmtId="0" fontId="9" fillId="0" borderId="70" xfId="1465" applyFont="1" applyBorder="1" applyAlignment="1">
      <alignment horizontal="center" vertical="center"/>
    </xf>
    <xf numFmtId="0" fontId="9" fillId="0" borderId="67" xfId="1465" applyFont="1" applyBorder="1" applyAlignment="1">
      <alignment horizontal="center" vertical="center"/>
    </xf>
    <xf numFmtId="0" fontId="124" fillId="0" borderId="32" xfId="5815" applyFont="1" applyBorder="1" applyAlignment="1">
      <alignment horizontal="center" vertical="center" wrapText="1"/>
    </xf>
    <xf numFmtId="0" fontId="124" fillId="0" borderId="68" xfId="5815" applyFont="1" applyBorder="1" applyAlignment="1">
      <alignment horizontal="center" vertical="center" wrapText="1"/>
    </xf>
    <xf numFmtId="0" fontId="107" fillId="0" borderId="70" xfId="5815" applyFont="1" applyBorder="1" applyAlignment="1">
      <alignment horizontal="right" vertical="center" wrapText="1" indent="2"/>
    </xf>
    <xf numFmtId="0" fontId="107" fillId="0" borderId="71" xfId="5815" applyFont="1" applyBorder="1" applyAlignment="1">
      <alignment horizontal="right" vertical="center" wrapText="1" indent="2"/>
    </xf>
    <xf numFmtId="0" fontId="107" fillId="0" borderId="67" xfId="5815" applyFont="1" applyBorder="1" applyAlignment="1">
      <alignment horizontal="right" vertical="center" wrapText="1" indent="2"/>
    </xf>
    <xf numFmtId="0" fontId="124" fillId="0" borderId="33" xfId="5815" applyFont="1" applyBorder="1" applyAlignment="1">
      <alignment horizontal="center" vertical="center" wrapText="1"/>
    </xf>
    <xf numFmtId="0" fontId="124" fillId="0" borderId="32" xfId="5815" applyFont="1" applyBorder="1" applyAlignment="1">
      <alignment horizontal="center" vertical="center"/>
    </xf>
    <xf numFmtId="0" fontId="124" fillId="0" borderId="33" xfId="5815" applyFont="1" applyBorder="1" applyAlignment="1">
      <alignment horizontal="center" vertical="center"/>
    </xf>
    <xf numFmtId="0" fontId="124" fillId="0" borderId="26" xfId="5815" applyFont="1" applyBorder="1" applyAlignment="1">
      <alignment horizontal="center" vertical="center"/>
    </xf>
    <xf numFmtId="0" fontId="124" fillId="0" borderId="27" xfId="5815" applyFont="1" applyBorder="1" applyAlignment="1">
      <alignment horizontal="center" vertical="center"/>
    </xf>
    <xf numFmtId="0" fontId="107" fillId="0" borderId="69" xfId="5815" applyFont="1" applyBorder="1" applyAlignment="1">
      <alignment horizontal="right" vertical="center" wrapText="1" indent="2"/>
    </xf>
    <xf numFmtId="0" fontId="107" fillId="0" borderId="72" xfId="5815" applyFont="1" applyBorder="1" applyAlignment="1">
      <alignment horizontal="right" vertical="center" wrapText="1" indent="2"/>
    </xf>
    <xf numFmtId="0" fontId="107" fillId="0" borderId="66" xfId="5815" applyFont="1" applyBorder="1" applyAlignment="1">
      <alignment horizontal="right" vertical="center" wrapText="1" indent="2"/>
    </xf>
    <xf numFmtId="0" fontId="124" fillId="0" borderId="70" xfId="5815" applyFont="1" applyBorder="1" applyAlignment="1">
      <alignment horizontal="center" vertical="center" wrapText="1"/>
    </xf>
    <xf numFmtId="0" fontId="124" fillId="0" borderId="71" xfId="5815" applyFont="1" applyBorder="1" applyAlignment="1">
      <alignment horizontal="center" vertical="center" wrapText="1"/>
    </xf>
    <xf numFmtId="0" fontId="124" fillId="0" borderId="67" xfId="5815" applyFont="1" applyBorder="1" applyAlignment="1">
      <alignment horizontal="center" vertical="center" wrapText="1"/>
    </xf>
    <xf numFmtId="0" fontId="124" fillId="0" borderId="68" xfId="5815" applyFont="1" applyBorder="1" applyAlignment="1">
      <alignment horizontal="center" vertical="center"/>
    </xf>
    <xf numFmtId="0" fontId="70" fillId="0" borderId="58" xfId="5138" applyFont="1" applyBorder="1" applyAlignment="1">
      <alignment horizontal="right" vertical="center" wrapText="1"/>
    </xf>
    <xf numFmtId="0" fontId="70" fillId="0" borderId="56" xfId="5138" applyFont="1" applyBorder="1" applyAlignment="1">
      <alignment horizontal="right" vertical="center" wrapText="1"/>
    </xf>
    <xf numFmtId="0" fontId="70" fillId="0" borderId="57" xfId="5138" applyFont="1" applyBorder="1" applyAlignment="1">
      <alignment horizontal="right" vertical="center" wrapText="1"/>
    </xf>
    <xf numFmtId="0" fontId="70" fillId="61" borderId="58" xfId="5138" applyFont="1" applyFill="1" applyBorder="1" applyAlignment="1">
      <alignment horizontal="center" vertical="center" wrapText="1"/>
    </xf>
    <xf numFmtId="0" fontId="70" fillId="61" borderId="56" xfId="5138" applyFont="1" applyFill="1" applyBorder="1" applyAlignment="1">
      <alignment horizontal="center" vertical="center" wrapText="1"/>
    </xf>
    <xf numFmtId="0" fontId="70" fillId="61" borderId="57" xfId="5138" applyFont="1" applyFill="1" applyBorder="1" applyAlignment="1">
      <alignment horizontal="center" vertical="center" wrapText="1"/>
    </xf>
    <xf numFmtId="1" fontId="70" fillId="0" borderId="58" xfId="5138" applyNumberFormat="1" applyFont="1" applyBorder="1" applyAlignment="1">
      <alignment horizontal="left" vertical="center" wrapText="1"/>
    </xf>
    <xf numFmtId="0" fontId="70" fillId="0" borderId="56" xfId="5138" applyFont="1" applyBorder="1" applyAlignment="1">
      <alignment horizontal="left" vertical="center" wrapText="1"/>
    </xf>
    <xf numFmtId="0" fontId="70" fillId="0" borderId="57" xfId="5138" applyFont="1" applyBorder="1" applyAlignment="1">
      <alignment horizontal="left" vertical="center" wrapText="1"/>
    </xf>
    <xf numFmtId="0" fontId="70" fillId="0" borderId="50" xfId="5138" applyFont="1" applyBorder="1" applyAlignment="1">
      <alignment horizontal="center" vertical="center" wrapText="1"/>
    </xf>
    <xf numFmtId="1" fontId="72" fillId="0" borderId="50" xfId="5138" applyNumberFormat="1" applyFont="1" applyBorder="1" applyAlignment="1">
      <alignment horizontal="left" vertical="center" wrapText="1"/>
    </xf>
    <xf numFmtId="0" fontId="72" fillId="0" borderId="50" xfId="5138" applyFont="1" applyBorder="1" applyAlignment="1">
      <alignment horizontal="left" vertical="center" wrapText="1"/>
    </xf>
    <xf numFmtId="0" fontId="72" fillId="0" borderId="50" xfId="5138" applyFont="1" applyBorder="1" applyAlignment="1">
      <alignment horizontal="center" vertical="center" wrapText="1"/>
    </xf>
    <xf numFmtId="0" fontId="70" fillId="0" borderId="58" xfId="5138" applyFont="1" applyBorder="1" applyAlignment="1">
      <alignment horizontal="left" vertical="center" wrapText="1"/>
    </xf>
    <xf numFmtId="0" fontId="72" fillId="0" borderId="58" xfId="5138" applyFont="1" applyBorder="1" applyAlignment="1">
      <alignment horizontal="center" vertical="center" wrapText="1"/>
    </xf>
    <xf numFmtId="0" fontId="72" fillId="0" borderId="57" xfId="5138" applyFont="1" applyBorder="1" applyAlignment="1">
      <alignment horizontal="center" vertical="center" wrapText="1"/>
    </xf>
    <xf numFmtId="4" fontId="70" fillId="0" borderId="58" xfId="5138" applyNumberFormat="1" applyFont="1" applyBorder="1" applyAlignment="1">
      <alignment horizontal="center" vertical="center"/>
    </xf>
    <xf numFmtId="4" fontId="70" fillId="0" borderId="56" xfId="5138" applyNumberFormat="1" applyFont="1" applyBorder="1" applyAlignment="1">
      <alignment horizontal="center" vertical="center"/>
    </xf>
    <xf numFmtId="4" fontId="70" fillId="0" borderId="57" xfId="5138" applyNumberFormat="1" applyFont="1" applyBorder="1" applyAlignment="1">
      <alignment horizontal="center" vertical="center"/>
    </xf>
    <xf numFmtId="1" fontId="72" fillId="0" borderId="50" xfId="5138" applyNumberFormat="1" applyFont="1" applyBorder="1" applyAlignment="1">
      <alignment horizontal="center" vertical="center" wrapText="1"/>
    </xf>
    <xf numFmtId="0" fontId="11" fillId="0" borderId="22" xfId="10" applyFont="1" applyBorder="1" applyAlignment="1">
      <alignment horizontal="left"/>
    </xf>
    <xf numFmtId="0" fontId="11" fillId="0" borderId="34" xfId="10" applyFont="1" applyBorder="1" applyAlignment="1">
      <alignment horizontal="left"/>
    </xf>
    <xf numFmtId="0" fontId="11" fillId="0" borderId="35" xfId="10" applyFont="1" applyBorder="1" applyAlignment="1">
      <alignment horizontal="left"/>
    </xf>
    <xf numFmtId="0" fontId="11" fillId="0" borderId="18" xfId="10" applyFont="1" applyBorder="1" applyAlignment="1">
      <alignment horizontal="center"/>
    </xf>
    <xf numFmtId="0" fontId="11" fillId="0" borderId="19" xfId="10" applyFont="1" applyBorder="1" applyAlignment="1">
      <alignment horizontal="center"/>
    </xf>
    <xf numFmtId="0" fontId="11" fillId="0" borderId="31" xfId="10" applyFont="1" applyBorder="1" applyAlignment="1">
      <alignment horizontal="center"/>
    </xf>
    <xf numFmtId="0" fontId="11" fillId="0" borderId="28" xfId="10" applyFont="1" applyBorder="1" applyAlignment="1">
      <alignment horizontal="center"/>
    </xf>
    <xf numFmtId="0" fontId="11" fillId="0" borderId="29" xfId="10" applyFont="1" applyBorder="1" applyAlignment="1">
      <alignment horizontal="center"/>
    </xf>
    <xf numFmtId="0" fontId="11" fillId="0" borderId="30" xfId="10" applyFont="1" applyBorder="1" applyAlignment="1">
      <alignment horizontal="center"/>
    </xf>
    <xf numFmtId="1" fontId="21" fillId="0" borderId="0" xfId="10" applyNumberFormat="1" applyFont="1" applyAlignment="1">
      <alignment horizontal="left" vertical="center" wrapText="1"/>
    </xf>
    <xf numFmtId="0" fontId="21" fillId="0" borderId="0" xfId="10" applyFont="1" applyAlignment="1">
      <alignment horizontal="left" vertical="center" wrapText="1"/>
    </xf>
    <xf numFmtId="0" fontId="21" fillId="0" borderId="0" xfId="10" quotePrefix="1" applyFont="1" applyAlignment="1">
      <alignment horizontal="justify" vertical="justify" wrapText="1"/>
    </xf>
    <xf numFmtId="0" fontId="11" fillId="0" borderId="16" xfId="10" applyFont="1" applyBorder="1" applyAlignment="1">
      <alignment horizontal="left"/>
    </xf>
    <xf numFmtId="0" fontId="11" fillId="0" borderId="10" xfId="10" applyFont="1" applyBorder="1" applyAlignment="1">
      <alignment horizontal="left"/>
    </xf>
    <xf numFmtId="0" fontId="11" fillId="0" borderId="11" xfId="10" applyFont="1" applyBorder="1" applyAlignment="1">
      <alignment horizontal="left"/>
    </xf>
    <xf numFmtId="0" fontId="11" fillId="0" borderId="51" xfId="10" applyFont="1" applyBorder="1" applyAlignment="1">
      <alignment horizontal="left" wrapText="1"/>
    </xf>
    <xf numFmtId="0" fontId="11" fillId="0" borderId="56" xfId="10" applyFont="1" applyBorder="1" applyAlignment="1">
      <alignment horizontal="left"/>
    </xf>
    <xf numFmtId="0" fontId="11" fillId="0" borderId="57" xfId="10" applyFont="1" applyBorder="1" applyAlignment="1">
      <alignment horizontal="left"/>
    </xf>
    <xf numFmtId="0" fontId="11" fillId="0" borderId="24" xfId="10" applyFont="1" applyBorder="1" applyAlignment="1">
      <alignment horizontal="center"/>
    </xf>
    <xf numFmtId="0" fontId="11" fillId="0" borderId="25" xfId="10" applyFont="1" applyBorder="1" applyAlignment="1">
      <alignment horizontal="center"/>
    </xf>
    <xf numFmtId="0" fontId="11" fillId="0" borderId="38" xfId="10" applyFont="1" applyBorder="1" applyAlignment="1">
      <alignment horizontal="center"/>
    </xf>
    <xf numFmtId="1" fontId="21" fillId="0" borderId="0" xfId="10" applyNumberFormat="1" applyFont="1" applyAlignment="1">
      <alignment horizontal="left" wrapText="1"/>
    </xf>
    <xf numFmtId="0" fontId="21" fillId="0" borderId="0" xfId="10" applyFont="1" applyAlignment="1">
      <alignment horizontal="left" wrapText="1"/>
    </xf>
    <xf numFmtId="0" fontId="11" fillId="0" borderId="51" xfId="10" applyFont="1" applyBorder="1" applyAlignment="1">
      <alignment horizontal="left" vertical="top" wrapText="1"/>
    </xf>
    <xf numFmtId="0" fontId="11" fillId="0" borderId="56" xfId="10" applyFont="1" applyBorder="1" applyAlignment="1">
      <alignment horizontal="left" vertical="top"/>
    </xf>
    <xf numFmtId="0" fontId="11" fillId="0" borderId="57" xfId="10" applyFont="1" applyBorder="1" applyAlignment="1">
      <alignment horizontal="left" vertical="top"/>
    </xf>
    <xf numFmtId="0" fontId="11" fillId="0" borderId="51" xfId="10" applyFont="1" applyBorder="1" applyAlignment="1">
      <alignment horizontal="left"/>
    </xf>
    <xf numFmtId="0" fontId="21" fillId="0" borderId="0" xfId="10" quotePrefix="1" applyFont="1" applyAlignment="1">
      <alignment horizontal="left" vertical="center" wrapText="1"/>
    </xf>
    <xf numFmtId="167" fontId="11" fillId="0" borderId="51" xfId="10" applyNumberFormat="1" applyFont="1" applyBorder="1" applyAlignment="1">
      <alignment horizontal="left"/>
    </xf>
    <xf numFmtId="167" fontId="11" fillId="0" borderId="10" xfId="10" applyNumberFormat="1" applyFont="1" applyBorder="1" applyAlignment="1">
      <alignment horizontal="left"/>
    </xf>
    <xf numFmtId="167" fontId="11" fillId="0" borderId="11" xfId="10" applyNumberFormat="1" applyFont="1" applyBorder="1" applyAlignment="1">
      <alignment horizontal="left"/>
    </xf>
    <xf numFmtId="0" fontId="11" fillId="0" borderId="53" xfId="10" applyFont="1" applyBorder="1" applyAlignment="1">
      <alignment horizontal="left"/>
    </xf>
    <xf numFmtId="0" fontId="11" fillId="0" borderId="54" xfId="10" applyFont="1" applyBorder="1" applyAlignment="1">
      <alignment horizontal="left"/>
    </xf>
    <xf numFmtId="0" fontId="11" fillId="0" borderId="55" xfId="10" applyFont="1" applyBorder="1" applyAlignment="1">
      <alignment horizontal="left"/>
    </xf>
    <xf numFmtId="1" fontId="21" fillId="0" borderId="0" xfId="10" quotePrefix="1" applyNumberFormat="1" applyFont="1" applyAlignment="1">
      <alignment horizontal="left" vertical="center" wrapText="1"/>
    </xf>
    <xf numFmtId="0" fontId="11" fillId="0" borderId="56" xfId="10" applyFont="1" applyBorder="1" applyAlignment="1">
      <alignment horizontal="left" wrapText="1"/>
    </xf>
    <xf numFmtId="0" fontId="11" fillId="0" borderId="57" xfId="10" applyFont="1" applyBorder="1" applyAlignment="1">
      <alignment horizontal="left" wrapText="1"/>
    </xf>
    <xf numFmtId="1" fontId="21" fillId="0" borderId="0" xfId="10" quotePrefix="1" applyNumberFormat="1" applyFont="1" applyAlignment="1">
      <alignment horizontal="left" wrapText="1"/>
    </xf>
    <xf numFmtId="0" fontId="21" fillId="0" borderId="0" xfId="10" quotePrefix="1" applyFont="1" applyAlignment="1">
      <alignment horizontal="left" wrapText="1"/>
    </xf>
    <xf numFmtId="0" fontId="11" fillId="0" borderId="16" xfId="1894" applyFont="1" applyBorder="1" applyAlignment="1">
      <alignment horizontal="left"/>
    </xf>
    <xf numFmtId="0" fontId="11" fillId="0" borderId="10" xfId="1894" applyFont="1" applyBorder="1" applyAlignment="1">
      <alignment horizontal="left"/>
    </xf>
    <xf numFmtId="0" fontId="11" fillId="0" borderId="11" xfId="1894" applyFont="1" applyBorder="1" applyAlignment="1">
      <alignment horizontal="left"/>
    </xf>
    <xf numFmtId="0" fontId="11" fillId="0" borderId="28" xfId="1894" applyFont="1" applyBorder="1" applyAlignment="1">
      <alignment horizontal="center"/>
    </xf>
    <xf numFmtId="0" fontId="11" fillId="0" borderId="29" xfId="1894" applyFont="1" applyBorder="1" applyAlignment="1">
      <alignment horizontal="center"/>
    </xf>
    <xf numFmtId="0" fontId="11" fillId="0" borderId="30" xfId="1894" applyFont="1" applyBorder="1" applyAlignment="1">
      <alignment horizontal="center"/>
    </xf>
    <xf numFmtId="1" fontId="21" fillId="0" borderId="0" xfId="1894" quotePrefix="1" applyNumberFormat="1" applyFont="1" applyAlignment="1">
      <alignment horizontal="left" vertical="center" wrapText="1"/>
    </xf>
    <xf numFmtId="0" fontId="21" fillId="0" borderId="0" xfId="1894" quotePrefix="1" applyFont="1" applyAlignment="1">
      <alignment horizontal="left" vertical="center" wrapText="1"/>
    </xf>
    <xf numFmtId="0" fontId="21" fillId="0" borderId="0" xfId="1894" applyFont="1" applyAlignment="1">
      <alignment horizontal="left" wrapText="1"/>
    </xf>
    <xf numFmtId="0" fontId="11" fillId="0" borderId="18" xfId="1894" applyFont="1" applyBorder="1" applyAlignment="1">
      <alignment horizontal="center"/>
    </xf>
    <xf numFmtId="0" fontId="11" fillId="0" borderId="19" xfId="1894" applyFont="1" applyBorder="1" applyAlignment="1">
      <alignment horizontal="center"/>
    </xf>
    <xf numFmtId="0" fontId="11" fillId="0" borderId="31" xfId="1894" applyFont="1" applyBorder="1" applyAlignment="1">
      <alignment horizontal="center"/>
    </xf>
    <xf numFmtId="0" fontId="11" fillId="0" borderId="22" xfId="1894" applyFont="1" applyBorder="1" applyAlignment="1">
      <alignment horizontal="left"/>
    </xf>
    <xf numFmtId="0" fontId="11" fillId="0" borderId="34" xfId="1894" applyFont="1" applyBorder="1" applyAlignment="1">
      <alignment horizontal="left"/>
    </xf>
    <xf numFmtId="0" fontId="11" fillId="0" borderId="35" xfId="1894" applyFont="1" applyBorder="1" applyAlignment="1">
      <alignment horizontal="left"/>
    </xf>
    <xf numFmtId="1" fontId="21" fillId="0" borderId="7" xfId="19" quotePrefix="1" applyNumberFormat="1" applyFont="1" applyBorder="1" applyAlignment="1">
      <alignment horizontal="left" vertical="center" wrapText="1"/>
    </xf>
    <xf numFmtId="1" fontId="21" fillId="0" borderId="0" xfId="19" applyNumberFormat="1" applyFont="1" applyAlignment="1">
      <alignment horizontal="left" vertical="center" wrapText="1"/>
    </xf>
    <xf numFmtId="0" fontId="21" fillId="0" borderId="0" xfId="1894" applyFont="1" applyAlignment="1">
      <alignment horizontal="left" vertical="center" wrapText="1"/>
    </xf>
    <xf numFmtId="1" fontId="21" fillId="0" borderId="0" xfId="1894" applyNumberFormat="1" applyFont="1" applyAlignment="1">
      <alignment horizontal="left" vertical="center" wrapText="1"/>
    </xf>
    <xf numFmtId="0" fontId="11" fillId="0" borderId="58" xfId="1894" applyFont="1" applyBorder="1" applyAlignment="1">
      <alignment horizontal="left"/>
    </xf>
    <xf numFmtId="0" fontId="11" fillId="0" borderId="57" xfId="1894" applyFont="1" applyBorder="1" applyAlignment="1">
      <alignment horizontal="left"/>
    </xf>
    <xf numFmtId="0" fontId="11" fillId="0" borderId="51" xfId="1894" applyFont="1" applyBorder="1" applyAlignment="1">
      <alignment horizontal="left"/>
    </xf>
    <xf numFmtId="0" fontId="7" fillId="0" borderId="51" xfId="0" applyFont="1" applyBorder="1" applyAlignment="1">
      <alignment horizontal="left" vertical="center" wrapText="1"/>
    </xf>
    <xf numFmtId="0" fontId="7" fillId="0" borderId="56" xfId="0" applyFont="1" applyBorder="1" applyAlignment="1">
      <alignment horizontal="left" vertical="center" wrapText="1"/>
    </xf>
    <xf numFmtId="0" fontId="7" fillId="0" borderId="57" xfId="0" applyFont="1" applyBorder="1" applyAlignment="1">
      <alignment horizontal="left" vertical="center" wrapText="1"/>
    </xf>
    <xf numFmtId="0" fontId="7" fillId="0" borderId="60" xfId="0" applyFont="1" applyBorder="1" applyAlignment="1">
      <alignment horizontal="left" vertical="center" wrapText="1"/>
    </xf>
    <xf numFmtId="0" fontId="7" fillId="0" borderId="50" xfId="0" applyFont="1" applyBorder="1" applyAlignment="1">
      <alignment horizontal="left" vertical="center" wrapText="1"/>
    </xf>
    <xf numFmtId="171" fontId="12" fillId="0" borderId="0" xfId="11" applyNumberFormat="1" applyAlignment="1">
      <alignment horizontal="left" vertical="top"/>
    </xf>
    <xf numFmtId="171" fontId="12" fillId="0" borderId="0" xfId="11" applyNumberFormat="1" applyAlignment="1">
      <alignment horizontal="center" vertical="center"/>
    </xf>
    <xf numFmtId="10" fontId="69" fillId="0" borderId="0" xfId="5802" applyNumberFormat="1" applyFont="1" applyFill="1" applyBorder="1" applyAlignment="1">
      <alignment horizontal="center" vertical="center"/>
    </xf>
    <xf numFmtId="248" fontId="59" fillId="0" borderId="0" xfId="11" applyNumberFormat="1" applyFont="1" applyAlignment="1">
      <alignment horizontal="center" vertical="center"/>
    </xf>
    <xf numFmtId="248" fontId="12" fillId="0" borderId="0" xfId="11" applyNumberFormat="1" applyAlignment="1">
      <alignment horizontal="left" vertical="top"/>
    </xf>
  </cellXfs>
  <cellStyles count="5820">
    <cellStyle name="%" xfId="21" xr:uid="{00000000-0005-0000-0000-000000000000}"/>
    <cellStyle name="% 2" xfId="22" xr:uid="{00000000-0005-0000-0000-000001000000}"/>
    <cellStyle name="% 3" xfId="23" xr:uid="{00000000-0005-0000-0000-000002000000}"/>
    <cellStyle name="% 4" xfId="24" xr:uid="{00000000-0005-0000-0000-000003000000}"/>
    <cellStyle name="% 5" xfId="25" xr:uid="{00000000-0005-0000-0000-000004000000}"/>
    <cellStyle name="% 6" xfId="26" xr:uid="{00000000-0005-0000-0000-000005000000}"/>
    <cellStyle name="% 7" xfId="27" xr:uid="{00000000-0005-0000-0000-000006000000}"/>
    <cellStyle name="% 8" xfId="28" xr:uid="{00000000-0005-0000-0000-000007000000}"/>
    <cellStyle name="20% - Accent1" xfId="30" xr:uid="{00000000-0005-0000-0000-000008000000}"/>
    <cellStyle name="20% - Accent2" xfId="31" xr:uid="{00000000-0005-0000-0000-000009000000}"/>
    <cellStyle name="20% - Accent3" xfId="32" xr:uid="{00000000-0005-0000-0000-00000A000000}"/>
    <cellStyle name="20% - Accent4" xfId="33" xr:uid="{00000000-0005-0000-0000-00000B000000}"/>
    <cellStyle name="20% - Accent5" xfId="34" xr:uid="{00000000-0005-0000-0000-00000C000000}"/>
    <cellStyle name="20% - Accent6" xfId="35" xr:uid="{00000000-0005-0000-0000-00000D000000}"/>
    <cellStyle name="20% - Énfasis1 2" xfId="36" xr:uid="{00000000-0005-0000-0000-00000E000000}"/>
    <cellStyle name="20% - Énfasis1 3" xfId="37" xr:uid="{00000000-0005-0000-0000-00000F000000}"/>
    <cellStyle name="20% - Énfasis1 4" xfId="38" xr:uid="{00000000-0005-0000-0000-000010000000}"/>
    <cellStyle name="20% - Énfasis1 5" xfId="39" xr:uid="{00000000-0005-0000-0000-000011000000}"/>
    <cellStyle name="20% - Énfasis1 6" xfId="40" xr:uid="{00000000-0005-0000-0000-000012000000}"/>
    <cellStyle name="20% - Énfasis2 2" xfId="41" xr:uid="{00000000-0005-0000-0000-000013000000}"/>
    <cellStyle name="20% - Énfasis2 3" xfId="42" xr:uid="{00000000-0005-0000-0000-000014000000}"/>
    <cellStyle name="20% - Énfasis2 4" xfId="43" xr:uid="{00000000-0005-0000-0000-000015000000}"/>
    <cellStyle name="20% - Énfasis2 5" xfId="44" xr:uid="{00000000-0005-0000-0000-000016000000}"/>
    <cellStyle name="20% - Énfasis2 6" xfId="45" xr:uid="{00000000-0005-0000-0000-000017000000}"/>
    <cellStyle name="20% - Énfasis3 2" xfId="46" xr:uid="{00000000-0005-0000-0000-000018000000}"/>
    <cellStyle name="20% - Énfasis3 3" xfId="47" xr:uid="{00000000-0005-0000-0000-000019000000}"/>
    <cellStyle name="20% - Énfasis3 4" xfId="48" xr:uid="{00000000-0005-0000-0000-00001A000000}"/>
    <cellStyle name="20% - Énfasis3 5" xfId="49" xr:uid="{00000000-0005-0000-0000-00001B000000}"/>
    <cellStyle name="20% - Énfasis3 6" xfId="50" xr:uid="{00000000-0005-0000-0000-00001C000000}"/>
    <cellStyle name="20% - Énfasis4 2" xfId="51" xr:uid="{00000000-0005-0000-0000-00001D000000}"/>
    <cellStyle name="20% - Énfasis4 3" xfId="52" xr:uid="{00000000-0005-0000-0000-00001E000000}"/>
    <cellStyle name="20% - Énfasis4 4" xfId="53" xr:uid="{00000000-0005-0000-0000-00001F000000}"/>
    <cellStyle name="20% - Énfasis4 5" xfId="54" xr:uid="{00000000-0005-0000-0000-000020000000}"/>
    <cellStyle name="20% - Énfasis4 6" xfId="55" xr:uid="{00000000-0005-0000-0000-000021000000}"/>
    <cellStyle name="20% - Énfasis5 2" xfId="56" xr:uid="{00000000-0005-0000-0000-000022000000}"/>
    <cellStyle name="20% - Énfasis5 3" xfId="57" xr:uid="{00000000-0005-0000-0000-000023000000}"/>
    <cellStyle name="20% - Énfasis5 4" xfId="58" xr:uid="{00000000-0005-0000-0000-000024000000}"/>
    <cellStyle name="20% - Énfasis5 5" xfId="59" xr:uid="{00000000-0005-0000-0000-000025000000}"/>
    <cellStyle name="20% - Énfasis5 6" xfId="60" xr:uid="{00000000-0005-0000-0000-000026000000}"/>
    <cellStyle name="20% - Énfasis6 2" xfId="61" xr:uid="{00000000-0005-0000-0000-000027000000}"/>
    <cellStyle name="20% - Énfasis6 3" xfId="62" xr:uid="{00000000-0005-0000-0000-000028000000}"/>
    <cellStyle name="20% - Énfasis6 4" xfId="63" xr:uid="{00000000-0005-0000-0000-000029000000}"/>
    <cellStyle name="20% - Énfasis6 5" xfId="64" xr:uid="{00000000-0005-0000-0000-00002A000000}"/>
    <cellStyle name="20% - Énfasis6 6" xfId="65" xr:uid="{00000000-0005-0000-0000-00002B000000}"/>
    <cellStyle name="2-decimales" xfId="29" xr:uid="{00000000-0005-0000-0000-00002C000000}"/>
    <cellStyle name="40% - Accent1" xfId="66" xr:uid="{00000000-0005-0000-0000-00002D000000}"/>
    <cellStyle name="40% - Accent2" xfId="67" xr:uid="{00000000-0005-0000-0000-00002E000000}"/>
    <cellStyle name="40% - Accent3" xfId="68" xr:uid="{00000000-0005-0000-0000-00002F000000}"/>
    <cellStyle name="40% - Accent4" xfId="69" xr:uid="{00000000-0005-0000-0000-000030000000}"/>
    <cellStyle name="40% - Accent5" xfId="70" xr:uid="{00000000-0005-0000-0000-000031000000}"/>
    <cellStyle name="40% - Accent6" xfId="71" xr:uid="{00000000-0005-0000-0000-000032000000}"/>
    <cellStyle name="40% - Énfasis1 2" xfId="72" xr:uid="{00000000-0005-0000-0000-000033000000}"/>
    <cellStyle name="40% - Énfasis1 3" xfId="73" xr:uid="{00000000-0005-0000-0000-000034000000}"/>
    <cellStyle name="40% - Énfasis1 4" xfId="74" xr:uid="{00000000-0005-0000-0000-000035000000}"/>
    <cellStyle name="40% - Énfasis1 5" xfId="75" xr:uid="{00000000-0005-0000-0000-000036000000}"/>
    <cellStyle name="40% - Énfasis1 6" xfId="76" xr:uid="{00000000-0005-0000-0000-000037000000}"/>
    <cellStyle name="40% - Énfasis2 2" xfId="77" xr:uid="{00000000-0005-0000-0000-000038000000}"/>
    <cellStyle name="40% - Énfasis2 3" xfId="78" xr:uid="{00000000-0005-0000-0000-000039000000}"/>
    <cellStyle name="40% - Énfasis2 4" xfId="79" xr:uid="{00000000-0005-0000-0000-00003A000000}"/>
    <cellStyle name="40% - Énfasis2 5" xfId="80" xr:uid="{00000000-0005-0000-0000-00003B000000}"/>
    <cellStyle name="40% - Énfasis2 6" xfId="81" xr:uid="{00000000-0005-0000-0000-00003C000000}"/>
    <cellStyle name="40% - Énfasis3 2" xfId="82" xr:uid="{00000000-0005-0000-0000-00003D000000}"/>
    <cellStyle name="40% - Énfasis3 3" xfId="83" xr:uid="{00000000-0005-0000-0000-00003E000000}"/>
    <cellStyle name="40% - Énfasis3 4" xfId="84" xr:uid="{00000000-0005-0000-0000-00003F000000}"/>
    <cellStyle name="40% - Énfasis3 5" xfId="85" xr:uid="{00000000-0005-0000-0000-000040000000}"/>
    <cellStyle name="40% - Énfasis3 6" xfId="86" xr:uid="{00000000-0005-0000-0000-000041000000}"/>
    <cellStyle name="40% - Énfasis4 2" xfId="87" xr:uid="{00000000-0005-0000-0000-000042000000}"/>
    <cellStyle name="40% - Énfasis4 3" xfId="88" xr:uid="{00000000-0005-0000-0000-000043000000}"/>
    <cellStyle name="40% - Énfasis4 4" xfId="89" xr:uid="{00000000-0005-0000-0000-000044000000}"/>
    <cellStyle name="40% - Énfasis4 5" xfId="90" xr:uid="{00000000-0005-0000-0000-000045000000}"/>
    <cellStyle name="40% - Énfasis4 6" xfId="91" xr:uid="{00000000-0005-0000-0000-000046000000}"/>
    <cellStyle name="40% - Énfasis5 2" xfId="92" xr:uid="{00000000-0005-0000-0000-000047000000}"/>
    <cellStyle name="40% - Énfasis5 3" xfId="93" xr:uid="{00000000-0005-0000-0000-000048000000}"/>
    <cellStyle name="40% - Énfasis5 4" xfId="94" xr:uid="{00000000-0005-0000-0000-000049000000}"/>
    <cellStyle name="40% - Énfasis5 5" xfId="95" xr:uid="{00000000-0005-0000-0000-00004A000000}"/>
    <cellStyle name="40% - Énfasis5 6" xfId="96" xr:uid="{00000000-0005-0000-0000-00004B000000}"/>
    <cellStyle name="40% - Énfasis6 2" xfId="97" xr:uid="{00000000-0005-0000-0000-00004C000000}"/>
    <cellStyle name="40% - Énfasis6 3" xfId="98" xr:uid="{00000000-0005-0000-0000-00004D000000}"/>
    <cellStyle name="40% - Énfasis6 4" xfId="99" xr:uid="{00000000-0005-0000-0000-00004E000000}"/>
    <cellStyle name="40% - Énfasis6 5" xfId="100" xr:uid="{00000000-0005-0000-0000-00004F000000}"/>
    <cellStyle name="40% - Énfasis6 6" xfId="101" xr:uid="{00000000-0005-0000-0000-000050000000}"/>
    <cellStyle name="60% - Accent1" xfId="102" xr:uid="{00000000-0005-0000-0000-000051000000}"/>
    <cellStyle name="60% - Accent2" xfId="103" xr:uid="{00000000-0005-0000-0000-000052000000}"/>
    <cellStyle name="60% - Accent3" xfId="104" xr:uid="{00000000-0005-0000-0000-000053000000}"/>
    <cellStyle name="60% - Accent4" xfId="105" xr:uid="{00000000-0005-0000-0000-000054000000}"/>
    <cellStyle name="60% - Accent5" xfId="106" xr:uid="{00000000-0005-0000-0000-000055000000}"/>
    <cellStyle name="60% - Accent6" xfId="107" xr:uid="{00000000-0005-0000-0000-000056000000}"/>
    <cellStyle name="60% - Énfasis1 2" xfId="108" xr:uid="{00000000-0005-0000-0000-000057000000}"/>
    <cellStyle name="60% - Énfasis1 3" xfId="109" xr:uid="{00000000-0005-0000-0000-000058000000}"/>
    <cellStyle name="60% - Énfasis1 4" xfId="110" xr:uid="{00000000-0005-0000-0000-000059000000}"/>
    <cellStyle name="60% - Énfasis1 5" xfId="111" xr:uid="{00000000-0005-0000-0000-00005A000000}"/>
    <cellStyle name="60% - Énfasis1 6" xfId="112" xr:uid="{00000000-0005-0000-0000-00005B000000}"/>
    <cellStyle name="60% - Énfasis2 2" xfId="113" xr:uid="{00000000-0005-0000-0000-00005C000000}"/>
    <cellStyle name="60% - Énfasis2 3" xfId="114" xr:uid="{00000000-0005-0000-0000-00005D000000}"/>
    <cellStyle name="60% - Énfasis2 4" xfId="115" xr:uid="{00000000-0005-0000-0000-00005E000000}"/>
    <cellStyle name="60% - Énfasis2 5" xfId="116" xr:uid="{00000000-0005-0000-0000-00005F000000}"/>
    <cellStyle name="60% - Énfasis2 6" xfId="117" xr:uid="{00000000-0005-0000-0000-000060000000}"/>
    <cellStyle name="60% - Énfasis3 2" xfId="118" xr:uid="{00000000-0005-0000-0000-000061000000}"/>
    <cellStyle name="60% - Énfasis3 3" xfId="119" xr:uid="{00000000-0005-0000-0000-000062000000}"/>
    <cellStyle name="60% - Énfasis3 4" xfId="120" xr:uid="{00000000-0005-0000-0000-000063000000}"/>
    <cellStyle name="60% - Énfasis3 5" xfId="121" xr:uid="{00000000-0005-0000-0000-000064000000}"/>
    <cellStyle name="60% - Énfasis3 6" xfId="122" xr:uid="{00000000-0005-0000-0000-000065000000}"/>
    <cellStyle name="60% - Énfasis4 2" xfId="123" xr:uid="{00000000-0005-0000-0000-000066000000}"/>
    <cellStyle name="60% - Énfasis4 3" xfId="124" xr:uid="{00000000-0005-0000-0000-000067000000}"/>
    <cellStyle name="60% - Énfasis4 4" xfId="125" xr:uid="{00000000-0005-0000-0000-000068000000}"/>
    <cellStyle name="60% - Énfasis4 5" xfId="126" xr:uid="{00000000-0005-0000-0000-000069000000}"/>
    <cellStyle name="60% - Énfasis4 6" xfId="127" xr:uid="{00000000-0005-0000-0000-00006A000000}"/>
    <cellStyle name="60% - Énfasis5 2" xfId="128" xr:uid="{00000000-0005-0000-0000-00006B000000}"/>
    <cellStyle name="60% - Énfasis5 3" xfId="129" xr:uid="{00000000-0005-0000-0000-00006C000000}"/>
    <cellStyle name="60% - Énfasis5 4" xfId="130" xr:uid="{00000000-0005-0000-0000-00006D000000}"/>
    <cellStyle name="60% - Énfasis5 5" xfId="131" xr:uid="{00000000-0005-0000-0000-00006E000000}"/>
    <cellStyle name="60% - Énfasis5 6" xfId="132" xr:uid="{00000000-0005-0000-0000-00006F000000}"/>
    <cellStyle name="60% - Énfasis6 2" xfId="133" xr:uid="{00000000-0005-0000-0000-000070000000}"/>
    <cellStyle name="60% - Énfasis6 3" xfId="134" xr:uid="{00000000-0005-0000-0000-000071000000}"/>
    <cellStyle name="60% - Énfasis6 4" xfId="135" xr:uid="{00000000-0005-0000-0000-000072000000}"/>
    <cellStyle name="60% - Énfasis6 5" xfId="136" xr:uid="{00000000-0005-0000-0000-000073000000}"/>
    <cellStyle name="60% - Énfasis6 6" xfId="137" xr:uid="{00000000-0005-0000-0000-000074000000}"/>
    <cellStyle name="Accent1" xfId="138" xr:uid="{00000000-0005-0000-0000-000075000000}"/>
    <cellStyle name="Accent2" xfId="139" xr:uid="{00000000-0005-0000-0000-000076000000}"/>
    <cellStyle name="Accent3" xfId="140" xr:uid="{00000000-0005-0000-0000-000077000000}"/>
    <cellStyle name="Accent4" xfId="141" xr:uid="{00000000-0005-0000-0000-000078000000}"/>
    <cellStyle name="Accent5" xfId="142" xr:uid="{00000000-0005-0000-0000-000079000000}"/>
    <cellStyle name="Accent6" xfId="143" xr:uid="{00000000-0005-0000-0000-00007A000000}"/>
    <cellStyle name="Bad" xfId="144" xr:uid="{00000000-0005-0000-0000-00007B000000}"/>
    <cellStyle name="Buena 2" xfId="145" xr:uid="{00000000-0005-0000-0000-00007D000000}"/>
    <cellStyle name="Buena 3" xfId="146" xr:uid="{00000000-0005-0000-0000-00007E000000}"/>
    <cellStyle name="Buena 4" xfId="147" xr:uid="{00000000-0005-0000-0000-00007F000000}"/>
    <cellStyle name="Buena 5" xfId="148" xr:uid="{00000000-0005-0000-0000-000080000000}"/>
    <cellStyle name="Buena 6" xfId="149" xr:uid="{00000000-0005-0000-0000-000081000000}"/>
    <cellStyle name="Bueno" xfId="5752" builtinId="26"/>
    <cellStyle name="Calculation" xfId="150" xr:uid="{00000000-0005-0000-0000-000082000000}"/>
    <cellStyle name="Cálculo 2" xfId="151" xr:uid="{00000000-0005-0000-0000-000083000000}"/>
    <cellStyle name="Cálculo 3" xfId="152" xr:uid="{00000000-0005-0000-0000-000084000000}"/>
    <cellStyle name="Cálculo 4" xfId="153" xr:uid="{00000000-0005-0000-0000-000085000000}"/>
    <cellStyle name="Cálculo 5" xfId="154" xr:uid="{00000000-0005-0000-0000-000086000000}"/>
    <cellStyle name="Cálculo 6" xfId="155" xr:uid="{00000000-0005-0000-0000-000087000000}"/>
    <cellStyle name="Cancel" xfId="156" xr:uid="{00000000-0005-0000-0000-000088000000}"/>
    <cellStyle name="Celda de comprobación 2" xfId="157" xr:uid="{00000000-0005-0000-0000-000089000000}"/>
    <cellStyle name="Celda de comprobación 3" xfId="158" xr:uid="{00000000-0005-0000-0000-00008A000000}"/>
    <cellStyle name="Celda de comprobación 4" xfId="159" xr:uid="{00000000-0005-0000-0000-00008B000000}"/>
    <cellStyle name="Celda de comprobación 5" xfId="160" xr:uid="{00000000-0005-0000-0000-00008C000000}"/>
    <cellStyle name="Celda de comprobación 6" xfId="161" xr:uid="{00000000-0005-0000-0000-00008D000000}"/>
    <cellStyle name="Celda vinculada 2" xfId="162" xr:uid="{00000000-0005-0000-0000-00008E000000}"/>
    <cellStyle name="Celda vinculada 3" xfId="163" xr:uid="{00000000-0005-0000-0000-00008F000000}"/>
    <cellStyle name="Celda vinculada 4" xfId="164" xr:uid="{00000000-0005-0000-0000-000090000000}"/>
    <cellStyle name="Celda vinculada 5" xfId="165" xr:uid="{00000000-0005-0000-0000-000091000000}"/>
    <cellStyle name="Celda vinculada 6" xfId="166" xr:uid="{00000000-0005-0000-0000-000092000000}"/>
    <cellStyle name="Check Cell" xfId="167" xr:uid="{00000000-0005-0000-0000-000093000000}"/>
    <cellStyle name="CIENTOS" xfId="168" xr:uid="{00000000-0005-0000-0000-000094000000}"/>
    <cellStyle name="CIENTOS 2D" xfId="169" xr:uid="{00000000-0005-0000-0000-000095000000}"/>
    <cellStyle name="CIENTOS 3D" xfId="170" xr:uid="{00000000-0005-0000-0000-000096000000}"/>
    <cellStyle name="CIENTOS 4D" xfId="171" xr:uid="{00000000-0005-0000-0000-000097000000}"/>
    <cellStyle name="CIENTOS_Acta 1 mena" xfId="172" xr:uid="{00000000-0005-0000-0000-000098000000}"/>
    <cellStyle name="Coma 2" xfId="173" xr:uid="{00000000-0005-0000-0000-000099000000}"/>
    <cellStyle name="Coma 3" xfId="174" xr:uid="{00000000-0005-0000-0000-00009A000000}"/>
    <cellStyle name="Comma" xfId="175" xr:uid="{00000000-0005-0000-0000-00009B000000}"/>
    <cellStyle name="Comma [0]_21.6" xfId="176" xr:uid="{00000000-0005-0000-0000-00009C000000}"/>
    <cellStyle name="Comma 2" xfId="177" xr:uid="{00000000-0005-0000-0000-00009D000000}"/>
    <cellStyle name="Comma 3" xfId="5755" xr:uid="{00000000-0005-0000-0000-00009E000000}"/>
    <cellStyle name="Comma_21.6" xfId="178" xr:uid="{00000000-0005-0000-0000-00009F000000}"/>
    <cellStyle name="Comma0" xfId="179" xr:uid="{00000000-0005-0000-0000-0000A0000000}"/>
    <cellStyle name="Comma0 - Modelo5" xfId="180" xr:uid="{00000000-0005-0000-0000-0000A1000000}"/>
    <cellStyle name="Comma0 2" xfId="181" xr:uid="{00000000-0005-0000-0000-0000A2000000}"/>
    <cellStyle name="Comma0 3" xfId="182" xr:uid="{00000000-0005-0000-0000-0000A3000000}"/>
    <cellStyle name="Comma0 4" xfId="183" xr:uid="{00000000-0005-0000-0000-0000A4000000}"/>
    <cellStyle name="Comma0 5" xfId="184" xr:uid="{00000000-0005-0000-0000-0000A5000000}"/>
    <cellStyle name="Comma1 - Modelo1" xfId="185" xr:uid="{00000000-0005-0000-0000-0000A6000000}"/>
    <cellStyle name="Curren - Modelo2" xfId="186" xr:uid="{00000000-0005-0000-0000-0000A7000000}"/>
    <cellStyle name="Currency" xfId="187" xr:uid="{00000000-0005-0000-0000-0000A8000000}"/>
    <cellStyle name="Currency [0]_21.6" xfId="188" xr:uid="{00000000-0005-0000-0000-0000A9000000}"/>
    <cellStyle name="Currency 2" xfId="189" xr:uid="{00000000-0005-0000-0000-0000AA000000}"/>
    <cellStyle name="Currency 3" xfId="5756" xr:uid="{00000000-0005-0000-0000-0000AB000000}"/>
    <cellStyle name="Currency_21.6" xfId="190" xr:uid="{00000000-0005-0000-0000-0000AC000000}"/>
    <cellStyle name="Currency0" xfId="191" xr:uid="{00000000-0005-0000-0000-0000AD000000}"/>
    <cellStyle name="Currency0 2" xfId="192" xr:uid="{00000000-0005-0000-0000-0000AE000000}"/>
    <cellStyle name="Currency0 3" xfId="193" xr:uid="{00000000-0005-0000-0000-0000AF000000}"/>
    <cellStyle name="Currency0 4" xfId="194" xr:uid="{00000000-0005-0000-0000-0000B0000000}"/>
    <cellStyle name="Currency0 5" xfId="195" xr:uid="{00000000-0005-0000-0000-0000B1000000}"/>
    <cellStyle name="DATE" xfId="196" xr:uid="{00000000-0005-0000-0000-0000B2000000}"/>
    <cellStyle name="Date 10" xfId="197" xr:uid="{00000000-0005-0000-0000-0000B3000000}"/>
    <cellStyle name="DATE 11" xfId="198" xr:uid="{00000000-0005-0000-0000-0000B4000000}"/>
    <cellStyle name="Date 2" xfId="199" xr:uid="{00000000-0005-0000-0000-0000B5000000}"/>
    <cellStyle name="DATE 2 2" xfId="200" xr:uid="{00000000-0005-0000-0000-0000B6000000}"/>
    <cellStyle name="DATE 2 3" xfId="201" xr:uid="{00000000-0005-0000-0000-0000B7000000}"/>
    <cellStyle name="DATE 2 4" xfId="202" xr:uid="{00000000-0005-0000-0000-0000B8000000}"/>
    <cellStyle name="DATE 2 5" xfId="203" xr:uid="{00000000-0005-0000-0000-0000B9000000}"/>
    <cellStyle name="DATE 2 6" xfId="204" xr:uid="{00000000-0005-0000-0000-0000BA000000}"/>
    <cellStyle name="DATE 2 7" xfId="205" xr:uid="{00000000-0005-0000-0000-0000BB000000}"/>
    <cellStyle name="DATE 2 8" xfId="206" xr:uid="{00000000-0005-0000-0000-0000BC000000}"/>
    <cellStyle name="DATE 3" xfId="207" xr:uid="{00000000-0005-0000-0000-0000BD000000}"/>
    <cellStyle name="DATE 4" xfId="208" xr:uid="{00000000-0005-0000-0000-0000BE000000}"/>
    <cellStyle name="Date 5" xfId="209" xr:uid="{00000000-0005-0000-0000-0000BF000000}"/>
    <cellStyle name="Date 6" xfId="210" xr:uid="{00000000-0005-0000-0000-0000C0000000}"/>
    <cellStyle name="Date 7" xfId="211" xr:uid="{00000000-0005-0000-0000-0000C1000000}"/>
    <cellStyle name="Date 8" xfId="212" xr:uid="{00000000-0005-0000-0000-0000C2000000}"/>
    <cellStyle name="Date 9" xfId="213" xr:uid="{00000000-0005-0000-0000-0000C3000000}"/>
    <cellStyle name="Encabezado 4 2" xfId="214" xr:uid="{00000000-0005-0000-0000-0000C4000000}"/>
    <cellStyle name="Encabezado 4 3" xfId="215" xr:uid="{00000000-0005-0000-0000-0000C5000000}"/>
    <cellStyle name="Encabezado 4 4" xfId="216" xr:uid="{00000000-0005-0000-0000-0000C6000000}"/>
    <cellStyle name="Encabezado 4 5" xfId="217" xr:uid="{00000000-0005-0000-0000-0000C7000000}"/>
    <cellStyle name="Encabezado 4 6" xfId="218" xr:uid="{00000000-0005-0000-0000-0000C8000000}"/>
    <cellStyle name="Énfasis 1" xfId="219" xr:uid="{00000000-0005-0000-0000-0000C9000000}"/>
    <cellStyle name="Énfasis 2" xfId="220" xr:uid="{00000000-0005-0000-0000-0000CA000000}"/>
    <cellStyle name="Énfasis 3" xfId="221" xr:uid="{00000000-0005-0000-0000-0000CB000000}"/>
    <cellStyle name="Énfasis1 - 20%" xfId="222" xr:uid="{00000000-0005-0000-0000-0000CC000000}"/>
    <cellStyle name="Énfasis1 - 40%" xfId="223" xr:uid="{00000000-0005-0000-0000-0000CD000000}"/>
    <cellStyle name="Énfasis1 - 60%" xfId="224" xr:uid="{00000000-0005-0000-0000-0000CE000000}"/>
    <cellStyle name="Énfasis1 2" xfId="225" xr:uid="{00000000-0005-0000-0000-0000CF000000}"/>
    <cellStyle name="Énfasis1 3" xfId="226" xr:uid="{00000000-0005-0000-0000-0000D0000000}"/>
    <cellStyle name="Énfasis1 4" xfId="227" xr:uid="{00000000-0005-0000-0000-0000D1000000}"/>
    <cellStyle name="Énfasis1 5" xfId="228" xr:uid="{00000000-0005-0000-0000-0000D2000000}"/>
    <cellStyle name="Énfasis1 6" xfId="229" xr:uid="{00000000-0005-0000-0000-0000D3000000}"/>
    <cellStyle name="Énfasis2 - 20%" xfId="230" xr:uid="{00000000-0005-0000-0000-0000D4000000}"/>
    <cellStyle name="Énfasis2 - 40%" xfId="231" xr:uid="{00000000-0005-0000-0000-0000D5000000}"/>
    <cellStyle name="Énfasis2 - 60%" xfId="232" xr:uid="{00000000-0005-0000-0000-0000D6000000}"/>
    <cellStyle name="Énfasis2 2" xfId="233" xr:uid="{00000000-0005-0000-0000-0000D7000000}"/>
    <cellStyle name="Énfasis2 3" xfId="234" xr:uid="{00000000-0005-0000-0000-0000D8000000}"/>
    <cellStyle name="Énfasis2 4" xfId="235" xr:uid="{00000000-0005-0000-0000-0000D9000000}"/>
    <cellStyle name="Énfasis2 5" xfId="236" xr:uid="{00000000-0005-0000-0000-0000DA000000}"/>
    <cellStyle name="Énfasis2 6" xfId="237" xr:uid="{00000000-0005-0000-0000-0000DB000000}"/>
    <cellStyle name="Énfasis3 - 20%" xfId="238" xr:uid="{00000000-0005-0000-0000-0000DC000000}"/>
    <cellStyle name="Énfasis3 - 40%" xfId="239" xr:uid="{00000000-0005-0000-0000-0000DD000000}"/>
    <cellStyle name="Énfasis3 - 60%" xfId="240" xr:uid="{00000000-0005-0000-0000-0000DE000000}"/>
    <cellStyle name="Énfasis3 2" xfId="241" xr:uid="{00000000-0005-0000-0000-0000DF000000}"/>
    <cellStyle name="Énfasis3 3" xfId="242" xr:uid="{00000000-0005-0000-0000-0000E0000000}"/>
    <cellStyle name="Énfasis3 4" xfId="243" xr:uid="{00000000-0005-0000-0000-0000E1000000}"/>
    <cellStyle name="Énfasis3 5" xfId="244" xr:uid="{00000000-0005-0000-0000-0000E2000000}"/>
    <cellStyle name="Énfasis3 6" xfId="245" xr:uid="{00000000-0005-0000-0000-0000E3000000}"/>
    <cellStyle name="Énfasis4 - 20%" xfId="246" xr:uid="{00000000-0005-0000-0000-0000E4000000}"/>
    <cellStyle name="Énfasis4 - 40%" xfId="247" xr:uid="{00000000-0005-0000-0000-0000E5000000}"/>
    <cellStyle name="Énfasis4 - 60%" xfId="248" xr:uid="{00000000-0005-0000-0000-0000E6000000}"/>
    <cellStyle name="Énfasis4 2" xfId="249" xr:uid="{00000000-0005-0000-0000-0000E7000000}"/>
    <cellStyle name="Énfasis4 3" xfId="250" xr:uid="{00000000-0005-0000-0000-0000E8000000}"/>
    <cellStyle name="Énfasis4 4" xfId="251" xr:uid="{00000000-0005-0000-0000-0000E9000000}"/>
    <cellStyle name="Énfasis4 5" xfId="252" xr:uid="{00000000-0005-0000-0000-0000EA000000}"/>
    <cellStyle name="Énfasis4 6" xfId="253" xr:uid="{00000000-0005-0000-0000-0000EB000000}"/>
    <cellStyle name="Énfasis5 - 20%" xfId="254" xr:uid="{00000000-0005-0000-0000-0000EC000000}"/>
    <cellStyle name="Énfasis5 - 40%" xfId="255" xr:uid="{00000000-0005-0000-0000-0000ED000000}"/>
    <cellStyle name="Énfasis5 - 60%" xfId="256" xr:uid="{00000000-0005-0000-0000-0000EE000000}"/>
    <cellStyle name="Énfasis5 2" xfId="257" xr:uid="{00000000-0005-0000-0000-0000EF000000}"/>
    <cellStyle name="Énfasis5 3" xfId="258" xr:uid="{00000000-0005-0000-0000-0000F0000000}"/>
    <cellStyle name="Énfasis5 4" xfId="259" xr:uid="{00000000-0005-0000-0000-0000F1000000}"/>
    <cellStyle name="Énfasis5 5" xfId="260" xr:uid="{00000000-0005-0000-0000-0000F2000000}"/>
    <cellStyle name="Énfasis5 6" xfId="261" xr:uid="{00000000-0005-0000-0000-0000F3000000}"/>
    <cellStyle name="Énfasis6 - 20%" xfId="262" xr:uid="{00000000-0005-0000-0000-0000F4000000}"/>
    <cellStyle name="Énfasis6 - 40%" xfId="263" xr:uid="{00000000-0005-0000-0000-0000F5000000}"/>
    <cellStyle name="Énfasis6 - 60%" xfId="264" xr:uid="{00000000-0005-0000-0000-0000F6000000}"/>
    <cellStyle name="Énfasis6 2" xfId="265" xr:uid="{00000000-0005-0000-0000-0000F7000000}"/>
    <cellStyle name="Énfasis6 3" xfId="266" xr:uid="{00000000-0005-0000-0000-0000F8000000}"/>
    <cellStyle name="Énfasis6 4" xfId="267" xr:uid="{00000000-0005-0000-0000-0000F9000000}"/>
    <cellStyle name="Énfasis6 5" xfId="268" xr:uid="{00000000-0005-0000-0000-0000FA000000}"/>
    <cellStyle name="Énfasis6 6" xfId="269" xr:uid="{00000000-0005-0000-0000-0000FB000000}"/>
    <cellStyle name="ENTERO" xfId="270" xr:uid="{00000000-0005-0000-0000-0000FC000000}"/>
    <cellStyle name="Entrada 2" xfId="271" xr:uid="{00000000-0005-0000-0000-0000FD000000}"/>
    <cellStyle name="Entrada 3" xfId="272" xr:uid="{00000000-0005-0000-0000-0000FE000000}"/>
    <cellStyle name="Entrada 4" xfId="273" xr:uid="{00000000-0005-0000-0000-0000FF000000}"/>
    <cellStyle name="Entrada 5" xfId="274" xr:uid="{00000000-0005-0000-0000-000000010000}"/>
    <cellStyle name="Entrada 6" xfId="275" xr:uid="{00000000-0005-0000-0000-000001010000}"/>
    <cellStyle name="Estilo 1" xfId="276" xr:uid="{00000000-0005-0000-0000-000002010000}"/>
    <cellStyle name="Estilo 1 2" xfId="277" xr:uid="{00000000-0005-0000-0000-000003010000}"/>
    <cellStyle name="Euro" xfId="278" xr:uid="{00000000-0005-0000-0000-000004010000}"/>
    <cellStyle name="Euro 2" xfId="279" xr:uid="{00000000-0005-0000-0000-000005010000}"/>
    <cellStyle name="Euro 3" xfId="280" xr:uid="{00000000-0005-0000-0000-000006010000}"/>
    <cellStyle name="Euro 4" xfId="281" xr:uid="{00000000-0005-0000-0000-000007010000}"/>
    <cellStyle name="Euro 5" xfId="282" xr:uid="{00000000-0005-0000-0000-000008010000}"/>
    <cellStyle name="Euro 6" xfId="283" xr:uid="{00000000-0005-0000-0000-000009010000}"/>
    <cellStyle name="Euro 7" xfId="284" xr:uid="{00000000-0005-0000-0000-00000A010000}"/>
    <cellStyle name="Euro 8" xfId="285" xr:uid="{00000000-0005-0000-0000-00000B010000}"/>
    <cellStyle name="Euro_28+0300-4504" xfId="286" xr:uid="{00000000-0005-0000-0000-00000C010000}"/>
    <cellStyle name="Excel Built-in Currency" xfId="287" xr:uid="{00000000-0005-0000-0000-00000D010000}"/>
    <cellStyle name="Excel Built-in Normal" xfId="288" xr:uid="{00000000-0005-0000-0000-00000E010000}"/>
    <cellStyle name="Explanatory Text" xfId="289" xr:uid="{00000000-0005-0000-0000-00000F010000}"/>
    <cellStyle name="F2" xfId="290" xr:uid="{00000000-0005-0000-0000-000010010000}"/>
    <cellStyle name="F3" xfId="291" xr:uid="{00000000-0005-0000-0000-000011010000}"/>
    <cellStyle name="F4" xfId="292" xr:uid="{00000000-0005-0000-0000-000012010000}"/>
    <cellStyle name="F5" xfId="293" xr:uid="{00000000-0005-0000-0000-000013010000}"/>
    <cellStyle name="F6" xfId="294" xr:uid="{00000000-0005-0000-0000-000014010000}"/>
    <cellStyle name="F7" xfId="295" xr:uid="{00000000-0005-0000-0000-000015010000}"/>
    <cellStyle name="F8" xfId="296" xr:uid="{00000000-0005-0000-0000-000016010000}"/>
    <cellStyle name="FIXED" xfId="297" xr:uid="{00000000-0005-0000-0000-000017010000}"/>
    <cellStyle name="Fixed 10" xfId="298" xr:uid="{00000000-0005-0000-0000-000018010000}"/>
    <cellStyle name="FIXED 11" xfId="299" xr:uid="{00000000-0005-0000-0000-000019010000}"/>
    <cellStyle name="Fixed 2" xfId="300" xr:uid="{00000000-0005-0000-0000-00001A010000}"/>
    <cellStyle name="FIXED 2 2" xfId="301" xr:uid="{00000000-0005-0000-0000-00001B010000}"/>
    <cellStyle name="FIXED 2 3" xfId="302" xr:uid="{00000000-0005-0000-0000-00001C010000}"/>
    <cellStyle name="FIXED 2 4" xfId="303" xr:uid="{00000000-0005-0000-0000-00001D010000}"/>
    <cellStyle name="FIXED 2 5" xfId="304" xr:uid="{00000000-0005-0000-0000-00001E010000}"/>
    <cellStyle name="FIXED 2 6" xfId="305" xr:uid="{00000000-0005-0000-0000-00001F010000}"/>
    <cellStyle name="FIXED 2 7" xfId="306" xr:uid="{00000000-0005-0000-0000-000020010000}"/>
    <cellStyle name="FIXED 2 8" xfId="307" xr:uid="{00000000-0005-0000-0000-000021010000}"/>
    <cellStyle name="FIXED 3" xfId="308" xr:uid="{00000000-0005-0000-0000-000022010000}"/>
    <cellStyle name="FIXED 4" xfId="309" xr:uid="{00000000-0005-0000-0000-000023010000}"/>
    <cellStyle name="Fixed 5" xfId="310" xr:uid="{00000000-0005-0000-0000-000024010000}"/>
    <cellStyle name="Fixed 6" xfId="311" xr:uid="{00000000-0005-0000-0000-000025010000}"/>
    <cellStyle name="Fixed 7" xfId="312" xr:uid="{00000000-0005-0000-0000-000026010000}"/>
    <cellStyle name="Fixed 8" xfId="313" xr:uid="{00000000-0005-0000-0000-000027010000}"/>
    <cellStyle name="Fixed 9" xfId="314" xr:uid="{00000000-0005-0000-0000-000028010000}"/>
    <cellStyle name="Good" xfId="315" xr:uid="{00000000-0005-0000-0000-000029010000}"/>
    <cellStyle name="GRADOSMINSEG" xfId="316" xr:uid="{00000000-0005-0000-0000-00002A010000}"/>
    <cellStyle name="Heading 1" xfId="317" xr:uid="{00000000-0005-0000-0000-00002B010000}"/>
    <cellStyle name="Heading 1 2" xfId="318" xr:uid="{00000000-0005-0000-0000-00002C010000}"/>
    <cellStyle name="Heading 2" xfId="319" xr:uid="{00000000-0005-0000-0000-00002D010000}"/>
    <cellStyle name="Heading 3" xfId="320" xr:uid="{00000000-0005-0000-0000-00002E010000}"/>
    <cellStyle name="Heading 4" xfId="321" xr:uid="{00000000-0005-0000-0000-00002F010000}"/>
    <cellStyle name="HEADING1" xfId="322" xr:uid="{00000000-0005-0000-0000-000030010000}"/>
    <cellStyle name="HEADING1 2" xfId="323" xr:uid="{00000000-0005-0000-0000-000031010000}"/>
    <cellStyle name="HEADING2" xfId="324" xr:uid="{00000000-0005-0000-0000-000032010000}"/>
    <cellStyle name="HEADING2 2" xfId="325" xr:uid="{00000000-0005-0000-0000-000033010000}"/>
    <cellStyle name="Hipervínculo 2" xfId="326" xr:uid="{00000000-0005-0000-0000-000034010000}"/>
    <cellStyle name="Hipervínculo 2 2" xfId="327" xr:uid="{00000000-0005-0000-0000-000035010000}"/>
    <cellStyle name="Hipervínculo 2 2 2" xfId="5757" xr:uid="{00000000-0005-0000-0000-000036010000}"/>
    <cellStyle name="Hipervínculo 2 3" xfId="5814" xr:uid="{C6E9E184-5247-4D7A-8210-08E5AB43F314}"/>
    <cellStyle name="Hipervínculo 3" xfId="328" xr:uid="{00000000-0005-0000-0000-000037010000}"/>
    <cellStyle name="Hipervínculo 4" xfId="329" xr:uid="{00000000-0005-0000-0000-000038010000}"/>
    <cellStyle name="Hipervínculo 5" xfId="330" xr:uid="{00000000-0005-0000-0000-000039010000}"/>
    <cellStyle name="Hyperlink_28+0300-4504" xfId="331" xr:uid="{00000000-0005-0000-0000-00003A010000}"/>
    <cellStyle name="Incorrecto 2" xfId="332" xr:uid="{00000000-0005-0000-0000-00003B010000}"/>
    <cellStyle name="Incorrecto 3" xfId="333" xr:uid="{00000000-0005-0000-0000-00003C010000}"/>
    <cellStyle name="Incorrecto 4" xfId="334" xr:uid="{00000000-0005-0000-0000-00003D010000}"/>
    <cellStyle name="Incorrecto 5" xfId="335" xr:uid="{00000000-0005-0000-0000-00003E010000}"/>
    <cellStyle name="Incorrecto 6" xfId="336" xr:uid="{00000000-0005-0000-0000-00003F010000}"/>
    <cellStyle name="Input" xfId="337" xr:uid="{00000000-0005-0000-0000-000040010000}"/>
    <cellStyle name="Linked Cell" xfId="338" xr:uid="{00000000-0005-0000-0000-000041010000}"/>
    <cellStyle name="MILE DE MILLONES" xfId="339" xr:uid="{00000000-0005-0000-0000-000042010000}"/>
    <cellStyle name="MILES" xfId="340" xr:uid="{00000000-0005-0000-0000-000043010000}"/>
    <cellStyle name="Millares [0] 2" xfId="341" xr:uid="{00000000-0005-0000-0000-000044010000}"/>
    <cellStyle name="Millares [0] 2 2" xfId="5759" xr:uid="{00000000-0005-0000-0000-000045010000}"/>
    <cellStyle name="Millares [0] 3" xfId="342" xr:uid="{00000000-0005-0000-0000-000046010000}"/>
    <cellStyle name="Millares [0] 3 2" xfId="5760" xr:uid="{00000000-0005-0000-0000-000047010000}"/>
    <cellStyle name="Millares [0] 4" xfId="343" xr:uid="{00000000-0005-0000-0000-000048010000}"/>
    <cellStyle name="Millares [0] 5" xfId="344" xr:uid="{00000000-0005-0000-0000-000049010000}"/>
    <cellStyle name="Millares [0] 6" xfId="345" xr:uid="{00000000-0005-0000-0000-00004A010000}"/>
    <cellStyle name="Millares [0] 7" xfId="346" xr:uid="{00000000-0005-0000-0000-00004B010000}"/>
    <cellStyle name="Millares [2]" xfId="347" xr:uid="{00000000-0005-0000-0000-00004C010000}"/>
    <cellStyle name="Millares [2] 2" xfId="348" xr:uid="{00000000-0005-0000-0000-00004D010000}"/>
    <cellStyle name="Millares [2] 3" xfId="349" xr:uid="{00000000-0005-0000-0000-00004E010000}"/>
    <cellStyle name="Millares [2] 4" xfId="350" xr:uid="{00000000-0005-0000-0000-00004F010000}"/>
    <cellStyle name="Millares 10" xfId="351" xr:uid="{00000000-0005-0000-0000-000050010000}"/>
    <cellStyle name="Millares 10 2" xfId="352" xr:uid="{00000000-0005-0000-0000-000051010000}"/>
    <cellStyle name="Millares 10 3" xfId="5761" xr:uid="{00000000-0005-0000-0000-000052010000}"/>
    <cellStyle name="Millares 11" xfId="353" xr:uid="{00000000-0005-0000-0000-000053010000}"/>
    <cellStyle name="Millares 11 2" xfId="354" xr:uid="{00000000-0005-0000-0000-000054010000}"/>
    <cellStyle name="Millares 12" xfId="355" xr:uid="{00000000-0005-0000-0000-000055010000}"/>
    <cellStyle name="Millares 12 2" xfId="356" xr:uid="{00000000-0005-0000-0000-000056010000}"/>
    <cellStyle name="Millares 13" xfId="357" xr:uid="{00000000-0005-0000-0000-000057010000}"/>
    <cellStyle name="Millares 13 2" xfId="358" xr:uid="{00000000-0005-0000-0000-000058010000}"/>
    <cellStyle name="Millares 14" xfId="359" xr:uid="{00000000-0005-0000-0000-000059010000}"/>
    <cellStyle name="Millares 15" xfId="360" xr:uid="{00000000-0005-0000-0000-00005A010000}"/>
    <cellStyle name="Millares 16" xfId="361" xr:uid="{00000000-0005-0000-0000-00005B010000}"/>
    <cellStyle name="Millares 16 2" xfId="362" xr:uid="{00000000-0005-0000-0000-00005C010000}"/>
    <cellStyle name="Millares 16 2 2" xfId="363" xr:uid="{00000000-0005-0000-0000-00005D010000}"/>
    <cellStyle name="Millares 16 3" xfId="364" xr:uid="{00000000-0005-0000-0000-00005E010000}"/>
    <cellStyle name="Millares 17" xfId="365" xr:uid="{00000000-0005-0000-0000-00005F010000}"/>
    <cellStyle name="Millares 18" xfId="366" xr:uid="{00000000-0005-0000-0000-000060010000}"/>
    <cellStyle name="Millares 19" xfId="367" xr:uid="{00000000-0005-0000-0000-000061010000}"/>
    <cellStyle name="Millares 19 2" xfId="5807" xr:uid="{5C9A9189-F2D9-4D40-A8F0-AF5567EA18F1}"/>
    <cellStyle name="Millares 2" xfId="15" xr:uid="{00000000-0005-0000-0000-000062010000}"/>
    <cellStyle name="Millares 2 10" xfId="368" xr:uid="{00000000-0005-0000-0000-000063010000}"/>
    <cellStyle name="Millares 2 10 2" xfId="369" xr:uid="{00000000-0005-0000-0000-000064010000}"/>
    <cellStyle name="Millares 2 10 3" xfId="370" xr:uid="{00000000-0005-0000-0000-000065010000}"/>
    <cellStyle name="Millares 2 10 4" xfId="371" xr:uid="{00000000-0005-0000-0000-000066010000}"/>
    <cellStyle name="Millares 2 11" xfId="372" xr:uid="{00000000-0005-0000-0000-000067010000}"/>
    <cellStyle name="Millares 2 11 2" xfId="373" xr:uid="{00000000-0005-0000-0000-000068010000}"/>
    <cellStyle name="Millares 2 11 3" xfId="374" xr:uid="{00000000-0005-0000-0000-000069010000}"/>
    <cellStyle name="Millares 2 11 4" xfId="375" xr:uid="{00000000-0005-0000-0000-00006A010000}"/>
    <cellStyle name="Millares 2 12" xfId="376" xr:uid="{00000000-0005-0000-0000-00006B010000}"/>
    <cellStyle name="Millares 2 12 2" xfId="377" xr:uid="{00000000-0005-0000-0000-00006C010000}"/>
    <cellStyle name="Millares 2 12 3" xfId="378" xr:uid="{00000000-0005-0000-0000-00006D010000}"/>
    <cellStyle name="Millares 2 12 4" xfId="379" xr:uid="{00000000-0005-0000-0000-00006E010000}"/>
    <cellStyle name="Millares 2 13" xfId="380" xr:uid="{00000000-0005-0000-0000-00006F010000}"/>
    <cellStyle name="Millares 2 13 2" xfId="381" xr:uid="{00000000-0005-0000-0000-000070010000}"/>
    <cellStyle name="Millares 2 13 3" xfId="382" xr:uid="{00000000-0005-0000-0000-000071010000}"/>
    <cellStyle name="Millares 2 13 4" xfId="383" xr:uid="{00000000-0005-0000-0000-000072010000}"/>
    <cellStyle name="Millares 2 14" xfId="384" xr:uid="{00000000-0005-0000-0000-000073010000}"/>
    <cellStyle name="Millares 2 14 2" xfId="385" xr:uid="{00000000-0005-0000-0000-000074010000}"/>
    <cellStyle name="Millares 2 14 3" xfId="386" xr:uid="{00000000-0005-0000-0000-000075010000}"/>
    <cellStyle name="Millares 2 14 4" xfId="387" xr:uid="{00000000-0005-0000-0000-000076010000}"/>
    <cellStyle name="Millares 2 15" xfId="388" xr:uid="{00000000-0005-0000-0000-000077010000}"/>
    <cellStyle name="Millares 2 15 2" xfId="389" xr:uid="{00000000-0005-0000-0000-000078010000}"/>
    <cellStyle name="Millares 2 15 3" xfId="390" xr:uid="{00000000-0005-0000-0000-000079010000}"/>
    <cellStyle name="Millares 2 15 4" xfId="391" xr:uid="{00000000-0005-0000-0000-00007A010000}"/>
    <cellStyle name="Millares 2 16" xfId="392" xr:uid="{00000000-0005-0000-0000-00007B010000}"/>
    <cellStyle name="Millares 2 16 2" xfId="393" xr:uid="{00000000-0005-0000-0000-00007C010000}"/>
    <cellStyle name="Millares 2 16 3" xfId="394" xr:uid="{00000000-0005-0000-0000-00007D010000}"/>
    <cellStyle name="Millares 2 16 4" xfId="395" xr:uid="{00000000-0005-0000-0000-00007E010000}"/>
    <cellStyle name="Millares 2 17" xfId="396" xr:uid="{00000000-0005-0000-0000-00007F010000}"/>
    <cellStyle name="Millares 2 17 2" xfId="397" xr:uid="{00000000-0005-0000-0000-000080010000}"/>
    <cellStyle name="Millares 2 17 3" xfId="398" xr:uid="{00000000-0005-0000-0000-000081010000}"/>
    <cellStyle name="Millares 2 17 4" xfId="399" xr:uid="{00000000-0005-0000-0000-000082010000}"/>
    <cellStyle name="Millares 2 18" xfId="400" xr:uid="{00000000-0005-0000-0000-000083010000}"/>
    <cellStyle name="Millares 2 18 2" xfId="401" xr:uid="{00000000-0005-0000-0000-000084010000}"/>
    <cellStyle name="Millares 2 18 3" xfId="402" xr:uid="{00000000-0005-0000-0000-000085010000}"/>
    <cellStyle name="Millares 2 18 4" xfId="403" xr:uid="{00000000-0005-0000-0000-000086010000}"/>
    <cellStyle name="Millares 2 19" xfId="404" xr:uid="{00000000-0005-0000-0000-000087010000}"/>
    <cellStyle name="Millares 2 19 2" xfId="405" xr:uid="{00000000-0005-0000-0000-000088010000}"/>
    <cellStyle name="Millares 2 19 3" xfId="406" xr:uid="{00000000-0005-0000-0000-000089010000}"/>
    <cellStyle name="Millares 2 19 4" xfId="407" xr:uid="{00000000-0005-0000-0000-00008A010000}"/>
    <cellStyle name="Millares 2 2" xfId="408" xr:uid="{00000000-0005-0000-0000-00008B010000}"/>
    <cellStyle name="Millares 2 2 10" xfId="409" xr:uid="{00000000-0005-0000-0000-00008C010000}"/>
    <cellStyle name="Millares 2 2 11" xfId="5763" xr:uid="{00000000-0005-0000-0000-00008D010000}"/>
    <cellStyle name="Millares 2 2 2" xfId="410" xr:uid="{00000000-0005-0000-0000-00008E010000}"/>
    <cellStyle name="Millares 2 2 2 2" xfId="411" xr:uid="{00000000-0005-0000-0000-00008F010000}"/>
    <cellStyle name="Millares 2 2 2 3" xfId="412" xr:uid="{00000000-0005-0000-0000-000090010000}"/>
    <cellStyle name="Millares 2 2 2 4" xfId="413" xr:uid="{00000000-0005-0000-0000-000091010000}"/>
    <cellStyle name="Millares 2 2 2 5" xfId="414" xr:uid="{00000000-0005-0000-0000-000092010000}"/>
    <cellStyle name="Millares 2 2 2 6" xfId="415" xr:uid="{00000000-0005-0000-0000-000093010000}"/>
    <cellStyle name="Millares 2 2 2 7" xfId="416" xr:uid="{00000000-0005-0000-0000-000094010000}"/>
    <cellStyle name="Millares 2 2 2 8" xfId="417" xr:uid="{00000000-0005-0000-0000-000095010000}"/>
    <cellStyle name="Millares 2 2 2 9" xfId="418" xr:uid="{00000000-0005-0000-0000-000096010000}"/>
    <cellStyle name="Millares 2 2 3" xfId="419" xr:uid="{00000000-0005-0000-0000-000097010000}"/>
    <cellStyle name="Millares 2 2 3 2" xfId="5764" xr:uid="{00000000-0005-0000-0000-000098010000}"/>
    <cellStyle name="Millares 2 2 4" xfId="420" xr:uid="{00000000-0005-0000-0000-000099010000}"/>
    <cellStyle name="Millares 2 2 5" xfId="421" xr:uid="{00000000-0005-0000-0000-00009A010000}"/>
    <cellStyle name="Millares 2 2 6" xfId="422" xr:uid="{00000000-0005-0000-0000-00009B010000}"/>
    <cellStyle name="Millares 2 2 7" xfId="423" xr:uid="{00000000-0005-0000-0000-00009C010000}"/>
    <cellStyle name="Millares 2 2 8" xfId="424" xr:uid="{00000000-0005-0000-0000-00009D010000}"/>
    <cellStyle name="Millares 2 2 9" xfId="425" xr:uid="{00000000-0005-0000-0000-00009E010000}"/>
    <cellStyle name="Millares 2 2_ACTA 4 rev1 JAL ENE 20" xfId="426" xr:uid="{00000000-0005-0000-0000-00009F010000}"/>
    <cellStyle name="Millares 2 20" xfId="427" xr:uid="{00000000-0005-0000-0000-0000A0010000}"/>
    <cellStyle name="Millares 2 20 2" xfId="428" xr:uid="{00000000-0005-0000-0000-0000A1010000}"/>
    <cellStyle name="Millares 2 20 3" xfId="429" xr:uid="{00000000-0005-0000-0000-0000A2010000}"/>
    <cellStyle name="Millares 2 20 4" xfId="430" xr:uid="{00000000-0005-0000-0000-0000A3010000}"/>
    <cellStyle name="Millares 2 21" xfId="431" xr:uid="{00000000-0005-0000-0000-0000A4010000}"/>
    <cellStyle name="Millares 2 21 2" xfId="432" xr:uid="{00000000-0005-0000-0000-0000A5010000}"/>
    <cellStyle name="Millares 2 21 3" xfId="433" xr:uid="{00000000-0005-0000-0000-0000A6010000}"/>
    <cellStyle name="Millares 2 21 4" xfId="434" xr:uid="{00000000-0005-0000-0000-0000A7010000}"/>
    <cellStyle name="Millares 2 22" xfId="435" xr:uid="{00000000-0005-0000-0000-0000A8010000}"/>
    <cellStyle name="Millares 2 22 2" xfId="436" xr:uid="{00000000-0005-0000-0000-0000A9010000}"/>
    <cellStyle name="Millares 2 22 3" xfId="437" xr:uid="{00000000-0005-0000-0000-0000AA010000}"/>
    <cellStyle name="Millares 2 22 4" xfId="438" xr:uid="{00000000-0005-0000-0000-0000AB010000}"/>
    <cellStyle name="Millares 2 23" xfId="439" xr:uid="{00000000-0005-0000-0000-0000AC010000}"/>
    <cellStyle name="Millares 2 23 2" xfId="440" xr:uid="{00000000-0005-0000-0000-0000AD010000}"/>
    <cellStyle name="Millares 2 23 3" xfId="441" xr:uid="{00000000-0005-0000-0000-0000AE010000}"/>
    <cellStyle name="Millares 2 23 4" xfId="442" xr:uid="{00000000-0005-0000-0000-0000AF010000}"/>
    <cellStyle name="Millares 2 24" xfId="443" xr:uid="{00000000-0005-0000-0000-0000B0010000}"/>
    <cellStyle name="Millares 2 24 2" xfId="444" xr:uid="{00000000-0005-0000-0000-0000B1010000}"/>
    <cellStyle name="Millares 2 24 3" xfId="445" xr:uid="{00000000-0005-0000-0000-0000B2010000}"/>
    <cellStyle name="Millares 2 24 4" xfId="446" xr:uid="{00000000-0005-0000-0000-0000B3010000}"/>
    <cellStyle name="Millares 2 25" xfId="447" xr:uid="{00000000-0005-0000-0000-0000B4010000}"/>
    <cellStyle name="Millares 2 25 2" xfId="448" xr:uid="{00000000-0005-0000-0000-0000B5010000}"/>
    <cellStyle name="Millares 2 25 3" xfId="449" xr:uid="{00000000-0005-0000-0000-0000B6010000}"/>
    <cellStyle name="Millares 2 25 4" xfId="450" xr:uid="{00000000-0005-0000-0000-0000B7010000}"/>
    <cellStyle name="Millares 2 26" xfId="451" xr:uid="{00000000-0005-0000-0000-0000B8010000}"/>
    <cellStyle name="Millares 2 26 2" xfId="452" xr:uid="{00000000-0005-0000-0000-0000B9010000}"/>
    <cellStyle name="Millares 2 26 3" xfId="453" xr:uid="{00000000-0005-0000-0000-0000BA010000}"/>
    <cellStyle name="Millares 2 26 4" xfId="454" xr:uid="{00000000-0005-0000-0000-0000BB010000}"/>
    <cellStyle name="Millares 2 27" xfId="455" xr:uid="{00000000-0005-0000-0000-0000BC010000}"/>
    <cellStyle name="Millares 2 27 2" xfId="456" xr:uid="{00000000-0005-0000-0000-0000BD010000}"/>
    <cellStyle name="Millares 2 27 3" xfId="457" xr:uid="{00000000-0005-0000-0000-0000BE010000}"/>
    <cellStyle name="Millares 2 27 4" xfId="458" xr:uid="{00000000-0005-0000-0000-0000BF010000}"/>
    <cellStyle name="Millares 2 28" xfId="459" xr:uid="{00000000-0005-0000-0000-0000C0010000}"/>
    <cellStyle name="Millares 2 28 2" xfId="460" xr:uid="{00000000-0005-0000-0000-0000C1010000}"/>
    <cellStyle name="Millares 2 28 3" xfId="461" xr:uid="{00000000-0005-0000-0000-0000C2010000}"/>
    <cellStyle name="Millares 2 28 4" xfId="462" xr:uid="{00000000-0005-0000-0000-0000C3010000}"/>
    <cellStyle name="Millares 2 29" xfId="463" xr:uid="{00000000-0005-0000-0000-0000C4010000}"/>
    <cellStyle name="Millares 2 29 2" xfId="464" xr:uid="{00000000-0005-0000-0000-0000C5010000}"/>
    <cellStyle name="Millares 2 29 3" xfId="465" xr:uid="{00000000-0005-0000-0000-0000C6010000}"/>
    <cellStyle name="Millares 2 29 4" xfId="466" xr:uid="{00000000-0005-0000-0000-0000C7010000}"/>
    <cellStyle name="Millares 2 3" xfId="467" xr:uid="{00000000-0005-0000-0000-0000C8010000}"/>
    <cellStyle name="Millares 2 3 10" xfId="5809" xr:uid="{3A7AB5AC-D26F-4354-8C28-8CB0698D5BC1}"/>
    <cellStyle name="Millares 2 3 2" xfId="468" xr:uid="{00000000-0005-0000-0000-0000C9010000}"/>
    <cellStyle name="Millares 2 3 3" xfId="469" xr:uid="{00000000-0005-0000-0000-0000CA010000}"/>
    <cellStyle name="Millares 2 3 4" xfId="470" xr:uid="{00000000-0005-0000-0000-0000CB010000}"/>
    <cellStyle name="Millares 2 3 5" xfId="471" xr:uid="{00000000-0005-0000-0000-0000CC010000}"/>
    <cellStyle name="Millares 2 3 6" xfId="472" xr:uid="{00000000-0005-0000-0000-0000CD010000}"/>
    <cellStyle name="Millares 2 3 7" xfId="473" xr:uid="{00000000-0005-0000-0000-0000CE010000}"/>
    <cellStyle name="Millares 2 3 8" xfId="474" xr:uid="{00000000-0005-0000-0000-0000CF010000}"/>
    <cellStyle name="Millares 2 3 9" xfId="475" xr:uid="{00000000-0005-0000-0000-0000D0010000}"/>
    <cellStyle name="Millares 2 30" xfId="476" xr:uid="{00000000-0005-0000-0000-0000D1010000}"/>
    <cellStyle name="Millares 2 30 2" xfId="477" xr:uid="{00000000-0005-0000-0000-0000D2010000}"/>
    <cellStyle name="Millares 2 30 3" xfId="478" xr:uid="{00000000-0005-0000-0000-0000D3010000}"/>
    <cellStyle name="Millares 2 30 4" xfId="479" xr:uid="{00000000-0005-0000-0000-0000D4010000}"/>
    <cellStyle name="Millares 2 31" xfId="480" xr:uid="{00000000-0005-0000-0000-0000D5010000}"/>
    <cellStyle name="Millares 2 32" xfId="481" xr:uid="{00000000-0005-0000-0000-0000D6010000}"/>
    <cellStyle name="Millares 2 33" xfId="482" xr:uid="{00000000-0005-0000-0000-0000D7010000}"/>
    <cellStyle name="Millares 2 34" xfId="5746" xr:uid="{00000000-0005-0000-0000-0000D8010000}"/>
    <cellStyle name="Millares 2 35" xfId="5762" xr:uid="{00000000-0005-0000-0000-0000D9010000}"/>
    <cellStyle name="Millares 2 4" xfId="483" xr:uid="{00000000-0005-0000-0000-0000DA010000}"/>
    <cellStyle name="Millares 2 4 2" xfId="484" xr:uid="{00000000-0005-0000-0000-0000DB010000}"/>
    <cellStyle name="Millares 2 4 3" xfId="485" xr:uid="{00000000-0005-0000-0000-0000DC010000}"/>
    <cellStyle name="Millares 2 4 3 2" xfId="486" xr:uid="{00000000-0005-0000-0000-0000DD010000}"/>
    <cellStyle name="Millares 2 4 4" xfId="487" xr:uid="{00000000-0005-0000-0000-0000DE010000}"/>
    <cellStyle name="Millares 2 4 5" xfId="488" xr:uid="{00000000-0005-0000-0000-0000DF010000}"/>
    <cellStyle name="Millares 2 4 6" xfId="489" xr:uid="{00000000-0005-0000-0000-0000E0010000}"/>
    <cellStyle name="Millares 2 4 7" xfId="490" xr:uid="{00000000-0005-0000-0000-0000E1010000}"/>
    <cellStyle name="Millares 2 4 8" xfId="491" xr:uid="{00000000-0005-0000-0000-0000E2010000}"/>
    <cellStyle name="Millares 2 4 9" xfId="492" xr:uid="{00000000-0005-0000-0000-0000E3010000}"/>
    <cellStyle name="Millares 2 5" xfId="493" xr:uid="{00000000-0005-0000-0000-0000E4010000}"/>
    <cellStyle name="Millares 2 5 2" xfId="494" xr:uid="{00000000-0005-0000-0000-0000E5010000}"/>
    <cellStyle name="Millares 2 5 3" xfId="495" xr:uid="{00000000-0005-0000-0000-0000E6010000}"/>
    <cellStyle name="Millares 2 5 4" xfId="496" xr:uid="{00000000-0005-0000-0000-0000E7010000}"/>
    <cellStyle name="Millares 2 6" xfId="497" xr:uid="{00000000-0005-0000-0000-0000E8010000}"/>
    <cellStyle name="Millares 2 6 2" xfId="498" xr:uid="{00000000-0005-0000-0000-0000E9010000}"/>
    <cellStyle name="Millares 2 6 3" xfId="499" xr:uid="{00000000-0005-0000-0000-0000EA010000}"/>
    <cellStyle name="Millares 2 6 4" xfId="500" xr:uid="{00000000-0005-0000-0000-0000EB010000}"/>
    <cellStyle name="Millares 2 6 5" xfId="501" xr:uid="{00000000-0005-0000-0000-0000EC010000}"/>
    <cellStyle name="Millares 2 6 6" xfId="502" xr:uid="{00000000-0005-0000-0000-0000ED010000}"/>
    <cellStyle name="Millares 2 6 7" xfId="503" xr:uid="{00000000-0005-0000-0000-0000EE010000}"/>
    <cellStyle name="Millares 2 6 8" xfId="504" xr:uid="{00000000-0005-0000-0000-0000EF010000}"/>
    <cellStyle name="Millares 2 7" xfId="505" xr:uid="{00000000-0005-0000-0000-0000F0010000}"/>
    <cellStyle name="Millares 2 7 2" xfId="506" xr:uid="{00000000-0005-0000-0000-0000F1010000}"/>
    <cellStyle name="Millares 2 7 3" xfId="507" xr:uid="{00000000-0005-0000-0000-0000F2010000}"/>
    <cellStyle name="Millares 2 7 4" xfId="508" xr:uid="{00000000-0005-0000-0000-0000F3010000}"/>
    <cellStyle name="Millares 2 8" xfId="509" xr:uid="{00000000-0005-0000-0000-0000F4010000}"/>
    <cellStyle name="Millares 2 8 2" xfId="510" xr:uid="{00000000-0005-0000-0000-0000F5010000}"/>
    <cellStyle name="Millares 2 8 3" xfId="511" xr:uid="{00000000-0005-0000-0000-0000F6010000}"/>
    <cellStyle name="Millares 2 8 4" xfId="512" xr:uid="{00000000-0005-0000-0000-0000F7010000}"/>
    <cellStyle name="Millares 2 9" xfId="513" xr:uid="{00000000-0005-0000-0000-0000F8010000}"/>
    <cellStyle name="Millares 2 9 2" xfId="514" xr:uid="{00000000-0005-0000-0000-0000F9010000}"/>
    <cellStyle name="Millares 2 9 3" xfId="515" xr:uid="{00000000-0005-0000-0000-0000FA010000}"/>
    <cellStyle name="Millares 2 9 4" xfId="516" xr:uid="{00000000-0005-0000-0000-0000FB010000}"/>
    <cellStyle name="Millares 2_A. Priorizacion La Cruz incluye adicional" xfId="517" xr:uid="{00000000-0005-0000-0000-0000FC010000}"/>
    <cellStyle name="Millares 20" xfId="518" xr:uid="{00000000-0005-0000-0000-0000FD010000}"/>
    <cellStyle name="Millares 21" xfId="519" xr:uid="{00000000-0005-0000-0000-0000FE010000}"/>
    <cellStyle name="Millares 22" xfId="520" xr:uid="{00000000-0005-0000-0000-0000FF010000}"/>
    <cellStyle name="Millares 23" xfId="521" xr:uid="{00000000-0005-0000-0000-000000020000}"/>
    <cellStyle name="Millares 24" xfId="522" xr:uid="{00000000-0005-0000-0000-000001020000}"/>
    <cellStyle name="Millares 25" xfId="523" xr:uid="{00000000-0005-0000-0000-000002020000}"/>
    <cellStyle name="Millares 26" xfId="524" xr:uid="{00000000-0005-0000-0000-000003020000}"/>
    <cellStyle name="Millares 27" xfId="525" xr:uid="{00000000-0005-0000-0000-000004020000}"/>
    <cellStyle name="Millares 28" xfId="526" xr:uid="{00000000-0005-0000-0000-000005020000}"/>
    <cellStyle name="Millares 29" xfId="527" xr:uid="{00000000-0005-0000-0000-000006020000}"/>
    <cellStyle name="Millares 29 2" xfId="528" xr:uid="{00000000-0005-0000-0000-000007020000}"/>
    <cellStyle name="Millares 29 2 2" xfId="529" xr:uid="{00000000-0005-0000-0000-000008020000}"/>
    <cellStyle name="Millares 3" xfId="530" xr:uid="{00000000-0005-0000-0000-000009020000}"/>
    <cellStyle name="Millares 3 2" xfId="531" xr:uid="{00000000-0005-0000-0000-00000A020000}"/>
    <cellStyle name="Millares 3 2 2" xfId="532" xr:uid="{00000000-0005-0000-0000-00000B020000}"/>
    <cellStyle name="Millares 3 2 3" xfId="533" xr:uid="{00000000-0005-0000-0000-00000C020000}"/>
    <cellStyle name="Millares 3 2 4" xfId="534" xr:uid="{00000000-0005-0000-0000-00000D020000}"/>
    <cellStyle name="Millares 3 2 5" xfId="535" xr:uid="{00000000-0005-0000-0000-00000E020000}"/>
    <cellStyle name="Millares 3 2_Copia de PREACTA No 4 MAYO" xfId="536" xr:uid="{00000000-0005-0000-0000-00000F020000}"/>
    <cellStyle name="Millares 3 3" xfId="537" xr:uid="{00000000-0005-0000-0000-000010020000}"/>
    <cellStyle name="Millares 3 4" xfId="538" xr:uid="{00000000-0005-0000-0000-000011020000}"/>
    <cellStyle name="Millares 3 5" xfId="539" xr:uid="{00000000-0005-0000-0000-000012020000}"/>
    <cellStyle name="Millares 3 6" xfId="5765" xr:uid="{00000000-0005-0000-0000-000013020000}"/>
    <cellStyle name="Millares 3_ACTA 4 rev1 JAL ENE 20" xfId="540" xr:uid="{00000000-0005-0000-0000-000014020000}"/>
    <cellStyle name="Millares 30" xfId="541" xr:uid="{00000000-0005-0000-0000-000015020000}"/>
    <cellStyle name="Millares 30 2" xfId="542" xr:uid="{00000000-0005-0000-0000-000016020000}"/>
    <cellStyle name="Millares 31" xfId="543" xr:uid="{00000000-0005-0000-0000-000017020000}"/>
    <cellStyle name="Millares 32" xfId="544" xr:uid="{00000000-0005-0000-0000-000018020000}"/>
    <cellStyle name="Millares 33" xfId="545" xr:uid="{00000000-0005-0000-0000-000019020000}"/>
    <cellStyle name="Millares 34" xfId="546" xr:uid="{00000000-0005-0000-0000-00001A020000}"/>
    <cellStyle name="Millares 35" xfId="547" xr:uid="{00000000-0005-0000-0000-00001B020000}"/>
    <cellStyle name="Millares 36" xfId="2" xr:uid="{00000000-0005-0000-0000-00001C020000}"/>
    <cellStyle name="Millares 37" xfId="5745" xr:uid="{00000000-0005-0000-0000-00001D020000}"/>
    <cellStyle name="Millares 38" xfId="5751" xr:uid="{00000000-0005-0000-0000-00001E020000}"/>
    <cellStyle name="Millares 39" xfId="5758" xr:uid="{00000000-0005-0000-0000-00001F020000}"/>
    <cellStyle name="Millares 4" xfId="548" xr:uid="{00000000-0005-0000-0000-000020020000}"/>
    <cellStyle name="Millares 4 2" xfId="549" xr:uid="{00000000-0005-0000-0000-000021020000}"/>
    <cellStyle name="Millares 4 2 2" xfId="5767" xr:uid="{00000000-0005-0000-0000-000022020000}"/>
    <cellStyle name="Millares 4 3" xfId="550" xr:uid="{00000000-0005-0000-0000-000023020000}"/>
    <cellStyle name="Millares 4 3 2" xfId="5768" xr:uid="{00000000-0005-0000-0000-000024020000}"/>
    <cellStyle name="Millares 4 4" xfId="551" xr:uid="{00000000-0005-0000-0000-000025020000}"/>
    <cellStyle name="Millares 4 4 2" xfId="5769" xr:uid="{00000000-0005-0000-0000-000026020000}"/>
    <cellStyle name="Millares 4 5" xfId="552" xr:uid="{00000000-0005-0000-0000-000027020000}"/>
    <cellStyle name="Millares 4 6" xfId="5766" xr:uid="{00000000-0005-0000-0000-000028020000}"/>
    <cellStyle name="Millares 5" xfId="553" xr:uid="{00000000-0005-0000-0000-000029020000}"/>
    <cellStyle name="Millares 5 10" xfId="554" xr:uid="{00000000-0005-0000-0000-00002A020000}"/>
    <cellStyle name="Millares 5 11" xfId="555" xr:uid="{00000000-0005-0000-0000-00002B020000}"/>
    <cellStyle name="Millares 5 12" xfId="556" xr:uid="{00000000-0005-0000-0000-00002C020000}"/>
    <cellStyle name="Millares 5 13" xfId="557" xr:uid="{00000000-0005-0000-0000-00002D020000}"/>
    <cellStyle name="Millares 5 14" xfId="558" xr:uid="{00000000-0005-0000-0000-00002E020000}"/>
    <cellStyle name="Millares 5 15" xfId="559" xr:uid="{00000000-0005-0000-0000-00002F020000}"/>
    <cellStyle name="Millares 5 16" xfId="560" xr:uid="{00000000-0005-0000-0000-000030020000}"/>
    <cellStyle name="Millares 5 17" xfId="561" xr:uid="{00000000-0005-0000-0000-000031020000}"/>
    <cellStyle name="Millares 5 2" xfId="562" xr:uid="{00000000-0005-0000-0000-000032020000}"/>
    <cellStyle name="Millares 5 2 2" xfId="563" xr:uid="{00000000-0005-0000-0000-000033020000}"/>
    <cellStyle name="Millares 5 3" xfId="564" xr:uid="{00000000-0005-0000-0000-000034020000}"/>
    <cellStyle name="Millares 5 4" xfId="565" xr:uid="{00000000-0005-0000-0000-000035020000}"/>
    <cellStyle name="Millares 5 5" xfId="566" xr:uid="{00000000-0005-0000-0000-000036020000}"/>
    <cellStyle name="Millares 5 6" xfId="567" xr:uid="{00000000-0005-0000-0000-000037020000}"/>
    <cellStyle name="Millares 5 7" xfId="568" xr:uid="{00000000-0005-0000-0000-000038020000}"/>
    <cellStyle name="Millares 5 8" xfId="569" xr:uid="{00000000-0005-0000-0000-000039020000}"/>
    <cellStyle name="Millares 5 9" xfId="570" xr:uid="{00000000-0005-0000-0000-00003A020000}"/>
    <cellStyle name="Millares 5_segprogramainversiones2" xfId="571" xr:uid="{00000000-0005-0000-0000-00003B020000}"/>
    <cellStyle name="Millares 6" xfId="572" xr:uid="{00000000-0005-0000-0000-00003C020000}"/>
    <cellStyle name="Millares 6 2" xfId="573" xr:uid="{00000000-0005-0000-0000-00003D020000}"/>
    <cellStyle name="Millares 6 2 2" xfId="574" xr:uid="{00000000-0005-0000-0000-00003E020000}"/>
    <cellStyle name="Millares 6 3" xfId="575" xr:uid="{00000000-0005-0000-0000-00003F020000}"/>
    <cellStyle name="Millares 6 4" xfId="576" xr:uid="{00000000-0005-0000-0000-000040020000}"/>
    <cellStyle name="Millares 6 5" xfId="577" xr:uid="{00000000-0005-0000-0000-000041020000}"/>
    <cellStyle name="Millares 6 6" xfId="578" xr:uid="{00000000-0005-0000-0000-000042020000}"/>
    <cellStyle name="Millares 7" xfId="579" xr:uid="{00000000-0005-0000-0000-000043020000}"/>
    <cellStyle name="Millares 7 2" xfId="580" xr:uid="{00000000-0005-0000-0000-000044020000}"/>
    <cellStyle name="Millares 7 2 2" xfId="581" xr:uid="{00000000-0005-0000-0000-000045020000}"/>
    <cellStyle name="Millares 7 3" xfId="582" xr:uid="{00000000-0005-0000-0000-000046020000}"/>
    <cellStyle name="Millares 7 4" xfId="583" xr:uid="{00000000-0005-0000-0000-000047020000}"/>
    <cellStyle name="Millares 7 5" xfId="584" xr:uid="{00000000-0005-0000-0000-000048020000}"/>
    <cellStyle name="Millares 8" xfId="585" xr:uid="{00000000-0005-0000-0000-000049020000}"/>
    <cellStyle name="Millares 8 2" xfId="586" xr:uid="{00000000-0005-0000-0000-00004A020000}"/>
    <cellStyle name="Millares 8 3" xfId="587" xr:uid="{00000000-0005-0000-0000-00004B020000}"/>
    <cellStyle name="Millares 8 4" xfId="5770" xr:uid="{00000000-0005-0000-0000-00004C020000}"/>
    <cellStyle name="Millares 9" xfId="588" xr:uid="{00000000-0005-0000-0000-00004D020000}"/>
    <cellStyle name="Millares 9 2" xfId="589" xr:uid="{00000000-0005-0000-0000-00004E020000}"/>
    <cellStyle name="Millares 9 3" xfId="590" xr:uid="{00000000-0005-0000-0000-00004F020000}"/>
    <cellStyle name="MILLONES" xfId="591" xr:uid="{00000000-0005-0000-0000-000050020000}"/>
    <cellStyle name="Moneda" xfId="5803" builtinId="4"/>
    <cellStyle name="Moneda [0] 2" xfId="7" xr:uid="{00000000-0005-0000-0000-000051020000}"/>
    <cellStyle name="Moneda [0] 2 2" xfId="5774" xr:uid="{00000000-0005-0000-0000-000052020000}"/>
    <cellStyle name="Moneda [0] 2 3" xfId="5773" xr:uid="{00000000-0005-0000-0000-000053020000}"/>
    <cellStyle name="Moneda [0] 3" xfId="5772" xr:uid="{00000000-0005-0000-0000-000054020000}"/>
    <cellStyle name="Moneda [0] 3 2" xfId="5812" xr:uid="{90B3E8C2-541E-4CA1-8181-81CD35FB8E5B}"/>
    <cellStyle name="Moneda [00]" xfId="592" xr:uid="{00000000-0005-0000-0000-000055020000}"/>
    <cellStyle name="Moneda [2]" xfId="593" xr:uid="{00000000-0005-0000-0000-000056020000}"/>
    <cellStyle name="Moneda 10" xfId="594" xr:uid="{00000000-0005-0000-0000-000057020000}"/>
    <cellStyle name="Moneda 11" xfId="595" xr:uid="{00000000-0005-0000-0000-000058020000}"/>
    <cellStyle name="Moneda 12" xfId="596" xr:uid="{00000000-0005-0000-0000-000059020000}"/>
    <cellStyle name="Moneda 13" xfId="597" xr:uid="{00000000-0005-0000-0000-00005A020000}"/>
    <cellStyle name="Moneda 14" xfId="598" xr:uid="{00000000-0005-0000-0000-00005B020000}"/>
    <cellStyle name="Moneda 15" xfId="599" xr:uid="{00000000-0005-0000-0000-00005C020000}"/>
    <cellStyle name="Moneda 16" xfId="600" xr:uid="{00000000-0005-0000-0000-00005D020000}"/>
    <cellStyle name="Moneda 17" xfId="601" xr:uid="{00000000-0005-0000-0000-00005E020000}"/>
    <cellStyle name="Moneda 18" xfId="602" xr:uid="{00000000-0005-0000-0000-00005F020000}"/>
    <cellStyle name="Moneda 19" xfId="603" xr:uid="{00000000-0005-0000-0000-000060020000}"/>
    <cellStyle name="Moneda 2" xfId="16" xr:uid="{00000000-0005-0000-0000-000061020000}"/>
    <cellStyle name="Moneda 2 10" xfId="604" xr:uid="{00000000-0005-0000-0000-000062020000}"/>
    <cellStyle name="Moneda 2 10 2" xfId="605" xr:uid="{00000000-0005-0000-0000-000063020000}"/>
    <cellStyle name="Moneda 2 10 3" xfId="606" xr:uid="{00000000-0005-0000-0000-000064020000}"/>
    <cellStyle name="Moneda 2 10 4" xfId="607" xr:uid="{00000000-0005-0000-0000-000065020000}"/>
    <cellStyle name="Moneda 2 11" xfId="608" xr:uid="{00000000-0005-0000-0000-000066020000}"/>
    <cellStyle name="Moneda 2 11 2" xfId="609" xr:uid="{00000000-0005-0000-0000-000067020000}"/>
    <cellStyle name="Moneda 2 11 3" xfId="610" xr:uid="{00000000-0005-0000-0000-000068020000}"/>
    <cellStyle name="Moneda 2 11 4" xfId="611" xr:uid="{00000000-0005-0000-0000-000069020000}"/>
    <cellStyle name="Moneda 2 12" xfId="612" xr:uid="{00000000-0005-0000-0000-00006A020000}"/>
    <cellStyle name="Moneda 2 12 2" xfId="613" xr:uid="{00000000-0005-0000-0000-00006B020000}"/>
    <cellStyle name="Moneda 2 12 3" xfId="614" xr:uid="{00000000-0005-0000-0000-00006C020000}"/>
    <cellStyle name="Moneda 2 12 4" xfId="615" xr:uid="{00000000-0005-0000-0000-00006D020000}"/>
    <cellStyle name="Moneda 2 12 5" xfId="616" xr:uid="{00000000-0005-0000-0000-00006E020000}"/>
    <cellStyle name="Moneda 2 12 6" xfId="617" xr:uid="{00000000-0005-0000-0000-00006F020000}"/>
    <cellStyle name="Moneda 2 12 7" xfId="618" xr:uid="{00000000-0005-0000-0000-000070020000}"/>
    <cellStyle name="Moneda 2 12 8" xfId="619" xr:uid="{00000000-0005-0000-0000-000071020000}"/>
    <cellStyle name="Moneda 2 13" xfId="620" xr:uid="{00000000-0005-0000-0000-000072020000}"/>
    <cellStyle name="Moneda 2 13 2" xfId="621" xr:uid="{00000000-0005-0000-0000-000073020000}"/>
    <cellStyle name="Moneda 2 13 3" xfId="622" xr:uid="{00000000-0005-0000-0000-000074020000}"/>
    <cellStyle name="Moneda 2 13 4" xfId="623" xr:uid="{00000000-0005-0000-0000-000075020000}"/>
    <cellStyle name="Moneda 2 14" xfId="624" xr:uid="{00000000-0005-0000-0000-000076020000}"/>
    <cellStyle name="Moneda 2 14 2" xfId="625" xr:uid="{00000000-0005-0000-0000-000077020000}"/>
    <cellStyle name="Moneda 2 14 3" xfId="626" xr:uid="{00000000-0005-0000-0000-000078020000}"/>
    <cellStyle name="Moneda 2 14 4" xfId="627" xr:uid="{00000000-0005-0000-0000-000079020000}"/>
    <cellStyle name="Moneda 2 15" xfId="628" xr:uid="{00000000-0005-0000-0000-00007A020000}"/>
    <cellStyle name="Moneda 2 15 2" xfId="629" xr:uid="{00000000-0005-0000-0000-00007B020000}"/>
    <cellStyle name="Moneda 2 15 3" xfId="630" xr:uid="{00000000-0005-0000-0000-00007C020000}"/>
    <cellStyle name="Moneda 2 15 4" xfId="631" xr:uid="{00000000-0005-0000-0000-00007D020000}"/>
    <cellStyle name="Moneda 2 16" xfId="632" xr:uid="{00000000-0005-0000-0000-00007E020000}"/>
    <cellStyle name="Moneda 2 16 2" xfId="633" xr:uid="{00000000-0005-0000-0000-00007F020000}"/>
    <cellStyle name="Moneda 2 16 3" xfId="634" xr:uid="{00000000-0005-0000-0000-000080020000}"/>
    <cellStyle name="Moneda 2 16 4" xfId="635" xr:uid="{00000000-0005-0000-0000-000081020000}"/>
    <cellStyle name="Moneda 2 17" xfId="636" xr:uid="{00000000-0005-0000-0000-000082020000}"/>
    <cellStyle name="Moneda 2 17 2" xfId="637" xr:uid="{00000000-0005-0000-0000-000083020000}"/>
    <cellStyle name="Moneda 2 17 3" xfId="638" xr:uid="{00000000-0005-0000-0000-000084020000}"/>
    <cellStyle name="Moneda 2 17 4" xfId="639" xr:uid="{00000000-0005-0000-0000-000085020000}"/>
    <cellStyle name="Moneda 2 18" xfId="640" xr:uid="{00000000-0005-0000-0000-000086020000}"/>
    <cellStyle name="Moneda 2 18 2" xfId="641" xr:uid="{00000000-0005-0000-0000-000087020000}"/>
    <cellStyle name="Moneda 2 18 3" xfId="642" xr:uid="{00000000-0005-0000-0000-000088020000}"/>
    <cellStyle name="Moneda 2 18 4" xfId="643" xr:uid="{00000000-0005-0000-0000-000089020000}"/>
    <cellStyle name="Moneda 2 19" xfId="644" xr:uid="{00000000-0005-0000-0000-00008A020000}"/>
    <cellStyle name="Moneda 2 19 2" xfId="645" xr:uid="{00000000-0005-0000-0000-00008B020000}"/>
    <cellStyle name="Moneda 2 19 3" xfId="646" xr:uid="{00000000-0005-0000-0000-00008C020000}"/>
    <cellStyle name="Moneda 2 19 4" xfId="647" xr:uid="{00000000-0005-0000-0000-00008D020000}"/>
    <cellStyle name="Moneda 2 2" xfId="20" xr:uid="{00000000-0005-0000-0000-00008E020000}"/>
    <cellStyle name="Moneda 2 2 10" xfId="648" xr:uid="{00000000-0005-0000-0000-00008F020000}"/>
    <cellStyle name="Moneda 2 2 10 2" xfId="649" xr:uid="{00000000-0005-0000-0000-000090020000}"/>
    <cellStyle name="Moneda 2 2 10 3" xfId="650" xr:uid="{00000000-0005-0000-0000-000091020000}"/>
    <cellStyle name="Moneda 2 2 10 4" xfId="651" xr:uid="{00000000-0005-0000-0000-000092020000}"/>
    <cellStyle name="Moneda 2 2 11" xfId="652" xr:uid="{00000000-0005-0000-0000-000093020000}"/>
    <cellStyle name="Moneda 2 2 11 2" xfId="653" xr:uid="{00000000-0005-0000-0000-000094020000}"/>
    <cellStyle name="Moneda 2 2 11 3" xfId="654" xr:uid="{00000000-0005-0000-0000-000095020000}"/>
    <cellStyle name="Moneda 2 2 11 4" xfId="655" xr:uid="{00000000-0005-0000-0000-000096020000}"/>
    <cellStyle name="Moneda 2 2 12" xfId="656" xr:uid="{00000000-0005-0000-0000-000097020000}"/>
    <cellStyle name="Moneda 2 2 12 2" xfId="657" xr:uid="{00000000-0005-0000-0000-000098020000}"/>
    <cellStyle name="Moneda 2 2 12 3" xfId="658" xr:uid="{00000000-0005-0000-0000-000099020000}"/>
    <cellStyle name="Moneda 2 2 12 4" xfId="659" xr:uid="{00000000-0005-0000-0000-00009A020000}"/>
    <cellStyle name="Moneda 2 2 13" xfId="660" xr:uid="{00000000-0005-0000-0000-00009B020000}"/>
    <cellStyle name="Moneda 2 2 13 2" xfId="661" xr:uid="{00000000-0005-0000-0000-00009C020000}"/>
    <cellStyle name="Moneda 2 2 13 3" xfId="662" xr:uid="{00000000-0005-0000-0000-00009D020000}"/>
    <cellStyle name="Moneda 2 2 13 4" xfId="663" xr:uid="{00000000-0005-0000-0000-00009E020000}"/>
    <cellStyle name="Moneda 2 2 14" xfId="664" xr:uid="{00000000-0005-0000-0000-00009F020000}"/>
    <cellStyle name="Moneda 2 2 14 2" xfId="665" xr:uid="{00000000-0005-0000-0000-0000A0020000}"/>
    <cellStyle name="Moneda 2 2 14 3" xfId="666" xr:uid="{00000000-0005-0000-0000-0000A1020000}"/>
    <cellStyle name="Moneda 2 2 14 4" xfId="667" xr:uid="{00000000-0005-0000-0000-0000A2020000}"/>
    <cellStyle name="Moneda 2 2 15" xfId="668" xr:uid="{00000000-0005-0000-0000-0000A3020000}"/>
    <cellStyle name="Moneda 2 2 15 2" xfId="669" xr:uid="{00000000-0005-0000-0000-0000A4020000}"/>
    <cellStyle name="Moneda 2 2 15 3" xfId="670" xr:uid="{00000000-0005-0000-0000-0000A5020000}"/>
    <cellStyle name="Moneda 2 2 15 4" xfId="671" xr:uid="{00000000-0005-0000-0000-0000A6020000}"/>
    <cellStyle name="Moneda 2 2 16" xfId="672" xr:uid="{00000000-0005-0000-0000-0000A7020000}"/>
    <cellStyle name="Moneda 2 2 16 2" xfId="673" xr:uid="{00000000-0005-0000-0000-0000A8020000}"/>
    <cellStyle name="Moneda 2 2 16 3" xfId="674" xr:uid="{00000000-0005-0000-0000-0000A9020000}"/>
    <cellStyle name="Moneda 2 2 16 4" xfId="675" xr:uid="{00000000-0005-0000-0000-0000AA020000}"/>
    <cellStyle name="Moneda 2 2 17" xfId="676" xr:uid="{00000000-0005-0000-0000-0000AB020000}"/>
    <cellStyle name="Moneda 2 2 17 2" xfId="677" xr:uid="{00000000-0005-0000-0000-0000AC020000}"/>
    <cellStyle name="Moneda 2 2 17 3" xfId="678" xr:uid="{00000000-0005-0000-0000-0000AD020000}"/>
    <cellStyle name="Moneda 2 2 17 4" xfId="679" xr:uid="{00000000-0005-0000-0000-0000AE020000}"/>
    <cellStyle name="Moneda 2 2 18" xfId="680" xr:uid="{00000000-0005-0000-0000-0000AF020000}"/>
    <cellStyle name="Moneda 2 2 18 2" xfId="681" xr:uid="{00000000-0005-0000-0000-0000B0020000}"/>
    <cellStyle name="Moneda 2 2 18 3" xfId="682" xr:uid="{00000000-0005-0000-0000-0000B1020000}"/>
    <cellStyle name="Moneda 2 2 18 4" xfId="683" xr:uid="{00000000-0005-0000-0000-0000B2020000}"/>
    <cellStyle name="Moneda 2 2 19" xfId="684" xr:uid="{00000000-0005-0000-0000-0000B3020000}"/>
    <cellStyle name="Moneda 2 2 19 2" xfId="685" xr:uid="{00000000-0005-0000-0000-0000B4020000}"/>
    <cellStyle name="Moneda 2 2 19 3" xfId="686" xr:uid="{00000000-0005-0000-0000-0000B5020000}"/>
    <cellStyle name="Moneda 2 2 19 4" xfId="687" xr:uid="{00000000-0005-0000-0000-0000B6020000}"/>
    <cellStyle name="Moneda 2 2 2" xfId="688" xr:uid="{00000000-0005-0000-0000-0000B7020000}"/>
    <cellStyle name="Moneda 2 2 2 2" xfId="689" xr:uid="{00000000-0005-0000-0000-0000B8020000}"/>
    <cellStyle name="Moneda 2 2 2 3" xfId="690" xr:uid="{00000000-0005-0000-0000-0000B9020000}"/>
    <cellStyle name="Moneda 2 2 2 4" xfId="691" xr:uid="{00000000-0005-0000-0000-0000BA020000}"/>
    <cellStyle name="Moneda 2 2 2 5" xfId="692" xr:uid="{00000000-0005-0000-0000-0000BB020000}"/>
    <cellStyle name="Moneda 2 2 2 6" xfId="693" xr:uid="{00000000-0005-0000-0000-0000BC020000}"/>
    <cellStyle name="Moneda 2 2 2 7" xfId="694" xr:uid="{00000000-0005-0000-0000-0000BD020000}"/>
    <cellStyle name="Moneda 2 2 20" xfId="695" xr:uid="{00000000-0005-0000-0000-0000BE020000}"/>
    <cellStyle name="Moneda 2 2 20 2" xfId="696" xr:uid="{00000000-0005-0000-0000-0000BF020000}"/>
    <cellStyle name="Moneda 2 2 20 3" xfId="697" xr:uid="{00000000-0005-0000-0000-0000C0020000}"/>
    <cellStyle name="Moneda 2 2 20 4" xfId="698" xr:uid="{00000000-0005-0000-0000-0000C1020000}"/>
    <cellStyle name="Moneda 2 2 21" xfId="699" xr:uid="{00000000-0005-0000-0000-0000C2020000}"/>
    <cellStyle name="Moneda 2 2 21 2" xfId="700" xr:uid="{00000000-0005-0000-0000-0000C3020000}"/>
    <cellStyle name="Moneda 2 2 21 3" xfId="701" xr:uid="{00000000-0005-0000-0000-0000C4020000}"/>
    <cellStyle name="Moneda 2 2 21 4" xfId="702" xr:uid="{00000000-0005-0000-0000-0000C5020000}"/>
    <cellStyle name="Moneda 2 2 22" xfId="703" xr:uid="{00000000-0005-0000-0000-0000C6020000}"/>
    <cellStyle name="Moneda 2 2 22 2" xfId="704" xr:uid="{00000000-0005-0000-0000-0000C7020000}"/>
    <cellStyle name="Moneda 2 2 22 3" xfId="705" xr:uid="{00000000-0005-0000-0000-0000C8020000}"/>
    <cellStyle name="Moneda 2 2 22 4" xfId="706" xr:uid="{00000000-0005-0000-0000-0000C9020000}"/>
    <cellStyle name="Moneda 2 2 23" xfId="707" xr:uid="{00000000-0005-0000-0000-0000CA020000}"/>
    <cellStyle name="Moneda 2 2 23 2" xfId="708" xr:uid="{00000000-0005-0000-0000-0000CB020000}"/>
    <cellStyle name="Moneda 2 2 23 3" xfId="709" xr:uid="{00000000-0005-0000-0000-0000CC020000}"/>
    <cellStyle name="Moneda 2 2 23 4" xfId="710" xr:uid="{00000000-0005-0000-0000-0000CD020000}"/>
    <cellStyle name="Moneda 2 2 24" xfId="711" xr:uid="{00000000-0005-0000-0000-0000CE020000}"/>
    <cellStyle name="Moneda 2 2 24 2" xfId="712" xr:uid="{00000000-0005-0000-0000-0000CF020000}"/>
    <cellStyle name="Moneda 2 2 24 3" xfId="713" xr:uid="{00000000-0005-0000-0000-0000D0020000}"/>
    <cellStyle name="Moneda 2 2 24 4" xfId="714" xr:uid="{00000000-0005-0000-0000-0000D1020000}"/>
    <cellStyle name="Moneda 2 2 25" xfId="715" xr:uid="{00000000-0005-0000-0000-0000D2020000}"/>
    <cellStyle name="Moneda 2 2 25 2" xfId="716" xr:uid="{00000000-0005-0000-0000-0000D3020000}"/>
    <cellStyle name="Moneda 2 2 25 3" xfId="717" xr:uid="{00000000-0005-0000-0000-0000D4020000}"/>
    <cellStyle name="Moneda 2 2 25 4" xfId="718" xr:uid="{00000000-0005-0000-0000-0000D5020000}"/>
    <cellStyle name="Moneda 2 2 26" xfId="719" xr:uid="{00000000-0005-0000-0000-0000D6020000}"/>
    <cellStyle name="Moneda 2 2 26 2" xfId="720" xr:uid="{00000000-0005-0000-0000-0000D7020000}"/>
    <cellStyle name="Moneda 2 2 26 3" xfId="721" xr:uid="{00000000-0005-0000-0000-0000D8020000}"/>
    <cellStyle name="Moneda 2 2 26 4" xfId="722" xr:uid="{00000000-0005-0000-0000-0000D9020000}"/>
    <cellStyle name="Moneda 2 2 27" xfId="723" xr:uid="{00000000-0005-0000-0000-0000DA020000}"/>
    <cellStyle name="Moneda 2 2 27 2" xfId="724" xr:uid="{00000000-0005-0000-0000-0000DB020000}"/>
    <cellStyle name="Moneda 2 2 27 3" xfId="725" xr:uid="{00000000-0005-0000-0000-0000DC020000}"/>
    <cellStyle name="Moneda 2 2 27 4" xfId="726" xr:uid="{00000000-0005-0000-0000-0000DD020000}"/>
    <cellStyle name="Moneda 2 2 28" xfId="727" xr:uid="{00000000-0005-0000-0000-0000DE020000}"/>
    <cellStyle name="Moneda 2 2 28 2" xfId="728" xr:uid="{00000000-0005-0000-0000-0000DF020000}"/>
    <cellStyle name="Moneda 2 2 28 3" xfId="729" xr:uid="{00000000-0005-0000-0000-0000E0020000}"/>
    <cellStyle name="Moneda 2 2 28 4" xfId="730" xr:uid="{00000000-0005-0000-0000-0000E1020000}"/>
    <cellStyle name="Moneda 2 2 29" xfId="731" xr:uid="{00000000-0005-0000-0000-0000E2020000}"/>
    <cellStyle name="Moneda 2 2 29 2" xfId="732" xr:uid="{00000000-0005-0000-0000-0000E3020000}"/>
    <cellStyle name="Moneda 2 2 29 3" xfId="733" xr:uid="{00000000-0005-0000-0000-0000E4020000}"/>
    <cellStyle name="Moneda 2 2 29 4" xfId="734" xr:uid="{00000000-0005-0000-0000-0000E5020000}"/>
    <cellStyle name="Moneda 2 2 3" xfId="735" xr:uid="{00000000-0005-0000-0000-0000E6020000}"/>
    <cellStyle name="Moneda 2 2 3 2" xfId="736" xr:uid="{00000000-0005-0000-0000-0000E7020000}"/>
    <cellStyle name="Moneda 2 2 3 3" xfId="737" xr:uid="{00000000-0005-0000-0000-0000E8020000}"/>
    <cellStyle name="Moneda 2 2 3 4" xfId="738" xr:uid="{00000000-0005-0000-0000-0000E9020000}"/>
    <cellStyle name="Moneda 2 2 3 5" xfId="5777" xr:uid="{00000000-0005-0000-0000-0000EA020000}"/>
    <cellStyle name="Moneda 2 2 30" xfId="739" xr:uid="{00000000-0005-0000-0000-0000EB020000}"/>
    <cellStyle name="Moneda 2 2 30 2" xfId="740" xr:uid="{00000000-0005-0000-0000-0000EC020000}"/>
    <cellStyle name="Moneda 2 2 30 3" xfId="741" xr:uid="{00000000-0005-0000-0000-0000ED020000}"/>
    <cellStyle name="Moneda 2 2 30 4" xfId="742" xr:uid="{00000000-0005-0000-0000-0000EE020000}"/>
    <cellStyle name="Moneda 2 2 31" xfId="743" xr:uid="{00000000-0005-0000-0000-0000EF020000}"/>
    <cellStyle name="Moneda 2 2 32" xfId="744" xr:uid="{00000000-0005-0000-0000-0000F0020000}"/>
    <cellStyle name="Moneda 2 2 33" xfId="745" xr:uid="{00000000-0005-0000-0000-0000F1020000}"/>
    <cellStyle name="Moneda 2 2 34" xfId="746" xr:uid="{00000000-0005-0000-0000-0000F2020000}"/>
    <cellStyle name="Moneda 2 2 35" xfId="747" xr:uid="{00000000-0005-0000-0000-0000F3020000}"/>
    <cellStyle name="Moneda 2 2 36" xfId="748" xr:uid="{00000000-0005-0000-0000-0000F4020000}"/>
    <cellStyle name="Moneda 2 2 37" xfId="749" xr:uid="{00000000-0005-0000-0000-0000F5020000}"/>
    <cellStyle name="Moneda 2 2 38" xfId="5776" xr:uid="{00000000-0005-0000-0000-0000F6020000}"/>
    <cellStyle name="Moneda 2 2 4" xfId="750" xr:uid="{00000000-0005-0000-0000-0000F7020000}"/>
    <cellStyle name="Moneda 2 2 4 2" xfId="751" xr:uid="{00000000-0005-0000-0000-0000F8020000}"/>
    <cellStyle name="Moneda 2 2 4 3" xfId="752" xr:uid="{00000000-0005-0000-0000-0000F9020000}"/>
    <cellStyle name="Moneda 2 2 4 4" xfId="753" xr:uid="{00000000-0005-0000-0000-0000FA020000}"/>
    <cellStyle name="Moneda 2 2 5" xfId="754" xr:uid="{00000000-0005-0000-0000-0000FB020000}"/>
    <cellStyle name="Moneda 2 2 5 2" xfId="755" xr:uid="{00000000-0005-0000-0000-0000FC020000}"/>
    <cellStyle name="Moneda 2 2 5 3" xfId="756" xr:uid="{00000000-0005-0000-0000-0000FD020000}"/>
    <cellStyle name="Moneda 2 2 5 4" xfId="757" xr:uid="{00000000-0005-0000-0000-0000FE020000}"/>
    <cellStyle name="Moneda 2 2 5 5" xfId="5778" xr:uid="{00000000-0005-0000-0000-0000FF020000}"/>
    <cellStyle name="Moneda 2 2 6" xfId="758" xr:uid="{00000000-0005-0000-0000-000000030000}"/>
    <cellStyle name="Moneda 2 2 6 2" xfId="759" xr:uid="{00000000-0005-0000-0000-000001030000}"/>
    <cellStyle name="Moneda 2 2 6 3" xfId="760" xr:uid="{00000000-0005-0000-0000-000002030000}"/>
    <cellStyle name="Moneda 2 2 6 4" xfId="761" xr:uid="{00000000-0005-0000-0000-000003030000}"/>
    <cellStyle name="Moneda 2 2 7" xfId="762" xr:uid="{00000000-0005-0000-0000-000004030000}"/>
    <cellStyle name="Moneda 2 2 7 2" xfId="763" xr:uid="{00000000-0005-0000-0000-000005030000}"/>
    <cellStyle name="Moneda 2 2 7 3" xfId="764" xr:uid="{00000000-0005-0000-0000-000006030000}"/>
    <cellStyle name="Moneda 2 2 7 4" xfId="765" xr:uid="{00000000-0005-0000-0000-000007030000}"/>
    <cellStyle name="Moneda 2 2 8" xfId="766" xr:uid="{00000000-0005-0000-0000-000008030000}"/>
    <cellStyle name="Moneda 2 2 8 2" xfId="767" xr:uid="{00000000-0005-0000-0000-000009030000}"/>
    <cellStyle name="Moneda 2 2 8 3" xfId="768" xr:uid="{00000000-0005-0000-0000-00000A030000}"/>
    <cellStyle name="Moneda 2 2 8 4" xfId="769" xr:uid="{00000000-0005-0000-0000-00000B030000}"/>
    <cellStyle name="Moneda 2 2 9" xfId="770" xr:uid="{00000000-0005-0000-0000-00000C030000}"/>
    <cellStyle name="Moneda 2 2 9 2" xfId="771" xr:uid="{00000000-0005-0000-0000-00000D030000}"/>
    <cellStyle name="Moneda 2 2 9 3" xfId="772" xr:uid="{00000000-0005-0000-0000-00000E030000}"/>
    <cellStyle name="Moneda 2 2 9 4" xfId="773" xr:uid="{00000000-0005-0000-0000-00000F030000}"/>
    <cellStyle name="Moneda 2 20" xfId="774" xr:uid="{00000000-0005-0000-0000-000010030000}"/>
    <cellStyle name="Moneda 2 20 2" xfId="775" xr:uid="{00000000-0005-0000-0000-000011030000}"/>
    <cellStyle name="Moneda 2 20 3" xfId="776" xr:uid="{00000000-0005-0000-0000-000012030000}"/>
    <cellStyle name="Moneda 2 20 4" xfId="777" xr:uid="{00000000-0005-0000-0000-000013030000}"/>
    <cellStyle name="Moneda 2 21" xfId="778" xr:uid="{00000000-0005-0000-0000-000014030000}"/>
    <cellStyle name="Moneda 2 21 2" xfId="779" xr:uid="{00000000-0005-0000-0000-000015030000}"/>
    <cellStyle name="Moneda 2 21 3" xfId="780" xr:uid="{00000000-0005-0000-0000-000016030000}"/>
    <cellStyle name="Moneda 2 21 4" xfId="781" xr:uid="{00000000-0005-0000-0000-000017030000}"/>
    <cellStyle name="Moneda 2 22" xfId="782" xr:uid="{00000000-0005-0000-0000-000018030000}"/>
    <cellStyle name="Moneda 2 22 2" xfId="783" xr:uid="{00000000-0005-0000-0000-000019030000}"/>
    <cellStyle name="Moneda 2 22 3" xfId="784" xr:uid="{00000000-0005-0000-0000-00001A030000}"/>
    <cellStyle name="Moneda 2 22 4" xfId="785" xr:uid="{00000000-0005-0000-0000-00001B030000}"/>
    <cellStyle name="Moneda 2 23" xfId="786" xr:uid="{00000000-0005-0000-0000-00001C030000}"/>
    <cellStyle name="Moneda 2 23 2" xfId="787" xr:uid="{00000000-0005-0000-0000-00001D030000}"/>
    <cellStyle name="Moneda 2 23 3" xfId="788" xr:uid="{00000000-0005-0000-0000-00001E030000}"/>
    <cellStyle name="Moneda 2 23 4" xfId="789" xr:uid="{00000000-0005-0000-0000-00001F030000}"/>
    <cellStyle name="Moneda 2 24" xfId="790" xr:uid="{00000000-0005-0000-0000-000020030000}"/>
    <cellStyle name="Moneda 2 24 2" xfId="791" xr:uid="{00000000-0005-0000-0000-000021030000}"/>
    <cellStyle name="Moneda 2 24 3" xfId="792" xr:uid="{00000000-0005-0000-0000-000022030000}"/>
    <cellStyle name="Moneda 2 24 4" xfId="793" xr:uid="{00000000-0005-0000-0000-000023030000}"/>
    <cellStyle name="Moneda 2 25" xfId="794" xr:uid="{00000000-0005-0000-0000-000024030000}"/>
    <cellStyle name="Moneda 2 25 2" xfId="795" xr:uid="{00000000-0005-0000-0000-000025030000}"/>
    <cellStyle name="Moneda 2 25 3" xfId="796" xr:uid="{00000000-0005-0000-0000-000026030000}"/>
    <cellStyle name="Moneda 2 25 4" xfId="797" xr:uid="{00000000-0005-0000-0000-000027030000}"/>
    <cellStyle name="Moneda 2 26" xfId="798" xr:uid="{00000000-0005-0000-0000-000028030000}"/>
    <cellStyle name="Moneda 2 26 2" xfId="799" xr:uid="{00000000-0005-0000-0000-000029030000}"/>
    <cellStyle name="Moneda 2 26 3" xfId="800" xr:uid="{00000000-0005-0000-0000-00002A030000}"/>
    <cellStyle name="Moneda 2 26 4" xfId="801" xr:uid="{00000000-0005-0000-0000-00002B030000}"/>
    <cellStyle name="Moneda 2 27" xfId="802" xr:uid="{00000000-0005-0000-0000-00002C030000}"/>
    <cellStyle name="Moneda 2 27 2" xfId="803" xr:uid="{00000000-0005-0000-0000-00002D030000}"/>
    <cellStyle name="Moneda 2 27 3" xfId="804" xr:uid="{00000000-0005-0000-0000-00002E030000}"/>
    <cellStyle name="Moneda 2 27 4" xfId="805" xr:uid="{00000000-0005-0000-0000-00002F030000}"/>
    <cellStyle name="Moneda 2 28" xfId="806" xr:uid="{00000000-0005-0000-0000-000030030000}"/>
    <cellStyle name="Moneda 2 28 2" xfId="807" xr:uid="{00000000-0005-0000-0000-000031030000}"/>
    <cellStyle name="Moneda 2 28 3" xfId="808" xr:uid="{00000000-0005-0000-0000-000032030000}"/>
    <cellStyle name="Moneda 2 28 4" xfId="809" xr:uid="{00000000-0005-0000-0000-000033030000}"/>
    <cellStyle name="Moneda 2 29" xfId="810" xr:uid="{00000000-0005-0000-0000-000034030000}"/>
    <cellStyle name="Moneda 2 29 2" xfId="811" xr:uid="{00000000-0005-0000-0000-000035030000}"/>
    <cellStyle name="Moneda 2 29 3" xfId="812" xr:uid="{00000000-0005-0000-0000-000036030000}"/>
    <cellStyle name="Moneda 2 29 4" xfId="813" xr:uid="{00000000-0005-0000-0000-000037030000}"/>
    <cellStyle name="Moneda 2 3" xfId="814" xr:uid="{00000000-0005-0000-0000-000038030000}"/>
    <cellStyle name="Moneda 2 3 2" xfId="815" xr:uid="{00000000-0005-0000-0000-000039030000}"/>
    <cellStyle name="Moneda 2 3 3" xfId="816" xr:uid="{00000000-0005-0000-0000-00003A030000}"/>
    <cellStyle name="Moneda 2 3 4" xfId="817" xr:uid="{00000000-0005-0000-0000-00003B030000}"/>
    <cellStyle name="Moneda 2 3 5" xfId="818" xr:uid="{00000000-0005-0000-0000-00003C030000}"/>
    <cellStyle name="Moneda 2 3 6" xfId="819" xr:uid="{00000000-0005-0000-0000-00003D030000}"/>
    <cellStyle name="Moneda 2 3 7" xfId="820" xr:uid="{00000000-0005-0000-0000-00003E030000}"/>
    <cellStyle name="Moneda 2 3 8" xfId="821" xr:uid="{00000000-0005-0000-0000-00003F030000}"/>
    <cellStyle name="Moneda 2 30" xfId="822" xr:uid="{00000000-0005-0000-0000-000040030000}"/>
    <cellStyle name="Moneda 2 30 2" xfId="823" xr:uid="{00000000-0005-0000-0000-000041030000}"/>
    <cellStyle name="Moneda 2 30 3" xfId="824" xr:uid="{00000000-0005-0000-0000-000042030000}"/>
    <cellStyle name="Moneda 2 30 4" xfId="825" xr:uid="{00000000-0005-0000-0000-000043030000}"/>
    <cellStyle name="Moneda 2 31" xfId="826" xr:uid="{00000000-0005-0000-0000-000044030000}"/>
    <cellStyle name="Moneda 2 31 2" xfId="827" xr:uid="{00000000-0005-0000-0000-000045030000}"/>
    <cellStyle name="Moneda 2 31 3" xfId="828" xr:uid="{00000000-0005-0000-0000-000046030000}"/>
    <cellStyle name="Moneda 2 31 4" xfId="829" xr:uid="{00000000-0005-0000-0000-000047030000}"/>
    <cellStyle name="Moneda 2 32" xfId="830" xr:uid="{00000000-0005-0000-0000-000048030000}"/>
    <cellStyle name="Moneda 2 33" xfId="831" xr:uid="{00000000-0005-0000-0000-000049030000}"/>
    <cellStyle name="Moneda 2 34" xfId="832" xr:uid="{00000000-0005-0000-0000-00004A030000}"/>
    <cellStyle name="Moneda 2 34 2" xfId="833" xr:uid="{00000000-0005-0000-0000-00004B030000}"/>
    <cellStyle name="Moneda 2 34 2 2" xfId="834" xr:uid="{00000000-0005-0000-0000-00004C030000}"/>
    <cellStyle name="Moneda 2 34 2 2 2" xfId="835" xr:uid="{00000000-0005-0000-0000-00004D030000}"/>
    <cellStyle name="Moneda 2 34 2 3" xfId="836" xr:uid="{00000000-0005-0000-0000-00004E030000}"/>
    <cellStyle name="Moneda 2 34 2 3 2" xfId="837" xr:uid="{00000000-0005-0000-0000-00004F030000}"/>
    <cellStyle name="Moneda 2 34 2 4" xfId="838" xr:uid="{00000000-0005-0000-0000-000050030000}"/>
    <cellStyle name="Moneda 2 34 2 4 2" xfId="839" xr:uid="{00000000-0005-0000-0000-000051030000}"/>
    <cellStyle name="Moneda 2 34 2 5" xfId="840" xr:uid="{00000000-0005-0000-0000-000052030000}"/>
    <cellStyle name="Moneda 2 34 2 5 2" xfId="841" xr:uid="{00000000-0005-0000-0000-000053030000}"/>
    <cellStyle name="Moneda 2 34 2 6" xfId="842" xr:uid="{00000000-0005-0000-0000-000054030000}"/>
    <cellStyle name="Moneda 2 34 3" xfId="843" xr:uid="{00000000-0005-0000-0000-000055030000}"/>
    <cellStyle name="Moneda 2 34 3 2" xfId="844" xr:uid="{00000000-0005-0000-0000-000056030000}"/>
    <cellStyle name="Moneda 2 34 4" xfId="845" xr:uid="{00000000-0005-0000-0000-000057030000}"/>
    <cellStyle name="Moneda 2 34 4 2" xfId="846" xr:uid="{00000000-0005-0000-0000-000058030000}"/>
    <cellStyle name="Moneda 2 34 5" xfId="847" xr:uid="{00000000-0005-0000-0000-000059030000}"/>
    <cellStyle name="Moneda 2 34 5 2" xfId="848" xr:uid="{00000000-0005-0000-0000-00005A030000}"/>
    <cellStyle name="Moneda 2 34 6" xfId="849" xr:uid="{00000000-0005-0000-0000-00005B030000}"/>
    <cellStyle name="Moneda 2 34 6 2" xfId="850" xr:uid="{00000000-0005-0000-0000-00005C030000}"/>
    <cellStyle name="Moneda 2 34 7" xfId="851" xr:uid="{00000000-0005-0000-0000-00005D030000}"/>
    <cellStyle name="Moneda 2 35" xfId="852" xr:uid="{00000000-0005-0000-0000-00005E030000}"/>
    <cellStyle name="Moneda 2 36" xfId="5775" xr:uid="{00000000-0005-0000-0000-00005F030000}"/>
    <cellStyle name="Moneda 2 4" xfId="853" xr:uid="{00000000-0005-0000-0000-000060030000}"/>
    <cellStyle name="Moneda 2 4 2" xfId="854" xr:uid="{00000000-0005-0000-0000-000061030000}"/>
    <cellStyle name="Moneda 2 4 3" xfId="855" xr:uid="{00000000-0005-0000-0000-000062030000}"/>
    <cellStyle name="Moneda 2 4 4" xfId="856" xr:uid="{00000000-0005-0000-0000-000063030000}"/>
    <cellStyle name="Moneda 2 5" xfId="857" xr:uid="{00000000-0005-0000-0000-000064030000}"/>
    <cellStyle name="Moneda 2 5 2" xfId="858" xr:uid="{00000000-0005-0000-0000-000065030000}"/>
    <cellStyle name="Moneda 2 5 3" xfId="859" xr:uid="{00000000-0005-0000-0000-000066030000}"/>
    <cellStyle name="Moneda 2 5 4" xfId="860" xr:uid="{00000000-0005-0000-0000-000067030000}"/>
    <cellStyle name="Moneda 2 6" xfId="861" xr:uid="{00000000-0005-0000-0000-000068030000}"/>
    <cellStyle name="Moneda 2 6 2" xfId="862" xr:uid="{00000000-0005-0000-0000-000069030000}"/>
    <cellStyle name="Moneda 2 6 3" xfId="863" xr:uid="{00000000-0005-0000-0000-00006A030000}"/>
    <cellStyle name="Moneda 2 6 4" xfId="864" xr:uid="{00000000-0005-0000-0000-00006B030000}"/>
    <cellStyle name="Moneda 2 7" xfId="865" xr:uid="{00000000-0005-0000-0000-00006C030000}"/>
    <cellStyle name="Moneda 2 7 2" xfId="866" xr:uid="{00000000-0005-0000-0000-00006D030000}"/>
    <cellStyle name="Moneda 2 7 3" xfId="867" xr:uid="{00000000-0005-0000-0000-00006E030000}"/>
    <cellStyle name="Moneda 2 7 4" xfId="868" xr:uid="{00000000-0005-0000-0000-00006F030000}"/>
    <cellStyle name="Moneda 2 8" xfId="869" xr:uid="{00000000-0005-0000-0000-000070030000}"/>
    <cellStyle name="Moneda 2 8 2" xfId="870" xr:uid="{00000000-0005-0000-0000-000071030000}"/>
    <cellStyle name="Moneda 2 8 3" xfId="871" xr:uid="{00000000-0005-0000-0000-000072030000}"/>
    <cellStyle name="Moneda 2 8 4" xfId="872" xr:uid="{00000000-0005-0000-0000-000073030000}"/>
    <cellStyle name="Moneda 2 9" xfId="873" xr:uid="{00000000-0005-0000-0000-000074030000}"/>
    <cellStyle name="Moneda 2 9 2" xfId="874" xr:uid="{00000000-0005-0000-0000-000075030000}"/>
    <cellStyle name="Moneda 2 9 3" xfId="875" xr:uid="{00000000-0005-0000-0000-000076030000}"/>
    <cellStyle name="Moneda 2 9 4" xfId="876" xr:uid="{00000000-0005-0000-0000-000077030000}"/>
    <cellStyle name="Moneda 2_28+0300-4504" xfId="877" xr:uid="{00000000-0005-0000-0000-000078030000}"/>
    <cellStyle name="Moneda 20" xfId="878" xr:uid="{00000000-0005-0000-0000-000079030000}"/>
    <cellStyle name="Moneda 21" xfId="879" xr:uid="{00000000-0005-0000-0000-00007A030000}"/>
    <cellStyle name="Moneda 22" xfId="880" xr:uid="{00000000-0005-0000-0000-00007B030000}"/>
    <cellStyle name="Moneda 23" xfId="881" xr:uid="{00000000-0005-0000-0000-00007C030000}"/>
    <cellStyle name="Moneda 24" xfId="882" xr:uid="{00000000-0005-0000-0000-00007D030000}"/>
    <cellStyle name="Moneda 25" xfId="883" xr:uid="{00000000-0005-0000-0000-00007E030000}"/>
    <cellStyle name="Moneda 26" xfId="884" xr:uid="{00000000-0005-0000-0000-00007F030000}"/>
    <cellStyle name="Moneda 27" xfId="885" xr:uid="{00000000-0005-0000-0000-000080030000}"/>
    <cellStyle name="Moneda 28" xfId="886" xr:uid="{00000000-0005-0000-0000-000081030000}"/>
    <cellStyle name="Moneda 29" xfId="887" xr:uid="{00000000-0005-0000-0000-000082030000}"/>
    <cellStyle name="Moneda 3" xfId="888" xr:uid="{00000000-0005-0000-0000-000083030000}"/>
    <cellStyle name="Moneda 3 10" xfId="889" xr:uid="{00000000-0005-0000-0000-000084030000}"/>
    <cellStyle name="Moneda 3 11" xfId="890" xr:uid="{00000000-0005-0000-0000-000085030000}"/>
    <cellStyle name="Moneda 3 12" xfId="891" xr:uid="{00000000-0005-0000-0000-000086030000}"/>
    <cellStyle name="Moneda 3 13" xfId="892" xr:uid="{00000000-0005-0000-0000-000087030000}"/>
    <cellStyle name="Moneda 3 14" xfId="893" xr:uid="{00000000-0005-0000-0000-000088030000}"/>
    <cellStyle name="Moneda 3 15" xfId="894" xr:uid="{00000000-0005-0000-0000-000089030000}"/>
    <cellStyle name="Moneda 3 16" xfId="5779" xr:uid="{00000000-0005-0000-0000-00008A030000}"/>
    <cellStyle name="Moneda 3 2" xfId="895" xr:uid="{00000000-0005-0000-0000-00008B030000}"/>
    <cellStyle name="Moneda 3 2 2" xfId="896" xr:uid="{00000000-0005-0000-0000-00008C030000}"/>
    <cellStyle name="Moneda 3 3" xfId="897" xr:uid="{00000000-0005-0000-0000-00008D030000}"/>
    <cellStyle name="Moneda 3 3 2" xfId="898" xr:uid="{00000000-0005-0000-0000-00008E030000}"/>
    <cellStyle name="Moneda 3 3 2 2" xfId="899" xr:uid="{00000000-0005-0000-0000-00008F030000}"/>
    <cellStyle name="Moneda 3 3 2 3" xfId="900" xr:uid="{00000000-0005-0000-0000-000090030000}"/>
    <cellStyle name="Moneda 3 3 2 4" xfId="901" xr:uid="{00000000-0005-0000-0000-000091030000}"/>
    <cellStyle name="Moneda 3 3 3" xfId="902" xr:uid="{00000000-0005-0000-0000-000092030000}"/>
    <cellStyle name="Moneda 3 3 4" xfId="903" xr:uid="{00000000-0005-0000-0000-000093030000}"/>
    <cellStyle name="Moneda 3 3 5" xfId="904" xr:uid="{00000000-0005-0000-0000-000094030000}"/>
    <cellStyle name="Moneda 3 3 6" xfId="905" xr:uid="{00000000-0005-0000-0000-000095030000}"/>
    <cellStyle name="Moneda 3 3 7" xfId="906" xr:uid="{00000000-0005-0000-0000-000096030000}"/>
    <cellStyle name="Moneda 3 3 8" xfId="907" xr:uid="{00000000-0005-0000-0000-000097030000}"/>
    <cellStyle name="Moneda 3 3 9" xfId="908" xr:uid="{00000000-0005-0000-0000-000098030000}"/>
    <cellStyle name="Moneda 3 4" xfId="909" xr:uid="{00000000-0005-0000-0000-000099030000}"/>
    <cellStyle name="Moneda 3 5" xfId="910" xr:uid="{00000000-0005-0000-0000-00009A030000}"/>
    <cellStyle name="Moneda 3 6" xfId="911" xr:uid="{00000000-0005-0000-0000-00009B030000}"/>
    <cellStyle name="Moneda 3 7" xfId="912" xr:uid="{00000000-0005-0000-0000-00009C030000}"/>
    <cellStyle name="Moneda 3 8" xfId="913" xr:uid="{00000000-0005-0000-0000-00009D030000}"/>
    <cellStyle name="Moneda 3 9" xfId="914" xr:uid="{00000000-0005-0000-0000-00009E030000}"/>
    <cellStyle name="Moneda 3_APU-DEFINITIVO AMV G2 THUI" xfId="915" xr:uid="{00000000-0005-0000-0000-00009F030000}"/>
    <cellStyle name="Moneda 30" xfId="916" xr:uid="{00000000-0005-0000-0000-0000A0030000}"/>
    <cellStyle name="Moneda 31" xfId="917" xr:uid="{00000000-0005-0000-0000-0000A1030000}"/>
    <cellStyle name="Moneda 32" xfId="918" xr:uid="{00000000-0005-0000-0000-0000A2030000}"/>
    <cellStyle name="Moneda 33" xfId="919" xr:uid="{00000000-0005-0000-0000-0000A3030000}"/>
    <cellStyle name="Moneda 34" xfId="920" xr:uid="{00000000-0005-0000-0000-0000A4030000}"/>
    <cellStyle name="Moneda 35" xfId="5747" xr:uid="{00000000-0005-0000-0000-0000A5030000}"/>
    <cellStyle name="Moneda 36" xfId="5749" xr:uid="{00000000-0005-0000-0000-0000A6030000}"/>
    <cellStyle name="Moneda 37" xfId="5771" xr:uid="{00000000-0005-0000-0000-0000A7030000}"/>
    <cellStyle name="Moneda 38" xfId="5816" xr:uid="{6D70340B-8AC2-470B-9512-707D35642A3B}"/>
    <cellStyle name="Moneda 4" xfId="921" xr:uid="{00000000-0005-0000-0000-0000A8030000}"/>
    <cellStyle name="Moneda 4 2" xfId="922" xr:uid="{00000000-0005-0000-0000-0000A9030000}"/>
    <cellStyle name="Moneda 4 2 2" xfId="923" xr:uid="{00000000-0005-0000-0000-0000AA030000}"/>
    <cellStyle name="Moneda 4 3" xfId="924" xr:uid="{00000000-0005-0000-0000-0000AB030000}"/>
    <cellStyle name="Moneda 4 4" xfId="925" xr:uid="{00000000-0005-0000-0000-0000AC030000}"/>
    <cellStyle name="Moneda 5" xfId="926" xr:uid="{00000000-0005-0000-0000-0000AD030000}"/>
    <cellStyle name="Moneda 5 2" xfId="927" xr:uid="{00000000-0005-0000-0000-0000AE030000}"/>
    <cellStyle name="Moneda 5 3" xfId="928" xr:uid="{00000000-0005-0000-0000-0000AF030000}"/>
    <cellStyle name="Moneda 5 4" xfId="5780" xr:uid="{00000000-0005-0000-0000-0000B0030000}"/>
    <cellStyle name="Moneda 58" xfId="929" xr:uid="{00000000-0005-0000-0000-0000B1030000}"/>
    <cellStyle name="Moneda 6" xfId="930" xr:uid="{00000000-0005-0000-0000-0000B2030000}"/>
    <cellStyle name="Moneda 6 2" xfId="931" xr:uid="{00000000-0005-0000-0000-0000B3030000}"/>
    <cellStyle name="Moneda 7" xfId="932" xr:uid="{00000000-0005-0000-0000-0000B4030000}"/>
    <cellStyle name="Moneda 7 2" xfId="933" xr:uid="{00000000-0005-0000-0000-0000B5030000}"/>
    <cellStyle name="Moneda 7 2 2" xfId="934" xr:uid="{00000000-0005-0000-0000-0000B6030000}"/>
    <cellStyle name="Moneda 8" xfId="935" xr:uid="{00000000-0005-0000-0000-0000B7030000}"/>
    <cellStyle name="Moneda 8 2" xfId="936" xr:uid="{00000000-0005-0000-0000-0000B8030000}"/>
    <cellStyle name="Moneda 9" xfId="937" xr:uid="{00000000-0005-0000-0000-0000B9030000}"/>
    <cellStyle name="Moneda 9 2" xfId="938" xr:uid="{00000000-0005-0000-0000-0000BA030000}"/>
    <cellStyle name="Moneda 9 3" xfId="939" xr:uid="{00000000-0005-0000-0000-0000BB030000}"/>
    <cellStyle name="Moneda_Propuesta SCV-045-99 3" xfId="17" xr:uid="{00000000-0005-0000-0000-0000BC030000}"/>
    <cellStyle name="Moneda0" xfId="940" xr:uid="{00000000-0005-0000-0000-0000BD030000}"/>
    <cellStyle name="Neutral 2" xfId="941" xr:uid="{00000000-0005-0000-0000-0000BE030000}"/>
    <cellStyle name="Neutral 3" xfId="942" xr:uid="{00000000-0005-0000-0000-0000BF030000}"/>
    <cellStyle name="Neutral 4" xfId="943" xr:uid="{00000000-0005-0000-0000-0000C0030000}"/>
    <cellStyle name="Neutral 5" xfId="944" xr:uid="{00000000-0005-0000-0000-0000C1030000}"/>
    <cellStyle name="Neutral 6" xfId="945" xr:uid="{00000000-0005-0000-0000-0000C2030000}"/>
    <cellStyle name="No. punto" xfId="946" xr:uid="{00000000-0005-0000-0000-0000C3030000}"/>
    <cellStyle name="Normal" xfId="0" builtinId="0"/>
    <cellStyle name="Normal 10" xfId="8" xr:uid="{00000000-0005-0000-0000-0000C5030000}"/>
    <cellStyle name="Normal 10 10" xfId="947" xr:uid="{00000000-0005-0000-0000-0000C6030000}"/>
    <cellStyle name="Normal 10 10 2" xfId="12" xr:uid="{00000000-0005-0000-0000-0000C7030000}"/>
    <cellStyle name="Normal 10 11" xfId="948" xr:uid="{00000000-0005-0000-0000-0000C8030000}"/>
    <cellStyle name="Normal 10 12" xfId="949" xr:uid="{00000000-0005-0000-0000-0000C9030000}"/>
    <cellStyle name="Normal 10 13" xfId="950" xr:uid="{00000000-0005-0000-0000-0000CA030000}"/>
    <cellStyle name="Normal 10 14" xfId="951" xr:uid="{00000000-0005-0000-0000-0000CB030000}"/>
    <cellStyle name="Normal 10 15" xfId="952" xr:uid="{00000000-0005-0000-0000-0000CC030000}"/>
    <cellStyle name="Normal 10 16" xfId="953" xr:uid="{00000000-0005-0000-0000-0000CD030000}"/>
    <cellStyle name="Normal 10 17" xfId="954" xr:uid="{00000000-0005-0000-0000-0000CE030000}"/>
    <cellStyle name="Normal 10 18" xfId="955" xr:uid="{00000000-0005-0000-0000-0000CF030000}"/>
    <cellStyle name="Normal 10 19" xfId="956" xr:uid="{00000000-0005-0000-0000-0000D0030000}"/>
    <cellStyle name="Normal 10 2" xfId="957" xr:uid="{00000000-0005-0000-0000-0000D1030000}"/>
    <cellStyle name="Normal 10 2 2" xfId="958" xr:uid="{00000000-0005-0000-0000-0000D2030000}"/>
    <cellStyle name="Normal 10 20" xfId="959" xr:uid="{00000000-0005-0000-0000-0000D3030000}"/>
    <cellStyle name="Normal 10 21" xfId="960" xr:uid="{00000000-0005-0000-0000-0000D4030000}"/>
    <cellStyle name="Normal 10 22" xfId="961" xr:uid="{00000000-0005-0000-0000-0000D5030000}"/>
    <cellStyle name="Normal 10 23" xfId="962" xr:uid="{00000000-0005-0000-0000-0000D6030000}"/>
    <cellStyle name="Normal 10 24" xfId="963" xr:uid="{00000000-0005-0000-0000-0000D7030000}"/>
    <cellStyle name="Normal 10 25" xfId="964" xr:uid="{00000000-0005-0000-0000-0000D8030000}"/>
    <cellStyle name="Normal 10 26" xfId="965" xr:uid="{00000000-0005-0000-0000-0000D9030000}"/>
    <cellStyle name="Normal 10 27" xfId="966" xr:uid="{00000000-0005-0000-0000-0000DA030000}"/>
    <cellStyle name="Normal 10 28" xfId="967" xr:uid="{00000000-0005-0000-0000-0000DB030000}"/>
    <cellStyle name="Normal 10 29" xfId="968" xr:uid="{00000000-0005-0000-0000-0000DC030000}"/>
    <cellStyle name="Normal 10 3" xfId="969" xr:uid="{00000000-0005-0000-0000-0000DD030000}"/>
    <cellStyle name="Normal 10 30" xfId="970" xr:uid="{00000000-0005-0000-0000-0000DE030000}"/>
    <cellStyle name="Normal 10 31" xfId="971" xr:uid="{00000000-0005-0000-0000-0000DF030000}"/>
    <cellStyle name="Normal 10 32" xfId="972" xr:uid="{00000000-0005-0000-0000-0000E0030000}"/>
    <cellStyle name="Normal 10 33" xfId="973" xr:uid="{00000000-0005-0000-0000-0000E1030000}"/>
    <cellStyle name="Normal 10 34" xfId="974" xr:uid="{00000000-0005-0000-0000-0000E2030000}"/>
    <cellStyle name="Normal 10 35" xfId="975" xr:uid="{00000000-0005-0000-0000-0000E3030000}"/>
    <cellStyle name="Normal 10 36" xfId="976" xr:uid="{00000000-0005-0000-0000-0000E4030000}"/>
    <cellStyle name="Normal 10 37" xfId="977" xr:uid="{00000000-0005-0000-0000-0000E5030000}"/>
    <cellStyle name="Normal 10 38" xfId="978" xr:uid="{00000000-0005-0000-0000-0000E6030000}"/>
    <cellStyle name="Normal 10 39" xfId="979" xr:uid="{00000000-0005-0000-0000-0000E7030000}"/>
    <cellStyle name="Normal 10 4" xfId="980" xr:uid="{00000000-0005-0000-0000-0000E8030000}"/>
    <cellStyle name="Normal 10 40" xfId="981" xr:uid="{00000000-0005-0000-0000-0000E9030000}"/>
    <cellStyle name="Normal 10 41" xfId="982" xr:uid="{00000000-0005-0000-0000-0000EA030000}"/>
    <cellStyle name="Normal 10 42" xfId="983" xr:uid="{00000000-0005-0000-0000-0000EB030000}"/>
    <cellStyle name="Normal 10 43" xfId="984" xr:uid="{00000000-0005-0000-0000-0000EC030000}"/>
    <cellStyle name="Normal 10 44" xfId="985" xr:uid="{00000000-0005-0000-0000-0000ED030000}"/>
    <cellStyle name="Normal 10 5" xfId="986" xr:uid="{00000000-0005-0000-0000-0000EE030000}"/>
    <cellStyle name="Normal 10 6" xfId="987" xr:uid="{00000000-0005-0000-0000-0000EF030000}"/>
    <cellStyle name="Normal 10 7" xfId="988" xr:uid="{00000000-0005-0000-0000-0000F0030000}"/>
    <cellStyle name="Normal 10 8" xfId="989" xr:uid="{00000000-0005-0000-0000-0000F1030000}"/>
    <cellStyle name="Normal 10 9" xfId="990" xr:uid="{00000000-0005-0000-0000-0000F2030000}"/>
    <cellStyle name="Normal 11" xfId="991" xr:uid="{00000000-0005-0000-0000-0000F3030000}"/>
    <cellStyle name="Normal 11 10" xfId="992" xr:uid="{00000000-0005-0000-0000-0000F4030000}"/>
    <cellStyle name="Normal 11 11" xfId="993" xr:uid="{00000000-0005-0000-0000-0000F5030000}"/>
    <cellStyle name="Normal 11 12" xfId="994" xr:uid="{00000000-0005-0000-0000-0000F6030000}"/>
    <cellStyle name="Normal 11 13" xfId="995" xr:uid="{00000000-0005-0000-0000-0000F7030000}"/>
    <cellStyle name="Normal 11 14" xfId="996" xr:uid="{00000000-0005-0000-0000-0000F8030000}"/>
    <cellStyle name="Normal 11 15" xfId="997" xr:uid="{00000000-0005-0000-0000-0000F9030000}"/>
    <cellStyle name="Normal 11 16" xfId="998" xr:uid="{00000000-0005-0000-0000-0000FA030000}"/>
    <cellStyle name="Normal 11 17" xfId="999" xr:uid="{00000000-0005-0000-0000-0000FB030000}"/>
    <cellStyle name="Normal 11 18" xfId="1000" xr:uid="{00000000-0005-0000-0000-0000FC030000}"/>
    <cellStyle name="Normal 11 19" xfId="1001" xr:uid="{00000000-0005-0000-0000-0000FD030000}"/>
    <cellStyle name="Normal 11 2" xfId="1002" xr:uid="{00000000-0005-0000-0000-0000FE030000}"/>
    <cellStyle name="Normal 11 20" xfId="1003" xr:uid="{00000000-0005-0000-0000-0000FF030000}"/>
    <cellStyle name="Normal 11 21" xfId="1004" xr:uid="{00000000-0005-0000-0000-000000040000}"/>
    <cellStyle name="Normal 11 22" xfId="1005" xr:uid="{00000000-0005-0000-0000-000001040000}"/>
    <cellStyle name="Normal 11 23" xfId="1006" xr:uid="{00000000-0005-0000-0000-000002040000}"/>
    <cellStyle name="Normal 11 24" xfId="1007" xr:uid="{00000000-0005-0000-0000-000003040000}"/>
    <cellStyle name="Normal 11 25" xfId="1008" xr:uid="{00000000-0005-0000-0000-000004040000}"/>
    <cellStyle name="Normal 11 26" xfId="1009" xr:uid="{00000000-0005-0000-0000-000005040000}"/>
    <cellStyle name="Normal 11 27" xfId="1010" xr:uid="{00000000-0005-0000-0000-000006040000}"/>
    <cellStyle name="Normal 11 28" xfId="1011" xr:uid="{00000000-0005-0000-0000-000007040000}"/>
    <cellStyle name="Normal 11 29" xfId="1012" xr:uid="{00000000-0005-0000-0000-000008040000}"/>
    <cellStyle name="Normal 11 3" xfId="1013" xr:uid="{00000000-0005-0000-0000-000009040000}"/>
    <cellStyle name="Normal 11 30" xfId="1014" xr:uid="{00000000-0005-0000-0000-00000A040000}"/>
    <cellStyle name="Normal 11 31" xfId="1015" xr:uid="{00000000-0005-0000-0000-00000B040000}"/>
    <cellStyle name="Normal 11 32" xfId="1016" xr:uid="{00000000-0005-0000-0000-00000C040000}"/>
    <cellStyle name="Normal 11 33" xfId="1017" xr:uid="{00000000-0005-0000-0000-00000D040000}"/>
    <cellStyle name="Normal 11 34" xfId="1018" xr:uid="{00000000-0005-0000-0000-00000E040000}"/>
    <cellStyle name="Normal 11 35" xfId="1019" xr:uid="{00000000-0005-0000-0000-00000F040000}"/>
    <cellStyle name="Normal 11 36" xfId="1020" xr:uid="{00000000-0005-0000-0000-000010040000}"/>
    <cellStyle name="Normal 11 37" xfId="1021" xr:uid="{00000000-0005-0000-0000-000011040000}"/>
    <cellStyle name="Normal 11 38" xfId="1022" xr:uid="{00000000-0005-0000-0000-000012040000}"/>
    <cellStyle name="Normal 11 39" xfId="1023" xr:uid="{00000000-0005-0000-0000-000013040000}"/>
    <cellStyle name="Normal 11 4" xfId="1024" xr:uid="{00000000-0005-0000-0000-000014040000}"/>
    <cellStyle name="Normal 11 40" xfId="1025" xr:uid="{00000000-0005-0000-0000-000015040000}"/>
    <cellStyle name="Normal 11 41" xfId="1026" xr:uid="{00000000-0005-0000-0000-000016040000}"/>
    <cellStyle name="Normal 11 42" xfId="1027" xr:uid="{00000000-0005-0000-0000-000017040000}"/>
    <cellStyle name="Normal 11 43" xfId="1028" xr:uid="{00000000-0005-0000-0000-000018040000}"/>
    <cellStyle name="Normal 11 44" xfId="1029" xr:uid="{00000000-0005-0000-0000-000019040000}"/>
    <cellStyle name="Normal 11 45" xfId="1030" xr:uid="{00000000-0005-0000-0000-00001A040000}"/>
    <cellStyle name="Normal 11 45 2" xfId="1031" xr:uid="{00000000-0005-0000-0000-00001B040000}"/>
    <cellStyle name="Normal 11 45 2 2" xfId="1032" xr:uid="{00000000-0005-0000-0000-00001C040000}"/>
    <cellStyle name="Normal 11 45 2 2 2" xfId="1033" xr:uid="{00000000-0005-0000-0000-00001D040000}"/>
    <cellStyle name="Normal 11 45 2 2 2 2" xfId="14" xr:uid="{00000000-0005-0000-0000-00001E040000}"/>
    <cellStyle name="Normal 11 45 2 2 3" xfId="1034" xr:uid="{00000000-0005-0000-0000-00001F040000}"/>
    <cellStyle name="Normal 11 45 2 2 3 2" xfId="1035" xr:uid="{00000000-0005-0000-0000-000020040000}"/>
    <cellStyle name="Normal 11 45 2 2 4" xfId="1036" xr:uid="{00000000-0005-0000-0000-000021040000}"/>
    <cellStyle name="Normal 11 45 2 2 4 2" xfId="1037" xr:uid="{00000000-0005-0000-0000-000022040000}"/>
    <cellStyle name="Normal 11 45 2 2 5" xfId="1038" xr:uid="{00000000-0005-0000-0000-000023040000}"/>
    <cellStyle name="Normal 11 45 2 2 5 2" xfId="1039" xr:uid="{00000000-0005-0000-0000-000024040000}"/>
    <cellStyle name="Normal 11 45 2 2 6" xfId="1040" xr:uid="{00000000-0005-0000-0000-000025040000}"/>
    <cellStyle name="Normal 11 45 2 3" xfId="1041" xr:uid="{00000000-0005-0000-0000-000026040000}"/>
    <cellStyle name="Normal 11 45 2 3 2" xfId="1042" xr:uid="{00000000-0005-0000-0000-000027040000}"/>
    <cellStyle name="Normal 11 45 2 4" xfId="1043" xr:uid="{00000000-0005-0000-0000-000028040000}"/>
    <cellStyle name="Normal 11 45 2 4 2" xfId="1044" xr:uid="{00000000-0005-0000-0000-000029040000}"/>
    <cellStyle name="Normal 11 45 2 5" xfId="1045" xr:uid="{00000000-0005-0000-0000-00002A040000}"/>
    <cellStyle name="Normal 11 45 2 5 2" xfId="1046" xr:uid="{00000000-0005-0000-0000-00002B040000}"/>
    <cellStyle name="Normal 11 45 2 6" xfId="1047" xr:uid="{00000000-0005-0000-0000-00002C040000}"/>
    <cellStyle name="Normal 11 45 2 6 2" xfId="1048" xr:uid="{00000000-0005-0000-0000-00002D040000}"/>
    <cellStyle name="Normal 11 45 2 7" xfId="13" xr:uid="{00000000-0005-0000-0000-00002E040000}"/>
    <cellStyle name="Normal 11 45 3" xfId="1049" xr:uid="{00000000-0005-0000-0000-00002F040000}"/>
    <cellStyle name="Normal 11 45 3 2" xfId="1050" xr:uid="{00000000-0005-0000-0000-000030040000}"/>
    <cellStyle name="Normal 11 45 3 2 2" xfId="1051" xr:uid="{00000000-0005-0000-0000-000031040000}"/>
    <cellStyle name="Normal 11 45 3 3" xfId="1052" xr:uid="{00000000-0005-0000-0000-000032040000}"/>
    <cellStyle name="Normal 11 45 3 3 2" xfId="1053" xr:uid="{00000000-0005-0000-0000-000033040000}"/>
    <cellStyle name="Normal 11 45 3 4" xfId="1054" xr:uid="{00000000-0005-0000-0000-000034040000}"/>
    <cellStyle name="Normal 11 45 3 4 2" xfId="1055" xr:uid="{00000000-0005-0000-0000-000035040000}"/>
    <cellStyle name="Normal 11 45 3 5" xfId="1056" xr:uid="{00000000-0005-0000-0000-000036040000}"/>
    <cellStyle name="Normal 11 45 3 5 2" xfId="1057" xr:uid="{00000000-0005-0000-0000-000037040000}"/>
    <cellStyle name="Normal 11 45 3 6" xfId="1058" xr:uid="{00000000-0005-0000-0000-000038040000}"/>
    <cellStyle name="Normal 11 45 4" xfId="1059" xr:uid="{00000000-0005-0000-0000-000039040000}"/>
    <cellStyle name="Normal 11 45 4 2" xfId="1060" xr:uid="{00000000-0005-0000-0000-00003A040000}"/>
    <cellStyle name="Normal 11 45 5" xfId="1061" xr:uid="{00000000-0005-0000-0000-00003B040000}"/>
    <cellStyle name="Normal 11 45 5 2" xfId="1062" xr:uid="{00000000-0005-0000-0000-00003C040000}"/>
    <cellStyle name="Normal 11 45 6" xfId="1063" xr:uid="{00000000-0005-0000-0000-00003D040000}"/>
    <cellStyle name="Normal 11 45 6 2" xfId="1064" xr:uid="{00000000-0005-0000-0000-00003E040000}"/>
    <cellStyle name="Normal 11 45 7" xfId="1065" xr:uid="{00000000-0005-0000-0000-00003F040000}"/>
    <cellStyle name="Normal 11 45 7 2" xfId="1066" xr:uid="{00000000-0005-0000-0000-000040040000}"/>
    <cellStyle name="Normal 11 45 8" xfId="1067" xr:uid="{00000000-0005-0000-0000-000041040000}"/>
    <cellStyle name="Normal 11 45 9" xfId="1068" xr:uid="{00000000-0005-0000-0000-000042040000}"/>
    <cellStyle name="Normal 11 46" xfId="1069" xr:uid="{00000000-0005-0000-0000-000043040000}"/>
    <cellStyle name="Normal 11 47" xfId="1070" xr:uid="{00000000-0005-0000-0000-000044040000}"/>
    <cellStyle name="Normal 11 47 2" xfId="1071" xr:uid="{00000000-0005-0000-0000-000045040000}"/>
    <cellStyle name="Normal 11 48" xfId="1072" xr:uid="{00000000-0005-0000-0000-000046040000}"/>
    <cellStyle name="Normal 11 48 2" xfId="1073" xr:uid="{00000000-0005-0000-0000-000047040000}"/>
    <cellStyle name="Normal 11 49" xfId="1074" xr:uid="{00000000-0005-0000-0000-000048040000}"/>
    <cellStyle name="Normal 11 49 2" xfId="1075" xr:uid="{00000000-0005-0000-0000-000049040000}"/>
    <cellStyle name="Normal 11 5" xfId="1076" xr:uid="{00000000-0005-0000-0000-00004A040000}"/>
    <cellStyle name="Normal 11 50" xfId="1077" xr:uid="{00000000-0005-0000-0000-00004B040000}"/>
    <cellStyle name="Normal 11 50 2" xfId="1078" xr:uid="{00000000-0005-0000-0000-00004C040000}"/>
    <cellStyle name="Normal 11 51" xfId="1079" xr:uid="{00000000-0005-0000-0000-00004D040000}"/>
    <cellStyle name="Normal 11 51 2" xfId="1080" xr:uid="{00000000-0005-0000-0000-00004E040000}"/>
    <cellStyle name="Normal 11 52" xfId="1081" xr:uid="{00000000-0005-0000-0000-00004F040000}"/>
    <cellStyle name="Normal 11 52 2" xfId="1082" xr:uid="{00000000-0005-0000-0000-000050040000}"/>
    <cellStyle name="Normal 11 6" xfId="1083" xr:uid="{00000000-0005-0000-0000-000051040000}"/>
    <cellStyle name="Normal 11 7" xfId="1084" xr:uid="{00000000-0005-0000-0000-000052040000}"/>
    <cellStyle name="Normal 11 8" xfId="1085" xr:uid="{00000000-0005-0000-0000-000053040000}"/>
    <cellStyle name="Normal 11 9" xfId="1086" xr:uid="{00000000-0005-0000-0000-000054040000}"/>
    <cellStyle name="Normal 12" xfId="1087" xr:uid="{00000000-0005-0000-0000-000055040000}"/>
    <cellStyle name="Normal 12 2" xfId="1088" xr:uid="{00000000-0005-0000-0000-000056040000}"/>
    <cellStyle name="Normal 12 2 2" xfId="1089" xr:uid="{00000000-0005-0000-0000-000057040000}"/>
    <cellStyle name="Normal 12 3" xfId="1090" xr:uid="{00000000-0005-0000-0000-000058040000}"/>
    <cellStyle name="Normal 12 4" xfId="1091" xr:uid="{00000000-0005-0000-0000-000059040000}"/>
    <cellStyle name="Normal 12 8" xfId="1092" xr:uid="{00000000-0005-0000-0000-00005A040000}"/>
    <cellStyle name="Normal 12 8 2" xfId="1093" xr:uid="{00000000-0005-0000-0000-00005B040000}"/>
    <cellStyle name="Normal 13" xfId="1094" xr:uid="{00000000-0005-0000-0000-00005C040000}"/>
    <cellStyle name="Normal 13 10" xfId="1095" xr:uid="{00000000-0005-0000-0000-00005D040000}"/>
    <cellStyle name="Normal 13 11" xfId="1096" xr:uid="{00000000-0005-0000-0000-00005E040000}"/>
    <cellStyle name="Normal 13 12" xfId="1097" xr:uid="{00000000-0005-0000-0000-00005F040000}"/>
    <cellStyle name="Normal 13 13" xfId="1098" xr:uid="{00000000-0005-0000-0000-000060040000}"/>
    <cellStyle name="Normal 13 14" xfId="1099" xr:uid="{00000000-0005-0000-0000-000061040000}"/>
    <cellStyle name="Normal 13 15" xfId="1100" xr:uid="{00000000-0005-0000-0000-000062040000}"/>
    <cellStyle name="Normal 13 16" xfId="1101" xr:uid="{00000000-0005-0000-0000-000063040000}"/>
    <cellStyle name="Normal 13 17" xfId="1102" xr:uid="{00000000-0005-0000-0000-000064040000}"/>
    <cellStyle name="Normal 13 18" xfId="1103" xr:uid="{00000000-0005-0000-0000-000065040000}"/>
    <cellStyle name="Normal 13 19" xfId="1104" xr:uid="{00000000-0005-0000-0000-000066040000}"/>
    <cellStyle name="Normal 13 2" xfId="1105" xr:uid="{00000000-0005-0000-0000-000067040000}"/>
    <cellStyle name="Normal 13 20" xfId="1106" xr:uid="{00000000-0005-0000-0000-000068040000}"/>
    <cellStyle name="Normal 13 21" xfId="1107" xr:uid="{00000000-0005-0000-0000-000069040000}"/>
    <cellStyle name="Normal 13 22" xfId="1108" xr:uid="{00000000-0005-0000-0000-00006A040000}"/>
    <cellStyle name="Normal 13 23" xfId="1109" xr:uid="{00000000-0005-0000-0000-00006B040000}"/>
    <cellStyle name="Normal 13 24" xfId="1110" xr:uid="{00000000-0005-0000-0000-00006C040000}"/>
    <cellStyle name="Normal 13 25" xfId="1111" xr:uid="{00000000-0005-0000-0000-00006D040000}"/>
    <cellStyle name="Normal 13 26" xfId="1112" xr:uid="{00000000-0005-0000-0000-00006E040000}"/>
    <cellStyle name="Normal 13 27" xfId="1113" xr:uid="{00000000-0005-0000-0000-00006F040000}"/>
    <cellStyle name="Normal 13 28" xfId="1114" xr:uid="{00000000-0005-0000-0000-000070040000}"/>
    <cellStyle name="Normal 13 29" xfId="1115" xr:uid="{00000000-0005-0000-0000-000071040000}"/>
    <cellStyle name="Normal 13 3" xfId="1116" xr:uid="{00000000-0005-0000-0000-000072040000}"/>
    <cellStyle name="Normal 13 30" xfId="1117" xr:uid="{00000000-0005-0000-0000-000073040000}"/>
    <cellStyle name="Normal 13 31" xfId="1118" xr:uid="{00000000-0005-0000-0000-000074040000}"/>
    <cellStyle name="Normal 13 32" xfId="1119" xr:uid="{00000000-0005-0000-0000-000075040000}"/>
    <cellStyle name="Normal 13 33" xfId="1120" xr:uid="{00000000-0005-0000-0000-000076040000}"/>
    <cellStyle name="Normal 13 34" xfId="1121" xr:uid="{00000000-0005-0000-0000-000077040000}"/>
    <cellStyle name="Normal 13 35" xfId="1122" xr:uid="{00000000-0005-0000-0000-000078040000}"/>
    <cellStyle name="Normal 13 36" xfId="1123" xr:uid="{00000000-0005-0000-0000-000079040000}"/>
    <cellStyle name="Normal 13 37" xfId="1124" xr:uid="{00000000-0005-0000-0000-00007A040000}"/>
    <cellStyle name="Normal 13 38" xfId="1125" xr:uid="{00000000-0005-0000-0000-00007B040000}"/>
    <cellStyle name="Normal 13 39" xfId="1126" xr:uid="{00000000-0005-0000-0000-00007C040000}"/>
    <cellStyle name="Normal 13 4" xfId="1127" xr:uid="{00000000-0005-0000-0000-00007D040000}"/>
    <cellStyle name="Normal 13 40" xfId="1128" xr:uid="{00000000-0005-0000-0000-00007E040000}"/>
    <cellStyle name="Normal 13 41" xfId="1129" xr:uid="{00000000-0005-0000-0000-00007F040000}"/>
    <cellStyle name="Normal 13 42" xfId="1130" xr:uid="{00000000-0005-0000-0000-000080040000}"/>
    <cellStyle name="Normal 13 43" xfId="1131" xr:uid="{00000000-0005-0000-0000-000081040000}"/>
    <cellStyle name="Normal 13 44" xfId="1132" xr:uid="{00000000-0005-0000-0000-000082040000}"/>
    <cellStyle name="Normal 13 5" xfId="1133" xr:uid="{00000000-0005-0000-0000-000083040000}"/>
    <cellStyle name="Normal 13 6" xfId="1134" xr:uid="{00000000-0005-0000-0000-000084040000}"/>
    <cellStyle name="Normal 13 7" xfId="1135" xr:uid="{00000000-0005-0000-0000-000085040000}"/>
    <cellStyle name="Normal 13 8" xfId="1136" xr:uid="{00000000-0005-0000-0000-000086040000}"/>
    <cellStyle name="Normal 13 9" xfId="1137" xr:uid="{00000000-0005-0000-0000-000087040000}"/>
    <cellStyle name="Normal 14" xfId="1138" xr:uid="{00000000-0005-0000-0000-000088040000}"/>
    <cellStyle name="Normal 14 10" xfId="1139" xr:uid="{00000000-0005-0000-0000-000089040000}"/>
    <cellStyle name="Normal 14 11" xfId="1140" xr:uid="{00000000-0005-0000-0000-00008A040000}"/>
    <cellStyle name="Normal 14 12" xfId="1141" xr:uid="{00000000-0005-0000-0000-00008B040000}"/>
    <cellStyle name="Normal 14 13" xfId="1142" xr:uid="{00000000-0005-0000-0000-00008C040000}"/>
    <cellStyle name="Normal 14 14" xfId="1143" xr:uid="{00000000-0005-0000-0000-00008D040000}"/>
    <cellStyle name="Normal 14 15" xfId="1144" xr:uid="{00000000-0005-0000-0000-00008E040000}"/>
    <cellStyle name="Normal 14 16" xfId="1145" xr:uid="{00000000-0005-0000-0000-00008F040000}"/>
    <cellStyle name="Normal 14 17" xfId="1146" xr:uid="{00000000-0005-0000-0000-000090040000}"/>
    <cellStyle name="Normal 14 18" xfId="1147" xr:uid="{00000000-0005-0000-0000-000091040000}"/>
    <cellStyle name="Normal 14 19" xfId="1148" xr:uid="{00000000-0005-0000-0000-000092040000}"/>
    <cellStyle name="Normal 14 2" xfId="1149" xr:uid="{00000000-0005-0000-0000-000093040000}"/>
    <cellStyle name="Normal 14 20" xfId="1150" xr:uid="{00000000-0005-0000-0000-000094040000}"/>
    <cellStyle name="Normal 14 21" xfId="1151" xr:uid="{00000000-0005-0000-0000-000095040000}"/>
    <cellStyle name="Normal 14 22" xfId="1152" xr:uid="{00000000-0005-0000-0000-000096040000}"/>
    <cellStyle name="Normal 14 23" xfId="1153" xr:uid="{00000000-0005-0000-0000-000097040000}"/>
    <cellStyle name="Normal 14 24" xfId="1154" xr:uid="{00000000-0005-0000-0000-000098040000}"/>
    <cellStyle name="Normal 14 25" xfId="1155" xr:uid="{00000000-0005-0000-0000-000099040000}"/>
    <cellStyle name="Normal 14 26" xfId="1156" xr:uid="{00000000-0005-0000-0000-00009A040000}"/>
    <cellStyle name="Normal 14 27" xfId="1157" xr:uid="{00000000-0005-0000-0000-00009B040000}"/>
    <cellStyle name="Normal 14 28" xfId="1158" xr:uid="{00000000-0005-0000-0000-00009C040000}"/>
    <cellStyle name="Normal 14 29" xfId="1159" xr:uid="{00000000-0005-0000-0000-00009D040000}"/>
    <cellStyle name="Normal 14 3" xfId="1160" xr:uid="{00000000-0005-0000-0000-00009E040000}"/>
    <cellStyle name="Normal 14 30" xfId="1161" xr:uid="{00000000-0005-0000-0000-00009F040000}"/>
    <cellStyle name="Normal 14 31" xfId="1162" xr:uid="{00000000-0005-0000-0000-0000A0040000}"/>
    <cellStyle name="Normal 14 32" xfId="1163" xr:uid="{00000000-0005-0000-0000-0000A1040000}"/>
    <cellStyle name="Normal 14 33" xfId="1164" xr:uid="{00000000-0005-0000-0000-0000A2040000}"/>
    <cellStyle name="Normal 14 34" xfId="1165" xr:uid="{00000000-0005-0000-0000-0000A3040000}"/>
    <cellStyle name="Normal 14 35" xfId="1166" xr:uid="{00000000-0005-0000-0000-0000A4040000}"/>
    <cellStyle name="Normal 14 36" xfId="1167" xr:uid="{00000000-0005-0000-0000-0000A5040000}"/>
    <cellStyle name="Normal 14 37" xfId="1168" xr:uid="{00000000-0005-0000-0000-0000A6040000}"/>
    <cellStyle name="Normal 14 38" xfId="1169" xr:uid="{00000000-0005-0000-0000-0000A7040000}"/>
    <cellStyle name="Normal 14 39" xfId="1170" xr:uid="{00000000-0005-0000-0000-0000A8040000}"/>
    <cellStyle name="Normal 14 4" xfId="1171" xr:uid="{00000000-0005-0000-0000-0000A9040000}"/>
    <cellStyle name="Normal 14 40" xfId="1172" xr:uid="{00000000-0005-0000-0000-0000AA040000}"/>
    <cellStyle name="Normal 14 41" xfId="1173" xr:uid="{00000000-0005-0000-0000-0000AB040000}"/>
    <cellStyle name="Normal 14 42" xfId="1174" xr:uid="{00000000-0005-0000-0000-0000AC040000}"/>
    <cellStyle name="Normal 14 43" xfId="1175" xr:uid="{00000000-0005-0000-0000-0000AD040000}"/>
    <cellStyle name="Normal 14 44" xfId="1176" xr:uid="{00000000-0005-0000-0000-0000AE040000}"/>
    <cellStyle name="Normal 14 5" xfId="1177" xr:uid="{00000000-0005-0000-0000-0000AF040000}"/>
    <cellStyle name="Normal 14 6" xfId="1178" xr:uid="{00000000-0005-0000-0000-0000B0040000}"/>
    <cellStyle name="Normal 14 7" xfId="1179" xr:uid="{00000000-0005-0000-0000-0000B1040000}"/>
    <cellStyle name="Normal 14 8" xfId="1180" xr:uid="{00000000-0005-0000-0000-0000B2040000}"/>
    <cellStyle name="Normal 14 9" xfId="1181" xr:uid="{00000000-0005-0000-0000-0000B3040000}"/>
    <cellStyle name="Normal 15" xfId="1182" xr:uid="{00000000-0005-0000-0000-0000B4040000}"/>
    <cellStyle name="Normal 15 10" xfId="1183" xr:uid="{00000000-0005-0000-0000-0000B5040000}"/>
    <cellStyle name="Normal 15 11" xfId="1184" xr:uid="{00000000-0005-0000-0000-0000B6040000}"/>
    <cellStyle name="Normal 15 12" xfId="1185" xr:uid="{00000000-0005-0000-0000-0000B7040000}"/>
    <cellStyle name="Normal 15 13" xfId="1186" xr:uid="{00000000-0005-0000-0000-0000B8040000}"/>
    <cellStyle name="Normal 15 14" xfId="1187" xr:uid="{00000000-0005-0000-0000-0000B9040000}"/>
    <cellStyle name="Normal 15 15" xfId="1188" xr:uid="{00000000-0005-0000-0000-0000BA040000}"/>
    <cellStyle name="Normal 15 16" xfId="1189" xr:uid="{00000000-0005-0000-0000-0000BB040000}"/>
    <cellStyle name="Normal 15 17" xfId="1190" xr:uid="{00000000-0005-0000-0000-0000BC040000}"/>
    <cellStyle name="Normal 15 18" xfId="1191" xr:uid="{00000000-0005-0000-0000-0000BD040000}"/>
    <cellStyle name="Normal 15 19" xfId="1192" xr:uid="{00000000-0005-0000-0000-0000BE040000}"/>
    <cellStyle name="Normal 15 2" xfId="1193" xr:uid="{00000000-0005-0000-0000-0000BF040000}"/>
    <cellStyle name="Normal 15 20" xfId="1194" xr:uid="{00000000-0005-0000-0000-0000C0040000}"/>
    <cellStyle name="Normal 15 21" xfId="1195" xr:uid="{00000000-0005-0000-0000-0000C1040000}"/>
    <cellStyle name="Normal 15 22" xfId="1196" xr:uid="{00000000-0005-0000-0000-0000C2040000}"/>
    <cellStyle name="Normal 15 23" xfId="1197" xr:uid="{00000000-0005-0000-0000-0000C3040000}"/>
    <cellStyle name="Normal 15 24" xfId="1198" xr:uid="{00000000-0005-0000-0000-0000C4040000}"/>
    <cellStyle name="Normal 15 25" xfId="1199" xr:uid="{00000000-0005-0000-0000-0000C5040000}"/>
    <cellStyle name="Normal 15 26" xfId="1200" xr:uid="{00000000-0005-0000-0000-0000C6040000}"/>
    <cellStyle name="Normal 15 27" xfId="1201" xr:uid="{00000000-0005-0000-0000-0000C7040000}"/>
    <cellStyle name="Normal 15 28" xfId="1202" xr:uid="{00000000-0005-0000-0000-0000C8040000}"/>
    <cellStyle name="Normal 15 29" xfId="1203" xr:uid="{00000000-0005-0000-0000-0000C9040000}"/>
    <cellStyle name="Normal 15 3" xfId="1204" xr:uid="{00000000-0005-0000-0000-0000CA040000}"/>
    <cellStyle name="Normal 15 30" xfId="1205" xr:uid="{00000000-0005-0000-0000-0000CB040000}"/>
    <cellStyle name="Normal 15 31" xfId="1206" xr:uid="{00000000-0005-0000-0000-0000CC040000}"/>
    <cellStyle name="Normal 15 32" xfId="1207" xr:uid="{00000000-0005-0000-0000-0000CD040000}"/>
    <cellStyle name="Normal 15 33" xfId="1208" xr:uid="{00000000-0005-0000-0000-0000CE040000}"/>
    <cellStyle name="Normal 15 34" xfId="1209" xr:uid="{00000000-0005-0000-0000-0000CF040000}"/>
    <cellStyle name="Normal 15 35" xfId="1210" xr:uid="{00000000-0005-0000-0000-0000D0040000}"/>
    <cellStyle name="Normal 15 36" xfId="1211" xr:uid="{00000000-0005-0000-0000-0000D1040000}"/>
    <cellStyle name="Normal 15 37" xfId="1212" xr:uid="{00000000-0005-0000-0000-0000D2040000}"/>
    <cellStyle name="Normal 15 38" xfId="1213" xr:uid="{00000000-0005-0000-0000-0000D3040000}"/>
    <cellStyle name="Normal 15 39" xfId="1214" xr:uid="{00000000-0005-0000-0000-0000D4040000}"/>
    <cellStyle name="Normal 15 4" xfId="1215" xr:uid="{00000000-0005-0000-0000-0000D5040000}"/>
    <cellStyle name="Normal 15 40" xfId="1216" xr:uid="{00000000-0005-0000-0000-0000D6040000}"/>
    <cellStyle name="Normal 15 41" xfId="1217" xr:uid="{00000000-0005-0000-0000-0000D7040000}"/>
    <cellStyle name="Normal 15 42" xfId="1218" xr:uid="{00000000-0005-0000-0000-0000D8040000}"/>
    <cellStyle name="Normal 15 43" xfId="1219" xr:uid="{00000000-0005-0000-0000-0000D9040000}"/>
    <cellStyle name="Normal 15 44" xfId="1220" xr:uid="{00000000-0005-0000-0000-0000DA040000}"/>
    <cellStyle name="Normal 15 5" xfId="1221" xr:uid="{00000000-0005-0000-0000-0000DB040000}"/>
    <cellStyle name="Normal 15 6" xfId="1222" xr:uid="{00000000-0005-0000-0000-0000DC040000}"/>
    <cellStyle name="Normal 15 7" xfId="1223" xr:uid="{00000000-0005-0000-0000-0000DD040000}"/>
    <cellStyle name="Normal 15 8" xfId="1224" xr:uid="{00000000-0005-0000-0000-0000DE040000}"/>
    <cellStyle name="Normal 15 9" xfId="1225" xr:uid="{00000000-0005-0000-0000-0000DF040000}"/>
    <cellStyle name="Normal 16" xfId="1226" xr:uid="{00000000-0005-0000-0000-0000E0040000}"/>
    <cellStyle name="Normal 16 10" xfId="1227" xr:uid="{00000000-0005-0000-0000-0000E1040000}"/>
    <cellStyle name="Normal 16 11" xfId="1228" xr:uid="{00000000-0005-0000-0000-0000E2040000}"/>
    <cellStyle name="Normal 16 12" xfId="1229" xr:uid="{00000000-0005-0000-0000-0000E3040000}"/>
    <cellStyle name="Normal 16 13" xfId="1230" xr:uid="{00000000-0005-0000-0000-0000E4040000}"/>
    <cellStyle name="Normal 16 14" xfId="1231" xr:uid="{00000000-0005-0000-0000-0000E5040000}"/>
    <cellStyle name="Normal 16 15" xfId="1232" xr:uid="{00000000-0005-0000-0000-0000E6040000}"/>
    <cellStyle name="Normal 16 16" xfId="1233" xr:uid="{00000000-0005-0000-0000-0000E7040000}"/>
    <cellStyle name="Normal 16 17" xfId="1234" xr:uid="{00000000-0005-0000-0000-0000E8040000}"/>
    <cellStyle name="Normal 16 18" xfId="1235" xr:uid="{00000000-0005-0000-0000-0000E9040000}"/>
    <cellStyle name="Normal 16 19" xfId="1236" xr:uid="{00000000-0005-0000-0000-0000EA040000}"/>
    <cellStyle name="Normal 16 2" xfId="1237" xr:uid="{00000000-0005-0000-0000-0000EB040000}"/>
    <cellStyle name="Normal 16 2 2" xfId="5782" xr:uid="{00000000-0005-0000-0000-0000EC040000}"/>
    <cellStyle name="Normal 16 20" xfId="1238" xr:uid="{00000000-0005-0000-0000-0000ED040000}"/>
    <cellStyle name="Normal 16 21" xfId="1239" xr:uid="{00000000-0005-0000-0000-0000EE040000}"/>
    <cellStyle name="Normal 16 22" xfId="1240" xr:uid="{00000000-0005-0000-0000-0000EF040000}"/>
    <cellStyle name="Normal 16 23" xfId="1241" xr:uid="{00000000-0005-0000-0000-0000F0040000}"/>
    <cellStyle name="Normal 16 24" xfId="1242" xr:uid="{00000000-0005-0000-0000-0000F1040000}"/>
    <cellStyle name="Normal 16 25" xfId="1243" xr:uid="{00000000-0005-0000-0000-0000F2040000}"/>
    <cellStyle name="Normal 16 26" xfId="1244" xr:uid="{00000000-0005-0000-0000-0000F3040000}"/>
    <cellStyle name="Normal 16 27" xfId="1245" xr:uid="{00000000-0005-0000-0000-0000F4040000}"/>
    <cellStyle name="Normal 16 28" xfId="1246" xr:uid="{00000000-0005-0000-0000-0000F5040000}"/>
    <cellStyle name="Normal 16 29" xfId="1247" xr:uid="{00000000-0005-0000-0000-0000F6040000}"/>
    <cellStyle name="Normal 16 3" xfId="1248" xr:uid="{00000000-0005-0000-0000-0000F7040000}"/>
    <cellStyle name="Normal 16 30" xfId="1249" xr:uid="{00000000-0005-0000-0000-0000F8040000}"/>
    <cellStyle name="Normal 16 31" xfId="1250" xr:uid="{00000000-0005-0000-0000-0000F9040000}"/>
    <cellStyle name="Normal 16 32" xfId="1251" xr:uid="{00000000-0005-0000-0000-0000FA040000}"/>
    <cellStyle name="Normal 16 33" xfId="1252" xr:uid="{00000000-0005-0000-0000-0000FB040000}"/>
    <cellStyle name="Normal 16 34" xfId="1253" xr:uid="{00000000-0005-0000-0000-0000FC040000}"/>
    <cellStyle name="Normal 16 35" xfId="1254" xr:uid="{00000000-0005-0000-0000-0000FD040000}"/>
    <cellStyle name="Normal 16 36" xfId="1255" xr:uid="{00000000-0005-0000-0000-0000FE040000}"/>
    <cellStyle name="Normal 16 37" xfId="1256" xr:uid="{00000000-0005-0000-0000-0000FF040000}"/>
    <cellStyle name="Normal 16 38" xfId="1257" xr:uid="{00000000-0005-0000-0000-000000050000}"/>
    <cellStyle name="Normal 16 39" xfId="1258" xr:uid="{00000000-0005-0000-0000-000001050000}"/>
    <cellStyle name="Normal 16 4" xfId="1259" xr:uid="{00000000-0005-0000-0000-000002050000}"/>
    <cellStyle name="Normal 16 40" xfId="1260" xr:uid="{00000000-0005-0000-0000-000003050000}"/>
    <cellStyle name="Normal 16 41" xfId="1261" xr:uid="{00000000-0005-0000-0000-000004050000}"/>
    <cellStyle name="Normal 16 42" xfId="1262" xr:uid="{00000000-0005-0000-0000-000005050000}"/>
    <cellStyle name="Normal 16 43" xfId="1263" xr:uid="{00000000-0005-0000-0000-000006050000}"/>
    <cellStyle name="Normal 16 44" xfId="1264" xr:uid="{00000000-0005-0000-0000-000007050000}"/>
    <cellStyle name="Normal 16 45" xfId="5781" xr:uid="{00000000-0005-0000-0000-000008050000}"/>
    <cellStyle name="Normal 16 5" xfId="1265" xr:uid="{00000000-0005-0000-0000-000009050000}"/>
    <cellStyle name="Normal 16 6" xfId="1266" xr:uid="{00000000-0005-0000-0000-00000A050000}"/>
    <cellStyle name="Normal 16 7" xfId="1267" xr:uid="{00000000-0005-0000-0000-00000B050000}"/>
    <cellStyle name="Normal 16 8" xfId="1268" xr:uid="{00000000-0005-0000-0000-00000C050000}"/>
    <cellStyle name="Normal 16 9" xfId="1269" xr:uid="{00000000-0005-0000-0000-00000D050000}"/>
    <cellStyle name="Normal 17" xfId="1270" xr:uid="{00000000-0005-0000-0000-00000E050000}"/>
    <cellStyle name="Normal 17 10" xfId="1271" xr:uid="{00000000-0005-0000-0000-00000F050000}"/>
    <cellStyle name="Normal 17 11" xfId="1272" xr:uid="{00000000-0005-0000-0000-000010050000}"/>
    <cellStyle name="Normal 17 12" xfId="1273" xr:uid="{00000000-0005-0000-0000-000011050000}"/>
    <cellStyle name="Normal 17 13" xfId="1274" xr:uid="{00000000-0005-0000-0000-000012050000}"/>
    <cellStyle name="Normal 17 14" xfId="1275" xr:uid="{00000000-0005-0000-0000-000013050000}"/>
    <cellStyle name="Normal 17 15" xfId="1276" xr:uid="{00000000-0005-0000-0000-000014050000}"/>
    <cellStyle name="Normal 17 16" xfId="1277" xr:uid="{00000000-0005-0000-0000-000015050000}"/>
    <cellStyle name="Normal 17 17" xfId="1278" xr:uid="{00000000-0005-0000-0000-000016050000}"/>
    <cellStyle name="Normal 17 18" xfId="1279" xr:uid="{00000000-0005-0000-0000-000017050000}"/>
    <cellStyle name="Normal 17 19" xfId="1280" xr:uid="{00000000-0005-0000-0000-000018050000}"/>
    <cellStyle name="Normal 17 2" xfId="1281" xr:uid="{00000000-0005-0000-0000-000019050000}"/>
    <cellStyle name="Normal 17 20" xfId="1282" xr:uid="{00000000-0005-0000-0000-00001A050000}"/>
    <cellStyle name="Normal 17 21" xfId="1283" xr:uid="{00000000-0005-0000-0000-00001B050000}"/>
    <cellStyle name="Normal 17 22" xfId="1284" xr:uid="{00000000-0005-0000-0000-00001C050000}"/>
    <cellStyle name="Normal 17 23" xfId="1285" xr:uid="{00000000-0005-0000-0000-00001D050000}"/>
    <cellStyle name="Normal 17 24" xfId="1286" xr:uid="{00000000-0005-0000-0000-00001E050000}"/>
    <cellStyle name="Normal 17 25" xfId="1287" xr:uid="{00000000-0005-0000-0000-00001F050000}"/>
    <cellStyle name="Normal 17 26" xfId="1288" xr:uid="{00000000-0005-0000-0000-000020050000}"/>
    <cellStyle name="Normal 17 27" xfId="1289" xr:uid="{00000000-0005-0000-0000-000021050000}"/>
    <cellStyle name="Normal 17 28" xfId="1290" xr:uid="{00000000-0005-0000-0000-000022050000}"/>
    <cellStyle name="Normal 17 29" xfId="1291" xr:uid="{00000000-0005-0000-0000-000023050000}"/>
    <cellStyle name="Normal 17 3" xfId="1292" xr:uid="{00000000-0005-0000-0000-000024050000}"/>
    <cellStyle name="Normal 17 30" xfId="1293" xr:uid="{00000000-0005-0000-0000-000025050000}"/>
    <cellStyle name="Normal 17 31" xfId="1294" xr:uid="{00000000-0005-0000-0000-000026050000}"/>
    <cellStyle name="Normal 17 32" xfId="1295" xr:uid="{00000000-0005-0000-0000-000027050000}"/>
    <cellStyle name="Normal 17 33" xfId="1296" xr:uid="{00000000-0005-0000-0000-000028050000}"/>
    <cellStyle name="Normal 17 34" xfId="1297" xr:uid="{00000000-0005-0000-0000-000029050000}"/>
    <cellStyle name="Normal 17 35" xfId="1298" xr:uid="{00000000-0005-0000-0000-00002A050000}"/>
    <cellStyle name="Normal 17 36" xfId="1299" xr:uid="{00000000-0005-0000-0000-00002B050000}"/>
    <cellStyle name="Normal 17 37" xfId="1300" xr:uid="{00000000-0005-0000-0000-00002C050000}"/>
    <cellStyle name="Normal 17 38" xfId="1301" xr:uid="{00000000-0005-0000-0000-00002D050000}"/>
    <cellStyle name="Normal 17 39" xfId="1302" xr:uid="{00000000-0005-0000-0000-00002E050000}"/>
    <cellStyle name="Normal 17 4" xfId="1303" xr:uid="{00000000-0005-0000-0000-00002F050000}"/>
    <cellStyle name="Normal 17 40" xfId="1304" xr:uid="{00000000-0005-0000-0000-000030050000}"/>
    <cellStyle name="Normal 17 41" xfId="1305" xr:uid="{00000000-0005-0000-0000-000031050000}"/>
    <cellStyle name="Normal 17 42" xfId="1306" xr:uid="{00000000-0005-0000-0000-000032050000}"/>
    <cellStyle name="Normal 17 43" xfId="1307" xr:uid="{00000000-0005-0000-0000-000033050000}"/>
    <cellStyle name="Normal 17 44" xfId="1308" xr:uid="{00000000-0005-0000-0000-000034050000}"/>
    <cellStyle name="Normal 17 5" xfId="1309" xr:uid="{00000000-0005-0000-0000-000035050000}"/>
    <cellStyle name="Normal 17 6" xfId="1310" xr:uid="{00000000-0005-0000-0000-000036050000}"/>
    <cellStyle name="Normal 17 7" xfId="1311" xr:uid="{00000000-0005-0000-0000-000037050000}"/>
    <cellStyle name="Normal 17 8" xfId="1312" xr:uid="{00000000-0005-0000-0000-000038050000}"/>
    <cellStyle name="Normal 17 9" xfId="1313" xr:uid="{00000000-0005-0000-0000-000039050000}"/>
    <cellStyle name="Normal 18" xfId="1314" xr:uid="{00000000-0005-0000-0000-00003A050000}"/>
    <cellStyle name="Normal 18 10" xfId="1315" xr:uid="{00000000-0005-0000-0000-00003B050000}"/>
    <cellStyle name="Normal 18 11" xfId="1316" xr:uid="{00000000-0005-0000-0000-00003C050000}"/>
    <cellStyle name="Normal 18 12" xfId="1317" xr:uid="{00000000-0005-0000-0000-00003D050000}"/>
    <cellStyle name="Normal 18 13" xfId="1318" xr:uid="{00000000-0005-0000-0000-00003E050000}"/>
    <cellStyle name="Normal 18 14" xfId="1319" xr:uid="{00000000-0005-0000-0000-00003F050000}"/>
    <cellStyle name="Normal 18 15" xfId="1320" xr:uid="{00000000-0005-0000-0000-000040050000}"/>
    <cellStyle name="Normal 18 16" xfId="1321" xr:uid="{00000000-0005-0000-0000-000041050000}"/>
    <cellStyle name="Normal 18 17" xfId="1322" xr:uid="{00000000-0005-0000-0000-000042050000}"/>
    <cellStyle name="Normal 18 18" xfId="1323" xr:uid="{00000000-0005-0000-0000-000043050000}"/>
    <cellStyle name="Normal 18 19" xfId="1324" xr:uid="{00000000-0005-0000-0000-000044050000}"/>
    <cellStyle name="Normal 18 2" xfId="1325" xr:uid="{00000000-0005-0000-0000-000045050000}"/>
    <cellStyle name="Normal 18 20" xfId="1326" xr:uid="{00000000-0005-0000-0000-000046050000}"/>
    <cellStyle name="Normal 18 21" xfId="1327" xr:uid="{00000000-0005-0000-0000-000047050000}"/>
    <cellStyle name="Normal 18 22" xfId="1328" xr:uid="{00000000-0005-0000-0000-000048050000}"/>
    <cellStyle name="Normal 18 23" xfId="1329" xr:uid="{00000000-0005-0000-0000-000049050000}"/>
    <cellStyle name="Normal 18 24" xfId="1330" xr:uid="{00000000-0005-0000-0000-00004A050000}"/>
    <cellStyle name="Normal 18 25" xfId="1331" xr:uid="{00000000-0005-0000-0000-00004B050000}"/>
    <cellStyle name="Normal 18 26" xfId="1332" xr:uid="{00000000-0005-0000-0000-00004C050000}"/>
    <cellStyle name="Normal 18 27" xfId="1333" xr:uid="{00000000-0005-0000-0000-00004D050000}"/>
    <cellStyle name="Normal 18 28" xfId="1334" xr:uid="{00000000-0005-0000-0000-00004E050000}"/>
    <cellStyle name="Normal 18 29" xfId="1335" xr:uid="{00000000-0005-0000-0000-00004F050000}"/>
    <cellStyle name="Normal 18 3" xfId="1336" xr:uid="{00000000-0005-0000-0000-000050050000}"/>
    <cellStyle name="Normal 18 3 3" xfId="1337" xr:uid="{00000000-0005-0000-0000-000051050000}"/>
    <cellStyle name="Normal 18 30" xfId="1338" xr:uid="{00000000-0005-0000-0000-000052050000}"/>
    <cellStyle name="Normal 18 31" xfId="1339" xr:uid="{00000000-0005-0000-0000-000053050000}"/>
    <cellStyle name="Normal 18 32" xfId="1340" xr:uid="{00000000-0005-0000-0000-000054050000}"/>
    <cellStyle name="Normal 18 33" xfId="1341" xr:uid="{00000000-0005-0000-0000-000055050000}"/>
    <cellStyle name="Normal 18 34" xfId="1342" xr:uid="{00000000-0005-0000-0000-000056050000}"/>
    <cellStyle name="Normal 18 35" xfId="1343" xr:uid="{00000000-0005-0000-0000-000057050000}"/>
    <cellStyle name="Normal 18 36" xfId="1344" xr:uid="{00000000-0005-0000-0000-000058050000}"/>
    <cellStyle name="Normal 18 37" xfId="1345" xr:uid="{00000000-0005-0000-0000-000059050000}"/>
    <cellStyle name="Normal 18 38" xfId="1346" xr:uid="{00000000-0005-0000-0000-00005A050000}"/>
    <cellStyle name="Normal 18 39" xfId="1347" xr:uid="{00000000-0005-0000-0000-00005B050000}"/>
    <cellStyle name="Normal 18 4" xfId="1348" xr:uid="{00000000-0005-0000-0000-00005C050000}"/>
    <cellStyle name="Normal 18 40" xfId="1349" xr:uid="{00000000-0005-0000-0000-00005D050000}"/>
    <cellStyle name="Normal 18 41" xfId="1350" xr:uid="{00000000-0005-0000-0000-00005E050000}"/>
    <cellStyle name="Normal 18 42" xfId="1351" xr:uid="{00000000-0005-0000-0000-00005F050000}"/>
    <cellStyle name="Normal 18 43" xfId="1352" xr:uid="{00000000-0005-0000-0000-000060050000}"/>
    <cellStyle name="Normal 18 44" xfId="1353" xr:uid="{00000000-0005-0000-0000-000061050000}"/>
    <cellStyle name="Normal 18 5" xfId="1354" xr:uid="{00000000-0005-0000-0000-000062050000}"/>
    <cellStyle name="Normal 18 6" xfId="1355" xr:uid="{00000000-0005-0000-0000-000063050000}"/>
    <cellStyle name="Normal 18 7" xfId="1356" xr:uid="{00000000-0005-0000-0000-000064050000}"/>
    <cellStyle name="Normal 18 8" xfId="1357" xr:uid="{00000000-0005-0000-0000-000065050000}"/>
    <cellStyle name="Normal 18 9" xfId="1358" xr:uid="{00000000-0005-0000-0000-000066050000}"/>
    <cellStyle name="Normal 19" xfId="1359" xr:uid="{00000000-0005-0000-0000-000067050000}"/>
    <cellStyle name="Normal 19 10" xfId="1360" xr:uid="{00000000-0005-0000-0000-000068050000}"/>
    <cellStyle name="Normal 19 11" xfId="1361" xr:uid="{00000000-0005-0000-0000-000069050000}"/>
    <cellStyle name="Normal 19 12" xfId="1362" xr:uid="{00000000-0005-0000-0000-00006A050000}"/>
    <cellStyle name="Normal 19 13" xfId="1363" xr:uid="{00000000-0005-0000-0000-00006B050000}"/>
    <cellStyle name="Normal 19 14" xfId="1364" xr:uid="{00000000-0005-0000-0000-00006C050000}"/>
    <cellStyle name="Normal 19 15" xfId="1365" xr:uid="{00000000-0005-0000-0000-00006D050000}"/>
    <cellStyle name="Normal 19 16" xfId="1366" xr:uid="{00000000-0005-0000-0000-00006E050000}"/>
    <cellStyle name="Normal 19 17" xfId="1367" xr:uid="{00000000-0005-0000-0000-00006F050000}"/>
    <cellStyle name="Normal 19 18" xfId="1368" xr:uid="{00000000-0005-0000-0000-000070050000}"/>
    <cellStyle name="Normal 19 19" xfId="1369" xr:uid="{00000000-0005-0000-0000-000071050000}"/>
    <cellStyle name="Normal 19 2" xfId="1370" xr:uid="{00000000-0005-0000-0000-000072050000}"/>
    <cellStyle name="Normal 19 20" xfId="1371" xr:uid="{00000000-0005-0000-0000-000073050000}"/>
    <cellStyle name="Normal 19 21" xfId="1372" xr:uid="{00000000-0005-0000-0000-000074050000}"/>
    <cellStyle name="Normal 19 22" xfId="1373" xr:uid="{00000000-0005-0000-0000-000075050000}"/>
    <cellStyle name="Normal 19 23" xfId="1374" xr:uid="{00000000-0005-0000-0000-000076050000}"/>
    <cellStyle name="Normal 19 24" xfId="1375" xr:uid="{00000000-0005-0000-0000-000077050000}"/>
    <cellStyle name="Normal 19 25" xfId="1376" xr:uid="{00000000-0005-0000-0000-000078050000}"/>
    <cellStyle name="Normal 19 26" xfId="1377" xr:uid="{00000000-0005-0000-0000-000079050000}"/>
    <cellStyle name="Normal 19 27" xfId="1378" xr:uid="{00000000-0005-0000-0000-00007A050000}"/>
    <cellStyle name="Normal 19 28" xfId="1379" xr:uid="{00000000-0005-0000-0000-00007B050000}"/>
    <cellStyle name="Normal 19 29" xfId="1380" xr:uid="{00000000-0005-0000-0000-00007C050000}"/>
    <cellStyle name="Normal 19 3" xfId="1381" xr:uid="{00000000-0005-0000-0000-00007D050000}"/>
    <cellStyle name="Normal 19 30" xfId="1382" xr:uid="{00000000-0005-0000-0000-00007E050000}"/>
    <cellStyle name="Normal 19 31" xfId="1383" xr:uid="{00000000-0005-0000-0000-00007F050000}"/>
    <cellStyle name="Normal 19 32" xfId="1384" xr:uid="{00000000-0005-0000-0000-000080050000}"/>
    <cellStyle name="Normal 19 33" xfId="1385" xr:uid="{00000000-0005-0000-0000-000081050000}"/>
    <cellStyle name="Normal 19 34" xfId="1386" xr:uid="{00000000-0005-0000-0000-000082050000}"/>
    <cellStyle name="Normal 19 35" xfId="1387" xr:uid="{00000000-0005-0000-0000-000083050000}"/>
    <cellStyle name="Normal 19 36" xfId="1388" xr:uid="{00000000-0005-0000-0000-000084050000}"/>
    <cellStyle name="Normal 19 37" xfId="1389" xr:uid="{00000000-0005-0000-0000-000085050000}"/>
    <cellStyle name="Normal 19 38" xfId="1390" xr:uid="{00000000-0005-0000-0000-000086050000}"/>
    <cellStyle name="Normal 19 39" xfId="1391" xr:uid="{00000000-0005-0000-0000-000087050000}"/>
    <cellStyle name="Normal 19 4" xfId="1392" xr:uid="{00000000-0005-0000-0000-000088050000}"/>
    <cellStyle name="Normal 19 40" xfId="1393" xr:uid="{00000000-0005-0000-0000-000089050000}"/>
    <cellStyle name="Normal 19 41" xfId="1394" xr:uid="{00000000-0005-0000-0000-00008A050000}"/>
    <cellStyle name="Normal 19 42" xfId="1395" xr:uid="{00000000-0005-0000-0000-00008B050000}"/>
    <cellStyle name="Normal 19 43" xfId="1396" xr:uid="{00000000-0005-0000-0000-00008C050000}"/>
    <cellStyle name="Normal 19 44" xfId="1397" xr:uid="{00000000-0005-0000-0000-00008D050000}"/>
    <cellStyle name="Normal 19 45" xfId="5783" xr:uid="{00000000-0005-0000-0000-00008E050000}"/>
    <cellStyle name="Normal 19 5" xfId="1398" xr:uid="{00000000-0005-0000-0000-00008F050000}"/>
    <cellStyle name="Normal 19 6" xfId="1399" xr:uid="{00000000-0005-0000-0000-000090050000}"/>
    <cellStyle name="Normal 19 7" xfId="1400" xr:uid="{00000000-0005-0000-0000-000091050000}"/>
    <cellStyle name="Normal 19 8" xfId="1401" xr:uid="{00000000-0005-0000-0000-000092050000}"/>
    <cellStyle name="Normal 19 9" xfId="1402" xr:uid="{00000000-0005-0000-0000-000093050000}"/>
    <cellStyle name="Normal 198" xfId="1403" xr:uid="{00000000-0005-0000-0000-000094050000}"/>
    <cellStyle name="Normal 2" xfId="11" xr:uid="{00000000-0005-0000-0000-000095050000}"/>
    <cellStyle name="Normal 2 10" xfId="1404" xr:uid="{00000000-0005-0000-0000-000096050000}"/>
    <cellStyle name="Normal 2 10 2" xfId="1405" xr:uid="{00000000-0005-0000-0000-000097050000}"/>
    <cellStyle name="Normal 2 10 2 2" xfId="5785" xr:uid="{00000000-0005-0000-0000-000098050000}"/>
    <cellStyle name="Normal 2 10 3" xfId="1406" xr:uid="{00000000-0005-0000-0000-000099050000}"/>
    <cellStyle name="Normal 2 10 4" xfId="1407" xr:uid="{00000000-0005-0000-0000-00009A050000}"/>
    <cellStyle name="Normal 2 10 5" xfId="1408" xr:uid="{00000000-0005-0000-0000-00009B050000}"/>
    <cellStyle name="Normal 2 10_Estructura APU 2012 ANTG3f" xfId="1409" xr:uid="{00000000-0005-0000-0000-00009C050000}"/>
    <cellStyle name="Normal 2 11" xfId="1410" xr:uid="{00000000-0005-0000-0000-00009D050000}"/>
    <cellStyle name="Normal 2 11 2" xfId="1411" xr:uid="{00000000-0005-0000-0000-00009E050000}"/>
    <cellStyle name="Normal 2 11 3" xfId="1412" xr:uid="{00000000-0005-0000-0000-00009F050000}"/>
    <cellStyle name="Normal 2 11 4" xfId="1413" xr:uid="{00000000-0005-0000-0000-0000A0050000}"/>
    <cellStyle name="Normal 2 11 5" xfId="1414" xr:uid="{00000000-0005-0000-0000-0000A1050000}"/>
    <cellStyle name="Normal 2 12" xfId="1415" xr:uid="{00000000-0005-0000-0000-0000A2050000}"/>
    <cellStyle name="Normal 2 12 2" xfId="1416" xr:uid="{00000000-0005-0000-0000-0000A3050000}"/>
    <cellStyle name="Normal 2 12 3" xfId="1417" xr:uid="{00000000-0005-0000-0000-0000A4050000}"/>
    <cellStyle name="Normal 2 12 4" xfId="1418" xr:uid="{00000000-0005-0000-0000-0000A5050000}"/>
    <cellStyle name="Normal 2 12 5" xfId="1419" xr:uid="{00000000-0005-0000-0000-0000A6050000}"/>
    <cellStyle name="Normal 2 13" xfId="1420" xr:uid="{00000000-0005-0000-0000-0000A7050000}"/>
    <cellStyle name="Normal 2 13 2" xfId="1421" xr:uid="{00000000-0005-0000-0000-0000A8050000}"/>
    <cellStyle name="Normal 2 13 3" xfId="1422" xr:uid="{00000000-0005-0000-0000-0000A9050000}"/>
    <cellStyle name="Normal 2 13 4" xfId="1423" xr:uid="{00000000-0005-0000-0000-0000AA050000}"/>
    <cellStyle name="Normal 2 13 5" xfId="1424" xr:uid="{00000000-0005-0000-0000-0000AB050000}"/>
    <cellStyle name="Normal 2 14" xfId="1425" xr:uid="{00000000-0005-0000-0000-0000AC050000}"/>
    <cellStyle name="Normal 2 14 2" xfId="1426" xr:uid="{00000000-0005-0000-0000-0000AD050000}"/>
    <cellStyle name="Normal 2 14 3" xfId="1427" xr:uid="{00000000-0005-0000-0000-0000AE050000}"/>
    <cellStyle name="Normal 2 14 4" xfId="1428" xr:uid="{00000000-0005-0000-0000-0000AF050000}"/>
    <cellStyle name="Normal 2 14 5" xfId="1429" xr:uid="{00000000-0005-0000-0000-0000B0050000}"/>
    <cellStyle name="Normal 2 15" xfId="1430" xr:uid="{00000000-0005-0000-0000-0000B1050000}"/>
    <cellStyle name="Normal 2 15 2" xfId="1431" xr:uid="{00000000-0005-0000-0000-0000B2050000}"/>
    <cellStyle name="Normal 2 15 3" xfId="1432" xr:uid="{00000000-0005-0000-0000-0000B3050000}"/>
    <cellStyle name="Normal 2 15 4" xfId="1433" xr:uid="{00000000-0005-0000-0000-0000B4050000}"/>
    <cellStyle name="Normal 2 15 5" xfId="1434" xr:uid="{00000000-0005-0000-0000-0000B5050000}"/>
    <cellStyle name="Normal 2 16" xfId="1435" xr:uid="{00000000-0005-0000-0000-0000B6050000}"/>
    <cellStyle name="Normal 2 16 2" xfId="1436" xr:uid="{00000000-0005-0000-0000-0000B7050000}"/>
    <cellStyle name="Normal 2 16 3" xfId="1437" xr:uid="{00000000-0005-0000-0000-0000B8050000}"/>
    <cellStyle name="Normal 2 16 4" xfId="1438" xr:uid="{00000000-0005-0000-0000-0000B9050000}"/>
    <cellStyle name="Normal 2 16 5" xfId="1439" xr:uid="{00000000-0005-0000-0000-0000BA050000}"/>
    <cellStyle name="Normal 2 17" xfId="1440" xr:uid="{00000000-0005-0000-0000-0000BB050000}"/>
    <cellStyle name="Normal 2 17 2" xfId="1441" xr:uid="{00000000-0005-0000-0000-0000BC050000}"/>
    <cellStyle name="Normal 2 17 3" xfId="1442" xr:uid="{00000000-0005-0000-0000-0000BD050000}"/>
    <cellStyle name="Normal 2 17 4" xfId="1443" xr:uid="{00000000-0005-0000-0000-0000BE050000}"/>
    <cellStyle name="Normal 2 17 5" xfId="1444" xr:uid="{00000000-0005-0000-0000-0000BF050000}"/>
    <cellStyle name="Normal 2 18" xfId="1445" xr:uid="{00000000-0005-0000-0000-0000C0050000}"/>
    <cellStyle name="Normal 2 18 2" xfId="1446" xr:uid="{00000000-0005-0000-0000-0000C1050000}"/>
    <cellStyle name="Normal 2 18 3" xfId="1447" xr:uid="{00000000-0005-0000-0000-0000C2050000}"/>
    <cellStyle name="Normal 2 18 4" xfId="1448" xr:uid="{00000000-0005-0000-0000-0000C3050000}"/>
    <cellStyle name="Normal 2 18 5" xfId="1449" xr:uid="{00000000-0005-0000-0000-0000C4050000}"/>
    <cellStyle name="Normal 2 19" xfId="1450" xr:uid="{00000000-0005-0000-0000-0000C5050000}"/>
    <cellStyle name="Normal 2 19 2" xfId="1451" xr:uid="{00000000-0005-0000-0000-0000C6050000}"/>
    <cellStyle name="Normal 2 19 3" xfId="1452" xr:uid="{00000000-0005-0000-0000-0000C7050000}"/>
    <cellStyle name="Normal 2 19 4" xfId="1453" xr:uid="{00000000-0005-0000-0000-0000C8050000}"/>
    <cellStyle name="Normal 2 19 5" xfId="1454" xr:uid="{00000000-0005-0000-0000-0000C9050000}"/>
    <cellStyle name="Normal 2 2" xfId="1" xr:uid="{00000000-0005-0000-0000-0000CA050000}"/>
    <cellStyle name="Normal 2 2 10" xfId="1455" xr:uid="{00000000-0005-0000-0000-0000CB050000}"/>
    <cellStyle name="Normal 2 2 11" xfId="1456" xr:uid="{00000000-0005-0000-0000-0000CC050000}"/>
    <cellStyle name="Normal 2 2 12" xfId="1457" xr:uid="{00000000-0005-0000-0000-0000CD050000}"/>
    <cellStyle name="Normal 2 2 13" xfId="1458" xr:uid="{00000000-0005-0000-0000-0000CE050000}"/>
    <cellStyle name="Normal 2 2 14" xfId="1459" xr:uid="{00000000-0005-0000-0000-0000CF050000}"/>
    <cellStyle name="Normal 2 2 15" xfId="1460" xr:uid="{00000000-0005-0000-0000-0000D0050000}"/>
    <cellStyle name="Normal 2 2 16" xfId="1461" xr:uid="{00000000-0005-0000-0000-0000D1050000}"/>
    <cellStyle name="Normal 2 2 17" xfId="1462" xr:uid="{00000000-0005-0000-0000-0000D2050000}"/>
    <cellStyle name="Normal 2 2 18" xfId="1463" xr:uid="{00000000-0005-0000-0000-0000D3050000}"/>
    <cellStyle name="Normal 2 2 19" xfId="1464" xr:uid="{00000000-0005-0000-0000-0000D4050000}"/>
    <cellStyle name="Normal 2 2 2" xfId="1465" xr:uid="{00000000-0005-0000-0000-0000D5050000}"/>
    <cellStyle name="Normal 2 2 2 2" xfId="1466" xr:uid="{00000000-0005-0000-0000-0000D6050000}"/>
    <cellStyle name="Normal 2 2 2 2 2" xfId="1467" xr:uid="{00000000-0005-0000-0000-0000D7050000}"/>
    <cellStyle name="Normal 2 2 2 3" xfId="1468" xr:uid="{00000000-0005-0000-0000-0000D8050000}"/>
    <cellStyle name="Normal 2 2 2 4" xfId="5818" xr:uid="{3552DDE6-9369-49F2-B8A7-3C5758FDC2E4}"/>
    <cellStyle name="Normal 2 2 20" xfId="1469" xr:uid="{00000000-0005-0000-0000-0000D9050000}"/>
    <cellStyle name="Normal 2 2 21" xfId="1470" xr:uid="{00000000-0005-0000-0000-0000DA050000}"/>
    <cellStyle name="Normal 2 2 22" xfId="1471" xr:uid="{00000000-0005-0000-0000-0000DB050000}"/>
    <cellStyle name="Normal 2 2 23" xfId="1472" xr:uid="{00000000-0005-0000-0000-0000DC050000}"/>
    <cellStyle name="Normal 2 2 24" xfId="1473" xr:uid="{00000000-0005-0000-0000-0000DD050000}"/>
    <cellStyle name="Normal 2 2 25" xfId="1474" xr:uid="{00000000-0005-0000-0000-0000DE050000}"/>
    <cellStyle name="Normal 2 2 26" xfId="1475" xr:uid="{00000000-0005-0000-0000-0000DF050000}"/>
    <cellStyle name="Normal 2 2 27" xfId="1476" xr:uid="{00000000-0005-0000-0000-0000E0050000}"/>
    <cellStyle name="Normal 2 2 28" xfId="1477" xr:uid="{00000000-0005-0000-0000-0000E1050000}"/>
    <cellStyle name="Normal 2 2 29" xfId="1478" xr:uid="{00000000-0005-0000-0000-0000E2050000}"/>
    <cellStyle name="Normal 2 2 3" xfId="1479" xr:uid="{00000000-0005-0000-0000-0000E3050000}"/>
    <cellStyle name="Normal 2 2 3 2" xfId="1480" xr:uid="{00000000-0005-0000-0000-0000E4050000}"/>
    <cellStyle name="Normal 2 2 30" xfId="1481" xr:uid="{00000000-0005-0000-0000-0000E5050000}"/>
    <cellStyle name="Normal 2 2 31" xfId="1482" xr:uid="{00000000-0005-0000-0000-0000E6050000}"/>
    <cellStyle name="Normal 2 2 32" xfId="1483" xr:uid="{00000000-0005-0000-0000-0000E7050000}"/>
    <cellStyle name="Normal 2 2 33" xfId="1484" xr:uid="{00000000-0005-0000-0000-0000E8050000}"/>
    <cellStyle name="Normal 2 2 34" xfId="5786" xr:uid="{00000000-0005-0000-0000-0000E9050000}"/>
    <cellStyle name="Normal 2 2 4" xfId="1485" xr:uid="{00000000-0005-0000-0000-0000EA050000}"/>
    <cellStyle name="Normal 2 2 4 2" xfId="1486" xr:uid="{00000000-0005-0000-0000-0000EB050000}"/>
    <cellStyle name="Normal 2 2 5" xfId="1487" xr:uid="{00000000-0005-0000-0000-0000EC050000}"/>
    <cellStyle name="Normal 2 2 5 2" xfId="1488" xr:uid="{00000000-0005-0000-0000-0000ED050000}"/>
    <cellStyle name="Normal 2 2 5 2 2" xfId="1489" xr:uid="{00000000-0005-0000-0000-0000EE050000}"/>
    <cellStyle name="Normal 2 2 5 2 2 2" xfId="1490" xr:uid="{00000000-0005-0000-0000-0000EF050000}"/>
    <cellStyle name="Normal 2 2 6" xfId="1491" xr:uid="{00000000-0005-0000-0000-0000F0050000}"/>
    <cellStyle name="Normal 2 2 7" xfId="1492" xr:uid="{00000000-0005-0000-0000-0000F1050000}"/>
    <cellStyle name="Normal 2 2 8" xfId="1493" xr:uid="{00000000-0005-0000-0000-0000F2050000}"/>
    <cellStyle name="Normal 2 2 9" xfId="1494" xr:uid="{00000000-0005-0000-0000-0000F3050000}"/>
    <cellStyle name="Normal 2 2_Acta 1 mena" xfId="1495" xr:uid="{00000000-0005-0000-0000-0000F4050000}"/>
    <cellStyle name="Normal 2 20" xfId="1496" xr:uid="{00000000-0005-0000-0000-0000F5050000}"/>
    <cellStyle name="Normal 2 20 2" xfId="1497" xr:uid="{00000000-0005-0000-0000-0000F6050000}"/>
    <cellStyle name="Normal 2 20 3" xfId="1498" xr:uid="{00000000-0005-0000-0000-0000F7050000}"/>
    <cellStyle name="Normal 2 20 4" xfId="1499" xr:uid="{00000000-0005-0000-0000-0000F8050000}"/>
    <cellStyle name="Normal 2 20 5" xfId="1500" xr:uid="{00000000-0005-0000-0000-0000F9050000}"/>
    <cellStyle name="Normal 2 21" xfId="1501" xr:uid="{00000000-0005-0000-0000-0000FA050000}"/>
    <cellStyle name="Normal 2 21 2" xfId="1502" xr:uid="{00000000-0005-0000-0000-0000FB050000}"/>
    <cellStyle name="Normal 2 21 3" xfId="1503" xr:uid="{00000000-0005-0000-0000-0000FC050000}"/>
    <cellStyle name="Normal 2 21 4" xfId="1504" xr:uid="{00000000-0005-0000-0000-0000FD050000}"/>
    <cellStyle name="Normal 2 21 5" xfId="1505" xr:uid="{00000000-0005-0000-0000-0000FE050000}"/>
    <cellStyle name="Normal 2 22" xfId="1506" xr:uid="{00000000-0005-0000-0000-0000FF050000}"/>
    <cellStyle name="Normal 2 22 2" xfId="1507" xr:uid="{00000000-0005-0000-0000-000000060000}"/>
    <cellStyle name="Normal 2 22 3" xfId="1508" xr:uid="{00000000-0005-0000-0000-000001060000}"/>
    <cellStyle name="Normal 2 22 4" xfId="1509" xr:uid="{00000000-0005-0000-0000-000002060000}"/>
    <cellStyle name="Normal 2 22 5" xfId="1510" xr:uid="{00000000-0005-0000-0000-000003060000}"/>
    <cellStyle name="Normal 2 23" xfId="1511" xr:uid="{00000000-0005-0000-0000-000004060000}"/>
    <cellStyle name="Normal 2 23 2" xfId="1512" xr:uid="{00000000-0005-0000-0000-000005060000}"/>
    <cellStyle name="Normal 2 23 3" xfId="1513" xr:uid="{00000000-0005-0000-0000-000006060000}"/>
    <cellStyle name="Normal 2 23 4" xfId="1514" xr:uid="{00000000-0005-0000-0000-000007060000}"/>
    <cellStyle name="Normal 2 23 5" xfId="1515" xr:uid="{00000000-0005-0000-0000-000008060000}"/>
    <cellStyle name="Normal 2 24" xfId="1516" xr:uid="{00000000-0005-0000-0000-000009060000}"/>
    <cellStyle name="Normal 2 24 2" xfId="1517" xr:uid="{00000000-0005-0000-0000-00000A060000}"/>
    <cellStyle name="Normal 2 24 3" xfId="1518" xr:uid="{00000000-0005-0000-0000-00000B060000}"/>
    <cellStyle name="Normal 2 24 4" xfId="1519" xr:uid="{00000000-0005-0000-0000-00000C060000}"/>
    <cellStyle name="Normal 2 24 5" xfId="1520" xr:uid="{00000000-0005-0000-0000-00000D060000}"/>
    <cellStyle name="Normal 2 25" xfId="1521" xr:uid="{00000000-0005-0000-0000-00000E060000}"/>
    <cellStyle name="Normal 2 25 2" xfId="1522" xr:uid="{00000000-0005-0000-0000-00000F060000}"/>
    <cellStyle name="Normal 2 25 3" xfId="1523" xr:uid="{00000000-0005-0000-0000-000010060000}"/>
    <cellStyle name="Normal 2 25 4" xfId="1524" xr:uid="{00000000-0005-0000-0000-000011060000}"/>
    <cellStyle name="Normal 2 25 5" xfId="1525" xr:uid="{00000000-0005-0000-0000-000012060000}"/>
    <cellStyle name="Normal 2 26" xfId="1526" xr:uid="{00000000-0005-0000-0000-000013060000}"/>
    <cellStyle name="Normal 2 26 2" xfId="1527" xr:uid="{00000000-0005-0000-0000-000014060000}"/>
    <cellStyle name="Normal 2 26 3" xfId="1528" xr:uid="{00000000-0005-0000-0000-000015060000}"/>
    <cellStyle name="Normal 2 26 4" xfId="1529" xr:uid="{00000000-0005-0000-0000-000016060000}"/>
    <cellStyle name="Normal 2 27" xfId="1530" xr:uid="{00000000-0005-0000-0000-000017060000}"/>
    <cellStyle name="Normal 2 27 2" xfId="1531" xr:uid="{00000000-0005-0000-0000-000018060000}"/>
    <cellStyle name="Normal 2 27 3" xfId="1532" xr:uid="{00000000-0005-0000-0000-000019060000}"/>
    <cellStyle name="Normal 2 27 4" xfId="1533" xr:uid="{00000000-0005-0000-0000-00001A060000}"/>
    <cellStyle name="Normal 2 28" xfId="1534" xr:uid="{00000000-0005-0000-0000-00001B060000}"/>
    <cellStyle name="Normal 2 28 2" xfId="1535" xr:uid="{00000000-0005-0000-0000-00001C060000}"/>
    <cellStyle name="Normal 2 28 3" xfId="1536" xr:uid="{00000000-0005-0000-0000-00001D060000}"/>
    <cellStyle name="Normal 2 28 4" xfId="1537" xr:uid="{00000000-0005-0000-0000-00001E060000}"/>
    <cellStyle name="Normal 2 29" xfId="1538" xr:uid="{00000000-0005-0000-0000-00001F060000}"/>
    <cellStyle name="Normal 2 29 2" xfId="1539" xr:uid="{00000000-0005-0000-0000-000020060000}"/>
    <cellStyle name="Normal 2 29 3" xfId="1540" xr:uid="{00000000-0005-0000-0000-000021060000}"/>
    <cellStyle name="Normal 2 29 4" xfId="1541" xr:uid="{00000000-0005-0000-0000-000022060000}"/>
    <cellStyle name="Normal 2 3" xfId="1542" xr:uid="{00000000-0005-0000-0000-000023060000}"/>
    <cellStyle name="Normal 2 3 2" xfId="1543" xr:uid="{00000000-0005-0000-0000-000024060000}"/>
    <cellStyle name="Normal 2 3 3" xfId="1544" xr:uid="{00000000-0005-0000-0000-000025060000}"/>
    <cellStyle name="Normal 2 3 4" xfId="1545" xr:uid="{00000000-0005-0000-0000-000026060000}"/>
    <cellStyle name="Normal 2 3 5" xfId="1546" xr:uid="{00000000-0005-0000-0000-000027060000}"/>
    <cellStyle name="Normal 2 3 6" xfId="5787" xr:uid="{00000000-0005-0000-0000-000028060000}"/>
    <cellStyle name="Normal 2 3_2010 APU GRUPO No. 4 OK" xfId="1547" xr:uid="{00000000-0005-0000-0000-000029060000}"/>
    <cellStyle name="Normal 2 30" xfId="1548" xr:uid="{00000000-0005-0000-0000-00002A060000}"/>
    <cellStyle name="Normal 2 30 2" xfId="1549" xr:uid="{00000000-0005-0000-0000-00002B060000}"/>
    <cellStyle name="Normal 2 30 3" xfId="1550" xr:uid="{00000000-0005-0000-0000-00002C060000}"/>
    <cellStyle name="Normal 2 30 4" xfId="1551" xr:uid="{00000000-0005-0000-0000-00002D060000}"/>
    <cellStyle name="Normal 2 31" xfId="1552" xr:uid="{00000000-0005-0000-0000-00002E060000}"/>
    <cellStyle name="Normal 2 31 2" xfId="1553" xr:uid="{00000000-0005-0000-0000-00002F060000}"/>
    <cellStyle name="Normal 2 31 3" xfId="1554" xr:uid="{00000000-0005-0000-0000-000030060000}"/>
    <cellStyle name="Normal 2 31 4" xfId="1555" xr:uid="{00000000-0005-0000-0000-000031060000}"/>
    <cellStyle name="Normal 2 32" xfId="1556" xr:uid="{00000000-0005-0000-0000-000032060000}"/>
    <cellStyle name="Normal 2 32 2" xfId="1557" xr:uid="{00000000-0005-0000-0000-000033060000}"/>
    <cellStyle name="Normal 2 32 3" xfId="1558" xr:uid="{00000000-0005-0000-0000-000034060000}"/>
    <cellStyle name="Normal 2 32 4" xfId="1559" xr:uid="{00000000-0005-0000-0000-000035060000}"/>
    <cellStyle name="Normal 2 33" xfId="1560" xr:uid="{00000000-0005-0000-0000-000036060000}"/>
    <cellStyle name="Normal 2 33 2" xfId="1561" xr:uid="{00000000-0005-0000-0000-000037060000}"/>
    <cellStyle name="Normal 2 33 3" xfId="1562" xr:uid="{00000000-0005-0000-0000-000038060000}"/>
    <cellStyle name="Normal 2 33 4" xfId="1563" xr:uid="{00000000-0005-0000-0000-000039060000}"/>
    <cellStyle name="Normal 2 34" xfId="1564" xr:uid="{00000000-0005-0000-0000-00003A060000}"/>
    <cellStyle name="Normal 2 34 2" xfId="1565" xr:uid="{00000000-0005-0000-0000-00003B060000}"/>
    <cellStyle name="Normal 2 34 3" xfId="1566" xr:uid="{00000000-0005-0000-0000-00003C060000}"/>
    <cellStyle name="Normal 2 34 4" xfId="1567" xr:uid="{00000000-0005-0000-0000-00003D060000}"/>
    <cellStyle name="Normal 2 35" xfId="1568" xr:uid="{00000000-0005-0000-0000-00003E060000}"/>
    <cellStyle name="Normal 2 35 2" xfId="1569" xr:uid="{00000000-0005-0000-0000-00003F060000}"/>
    <cellStyle name="Normal 2 35 3" xfId="1570" xr:uid="{00000000-0005-0000-0000-000040060000}"/>
    <cellStyle name="Normal 2 35 4" xfId="1571" xr:uid="{00000000-0005-0000-0000-000041060000}"/>
    <cellStyle name="Normal 2 36" xfId="1572" xr:uid="{00000000-0005-0000-0000-000042060000}"/>
    <cellStyle name="Normal 2 36 2" xfId="1573" xr:uid="{00000000-0005-0000-0000-000043060000}"/>
    <cellStyle name="Normal 2 36 3" xfId="1574" xr:uid="{00000000-0005-0000-0000-000044060000}"/>
    <cellStyle name="Normal 2 36 4" xfId="1575" xr:uid="{00000000-0005-0000-0000-000045060000}"/>
    <cellStyle name="Normal 2 37" xfId="1576" xr:uid="{00000000-0005-0000-0000-000046060000}"/>
    <cellStyle name="Normal 2 37 2" xfId="1577" xr:uid="{00000000-0005-0000-0000-000047060000}"/>
    <cellStyle name="Normal 2 37 3" xfId="1578" xr:uid="{00000000-0005-0000-0000-000048060000}"/>
    <cellStyle name="Normal 2 37 4" xfId="1579" xr:uid="{00000000-0005-0000-0000-000049060000}"/>
    <cellStyle name="Normal 2 38" xfId="1580" xr:uid="{00000000-0005-0000-0000-00004A060000}"/>
    <cellStyle name="Normal 2 38 2" xfId="1581" xr:uid="{00000000-0005-0000-0000-00004B060000}"/>
    <cellStyle name="Normal 2 38 3" xfId="1582" xr:uid="{00000000-0005-0000-0000-00004C060000}"/>
    <cellStyle name="Normal 2 38 4" xfId="1583" xr:uid="{00000000-0005-0000-0000-00004D060000}"/>
    <cellStyle name="Normal 2 39" xfId="1584" xr:uid="{00000000-0005-0000-0000-00004E060000}"/>
    <cellStyle name="Normal 2 39 2" xfId="1585" xr:uid="{00000000-0005-0000-0000-00004F060000}"/>
    <cellStyle name="Normal 2 39 3" xfId="1586" xr:uid="{00000000-0005-0000-0000-000050060000}"/>
    <cellStyle name="Normal 2 39 4" xfId="1587" xr:uid="{00000000-0005-0000-0000-000051060000}"/>
    <cellStyle name="Normal 2 4" xfId="1588" xr:uid="{00000000-0005-0000-0000-000052060000}"/>
    <cellStyle name="Normal 2 4 2" xfId="1589" xr:uid="{00000000-0005-0000-0000-000053060000}"/>
    <cellStyle name="Normal 2 4 3" xfId="1590" xr:uid="{00000000-0005-0000-0000-000054060000}"/>
    <cellStyle name="Normal 2 4 4" xfId="1591" xr:uid="{00000000-0005-0000-0000-000055060000}"/>
    <cellStyle name="Normal 2 4 5" xfId="1592" xr:uid="{00000000-0005-0000-0000-000056060000}"/>
    <cellStyle name="Normal 2 4 6" xfId="1593" xr:uid="{00000000-0005-0000-0000-000057060000}"/>
    <cellStyle name="Normal 2 4 7" xfId="1594" xr:uid="{00000000-0005-0000-0000-000058060000}"/>
    <cellStyle name="Normal 2 4 8" xfId="1595" xr:uid="{00000000-0005-0000-0000-000059060000}"/>
    <cellStyle name="Normal 2 4 9" xfId="1596" xr:uid="{00000000-0005-0000-0000-00005A060000}"/>
    <cellStyle name="Normal 2 4_CUCARACHO" xfId="1597" xr:uid="{00000000-0005-0000-0000-00005B060000}"/>
    <cellStyle name="Normal 2 40" xfId="1598" xr:uid="{00000000-0005-0000-0000-00005C060000}"/>
    <cellStyle name="Normal 2 40 2" xfId="1599" xr:uid="{00000000-0005-0000-0000-00005D060000}"/>
    <cellStyle name="Normal 2 40 3" xfId="1600" xr:uid="{00000000-0005-0000-0000-00005E060000}"/>
    <cellStyle name="Normal 2 40 4" xfId="1601" xr:uid="{00000000-0005-0000-0000-00005F060000}"/>
    <cellStyle name="Normal 2 41" xfId="1602" xr:uid="{00000000-0005-0000-0000-000060060000}"/>
    <cellStyle name="Normal 2 42" xfId="1603" xr:uid="{00000000-0005-0000-0000-000061060000}"/>
    <cellStyle name="Normal 2 43" xfId="1604" xr:uid="{00000000-0005-0000-0000-000062060000}"/>
    <cellStyle name="Normal 2 44" xfId="1605" xr:uid="{00000000-0005-0000-0000-000063060000}"/>
    <cellStyle name="Normal 2 45" xfId="1606" xr:uid="{00000000-0005-0000-0000-000064060000}"/>
    <cellStyle name="Normal 2 46" xfId="1607" xr:uid="{00000000-0005-0000-0000-000065060000}"/>
    <cellStyle name="Normal 2 47" xfId="1608" xr:uid="{00000000-0005-0000-0000-000066060000}"/>
    <cellStyle name="Normal 2 48" xfId="1609" xr:uid="{00000000-0005-0000-0000-000067060000}"/>
    <cellStyle name="Normal 2 49" xfId="1610" xr:uid="{00000000-0005-0000-0000-000068060000}"/>
    <cellStyle name="Normal 2 5" xfId="1611" xr:uid="{00000000-0005-0000-0000-000069060000}"/>
    <cellStyle name="Normal 2 5 2" xfId="1612" xr:uid="{00000000-0005-0000-0000-00006A060000}"/>
    <cellStyle name="Normal 2 5 3" xfId="1613" xr:uid="{00000000-0005-0000-0000-00006B060000}"/>
    <cellStyle name="Normal 2 5 4" xfId="1614" xr:uid="{00000000-0005-0000-0000-00006C060000}"/>
    <cellStyle name="Normal 2 5 5" xfId="1615" xr:uid="{00000000-0005-0000-0000-00006D060000}"/>
    <cellStyle name="Normal 2 50" xfId="1616" xr:uid="{00000000-0005-0000-0000-00006E060000}"/>
    <cellStyle name="Normal 2 51" xfId="1617" xr:uid="{00000000-0005-0000-0000-00006F060000}"/>
    <cellStyle name="Normal 2 52" xfId="1618" xr:uid="{00000000-0005-0000-0000-000070060000}"/>
    <cellStyle name="Normal 2 52 2 2" xfId="5805" xr:uid="{12219B30-DE61-4AD6-9A63-5AD9A071C2BF}"/>
    <cellStyle name="Normal 2 53" xfId="5784" xr:uid="{00000000-0005-0000-0000-000071060000}"/>
    <cellStyle name="Normal 2 54" xfId="5819" xr:uid="{7C209DE2-B51B-49C5-8C6E-9B398415AAA3}"/>
    <cellStyle name="Normal 2 6" xfId="1619" xr:uid="{00000000-0005-0000-0000-000072060000}"/>
    <cellStyle name="Normal 2 6 2" xfId="1620" xr:uid="{00000000-0005-0000-0000-000073060000}"/>
    <cellStyle name="Normal 2 6 3" xfId="1621" xr:uid="{00000000-0005-0000-0000-000074060000}"/>
    <cellStyle name="Normal 2 6 4" xfId="1622" xr:uid="{00000000-0005-0000-0000-000075060000}"/>
    <cellStyle name="Normal 2 6 5" xfId="1623" xr:uid="{00000000-0005-0000-0000-000076060000}"/>
    <cellStyle name="Normal 2 7" xfId="1624" xr:uid="{00000000-0005-0000-0000-000077060000}"/>
    <cellStyle name="Normal 2 7 2" xfId="1625" xr:uid="{00000000-0005-0000-0000-000078060000}"/>
    <cellStyle name="Normal 2 7 3" xfId="1626" xr:uid="{00000000-0005-0000-0000-000079060000}"/>
    <cellStyle name="Normal 2 7 4" xfId="1627" xr:uid="{00000000-0005-0000-0000-00007A060000}"/>
    <cellStyle name="Normal 2 7 5" xfId="1628" xr:uid="{00000000-0005-0000-0000-00007B060000}"/>
    <cellStyle name="Normal 2 8" xfId="1629" xr:uid="{00000000-0005-0000-0000-00007C060000}"/>
    <cellStyle name="Normal 2 8 2" xfId="1630" xr:uid="{00000000-0005-0000-0000-00007D060000}"/>
    <cellStyle name="Normal 2 8 3" xfId="1631" xr:uid="{00000000-0005-0000-0000-00007E060000}"/>
    <cellStyle name="Normal 2 8 4" xfId="1632" xr:uid="{00000000-0005-0000-0000-00007F060000}"/>
    <cellStyle name="Normal 2 8 5" xfId="1633" xr:uid="{00000000-0005-0000-0000-000080060000}"/>
    <cellStyle name="Normal 2 9" xfId="1634" xr:uid="{00000000-0005-0000-0000-000081060000}"/>
    <cellStyle name="Normal 2 9 2" xfId="1635" xr:uid="{00000000-0005-0000-0000-000082060000}"/>
    <cellStyle name="Normal 2 9 3" xfId="1636" xr:uid="{00000000-0005-0000-0000-000083060000}"/>
    <cellStyle name="Normal 2 9 4" xfId="1637" xr:uid="{00000000-0005-0000-0000-000084060000}"/>
    <cellStyle name="Normal 2 9 5" xfId="1638" xr:uid="{00000000-0005-0000-0000-000085060000}"/>
    <cellStyle name="Normal 2_2010 APU GRUPO No. 4 OK" xfId="1639" xr:uid="{00000000-0005-0000-0000-000086060000}"/>
    <cellStyle name="Normal 20" xfId="1640" xr:uid="{00000000-0005-0000-0000-000087060000}"/>
    <cellStyle name="Normal 20 2" xfId="1641" xr:uid="{00000000-0005-0000-0000-000088060000}"/>
    <cellStyle name="Normal 20 3" xfId="1642" xr:uid="{00000000-0005-0000-0000-000089060000}"/>
    <cellStyle name="Normal 20 4" xfId="1643" xr:uid="{00000000-0005-0000-0000-00008A060000}"/>
    <cellStyle name="Normal 21" xfId="1644" xr:uid="{00000000-0005-0000-0000-00008B060000}"/>
    <cellStyle name="Normal 21 10" xfId="1645" xr:uid="{00000000-0005-0000-0000-00008C060000}"/>
    <cellStyle name="Normal 21 11" xfId="1646" xr:uid="{00000000-0005-0000-0000-00008D060000}"/>
    <cellStyle name="Normal 21 12" xfId="1647" xr:uid="{00000000-0005-0000-0000-00008E060000}"/>
    <cellStyle name="Normal 21 13" xfId="1648" xr:uid="{00000000-0005-0000-0000-00008F060000}"/>
    <cellStyle name="Normal 21 14" xfId="1649" xr:uid="{00000000-0005-0000-0000-000090060000}"/>
    <cellStyle name="Normal 21 15" xfId="1650" xr:uid="{00000000-0005-0000-0000-000091060000}"/>
    <cellStyle name="Normal 21 16" xfId="1651" xr:uid="{00000000-0005-0000-0000-000092060000}"/>
    <cellStyle name="Normal 21 17" xfId="1652" xr:uid="{00000000-0005-0000-0000-000093060000}"/>
    <cellStyle name="Normal 21 18" xfId="1653" xr:uid="{00000000-0005-0000-0000-000094060000}"/>
    <cellStyle name="Normal 21 19" xfId="1654" xr:uid="{00000000-0005-0000-0000-000095060000}"/>
    <cellStyle name="Normal 21 2" xfId="1655" xr:uid="{00000000-0005-0000-0000-000096060000}"/>
    <cellStyle name="Normal 21 20" xfId="1656" xr:uid="{00000000-0005-0000-0000-000097060000}"/>
    <cellStyle name="Normal 21 21" xfId="1657" xr:uid="{00000000-0005-0000-0000-000098060000}"/>
    <cellStyle name="Normal 21 22" xfId="1658" xr:uid="{00000000-0005-0000-0000-000099060000}"/>
    <cellStyle name="Normal 21 23" xfId="1659" xr:uid="{00000000-0005-0000-0000-00009A060000}"/>
    <cellStyle name="Normal 21 24" xfId="1660" xr:uid="{00000000-0005-0000-0000-00009B060000}"/>
    <cellStyle name="Normal 21 25" xfId="1661" xr:uid="{00000000-0005-0000-0000-00009C060000}"/>
    <cellStyle name="Normal 21 26" xfId="1662" xr:uid="{00000000-0005-0000-0000-00009D060000}"/>
    <cellStyle name="Normal 21 27" xfId="1663" xr:uid="{00000000-0005-0000-0000-00009E060000}"/>
    <cellStyle name="Normal 21 28" xfId="1664" xr:uid="{00000000-0005-0000-0000-00009F060000}"/>
    <cellStyle name="Normal 21 29" xfId="1665" xr:uid="{00000000-0005-0000-0000-0000A0060000}"/>
    <cellStyle name="Normal 21 3" xfId="1666" xr:uid="{00000000-0005-0000-0000-0000A1060000}"/>
    <cellStyle name="Normal 21 30" xfId="1667" xr:uid="{00000000-0005-0000-0000-0000A2060000}"/>
    <cellStyle name="Normal 21 31" xfId="1668" xr:uid="{00000000-0005-0000-0000-0000A3060000}"/>
    <cellStyle name="Normal 21 32" xfId="1669" xr:uid="{00000000-0005-0000-0000-0000A4060000}"/>
    <cellStyle name="Normal 21 33" xfId="1670" xr:uid="{00000000-0005-0000-0000-0000A5060000}"/>
    <cellStyle name="Normal 21 34" xfId="1671" xr:uid="{00000000-0005-0000-0000-0000A6060000}"/>
    <cellStyle name="Normal 21 35" xfId="1672" xr:uid="{00000000-0005-0000-0000-0000A7060000}"/>
    <cellStyle name="Normal 21 36" xfId="1673" xr:uid="{00000000-0005-0000-0000-0000A8060000}"/>
    <cellStyle name="Normal 21 37" xfId="1674" xr:uid="{00000000-0005-0000-0000-0000A9060000}"/>
    <cellStyle name="Normal 21 38" xfId="1675" xr:uid="{00000000-0005-0000-0000-0000AA060000}"/>
    <cellStyle name="Normal 21 39" xfId="1676" xr:uid="{00000000-0005-0000-0000-0000AB060000}"/>
    <cellStyle name="Normal 21 4" xfId="1677" xr:uid="{00000000-0005-0000-0000-0000AC060000}"/>
    <cellStyle name="Normal 21 40" xfId="1678" xr:uid="{00000000-0005-0000-0000-0000AD060000}"/>
    <cellStyle name="Normal 21 41" xfId="1679" xr:uid="{00000000-0005-0000-0000-0000AE060000}"/>
    <cellStyle name="Normal 21 42" xfId="1680" xr:uid="{00000000-0005-0000-0000-0000AF060000}"/>
    <cellStyle name="Normal 21 43" xfId="1681" xr:uid="{00000000-0005-0000-0000-0000B0060000}"/>
    <cellStyle name="Normal 21 44" xfId="1682" xr:uid="{00000000-0005-0000-0000-0000B1060000}"/>
    <cellStyle name="Normal 21 5" xfId="1683" xr:uid="{00000000-0005-0000-0000-0000B2060000}"/>
    <cellStyle name="Normal 21 6" xfId="1684" xr:uid="{00000000-0005-0000-0000-0000B3060000}"/>
    <cellStyle name="Normal 21 7" xfId="1685" xr:uid="{00000000-0005-0000-0000-0000B4060000}"/>
    <cellStyle name="Normal 21 8" xfId="1686" xr:uid="{00000000-0005-0000-0000-0000B5060000}"/>
    <cellStyle name="Normal 21 9" xfId="1687" xr:uid="{00000000-0005-0000-0000-0000B6060000}"/>
    <cellStyle name="Normal 22" xfId="1688" xr:uid="{00000000-0005-0000-0000-0000B7060000}"/>
    <cellStyle name="Normal 22 10" xfId="1689" xr:uid="{00000000-0005-0000-0000-0000B8060000}"/>
    <cellStyle name="Normal 22 11" xfId="1690" xr:uid="{00000000-0005-0000-0000-0000B9060000}"/>
    <cellStyle name="Normal 22 12" xfId="1691" xr:uid="{00000000-0005-0000-0000-0000BA060000}"/>
    <cellStyle name="Normal 22 13" xfId="1692" xr:uid="{00000000-0005-0000-0000-0000BB060000}"/>
    <cellStyle name="Normal 22 14" xfId="1693" xr:uid="{00000000-0005-0000-0000-0000BC060000}"/>
    <cellStyle name="Normal 22 15" xfId="1694" xr:uid="{00000000-0005-0000-0000-0000BD060000}"/>
    <cellStyle name="Normal 22 16" xfId="1695" xr:uid="{00000000-0005-0000-0000-0000BE060000}"/>
    <cellStyle name="Normal 22 17" xfId="1696" xr:uid="{00000000-0005-0000-0000-0000BF060000}"/>
    <cellStyle name="Normal 22 18" xfId="1697" xr:uid="{00000000-0005-0000-0000-0000C0060000}"/>
    <cellStyle name="Normal 22 19" xfId="1698" xr:uid="{00000000-0005-0000-0000-0000C1060000}"/>
    <cellStyle name="Normal 22 2" xfId="1699" xr:uid="{00000000-0005-0000-0000-0000C2060000}"/>
    <cellStyle name="Normal 22 20" xfId="1700" xr:uid="{00000000-0005-0000-0000-0000C3060000}"/>
    <cellStyle name="Normal 22 21" xfId="1701" xr:uid="{00000000-0005-0000-0000-0000C4060000}"/>
    <cellStyle name="Normal 22 22" xfId="1702" xr:uid="{00000000-0005-0000-0000-0000C5060000}"/>
    <cellStyle name="Normal 22 23" xfId="1703" xr:uid="{00000000-0005-0000-0000-0000C6060000}"/>
    <cellStyle name="Normal 22 24" xfId="1704" xr:uid="{00000000-0005-0000-0000-0000C7060000}"/>
    <cellStyle name="Normal 22 25" xfId="1705" xr:uid="{00000000-0005-0000-0000-0000C8060000}"/>
    <cellStyle name="Normal 22 26" xfId="1706" xr:uid="{00000000-0005-0000-0000-0000C9060000}"/>
    <cellStyle name="Normal 22 27" xfId="1707" xr:uid="{00000000-0005-0000-0000-0000CA060000}"/>
    <cellStyle name="Normal 22 28" xfId="1708" xr:uid="{00000000-0005-0000-0000-0000CB060000}"/>
    <cellStyle name="Normal 22 29" xfId="1709" xr:uid="{00000000-0005-0000-0000-0000CC060000}"/>
    <cellStyle name="Normal 22 3" xfId="1710" xr:uid="{00000000-0005-0000-0000-0000CD060000}"/>
    <cellStyle name="Normal 22 30" xfId="1711" xr:uid="{00000000-0005-0000-0000-0000CE060000}"/>
    <cellStyle name="Normal 22 31" xfId="1712" xr:uid="{00000000-0005-0000-0000-0000CF060000}"/>
    <cellStyle name="Normal 22 32" xfId="1713" xr:uid="{00000000-0005-0000-0000-0000D0060000}"/>
    <cellStyle name="Normal 22 33" xfId="1714" xr:uid="{00000000-0005-0000-0000-0000D1060000}"/>
    <cellStyle name="Normal 22 34" xfId="1715" xr:uid="{00000000-0005-0000-0000-0000D2060000}"/>
    <cellStyle name="Normal 22 35" xfId="1716" xr:uid="{00000000-0005-0000-0000-0000D3060000}"/>
    <cellStyle name="Normal 22 36" xfId="1717" xr:uid="{00000000-0005-0000-0000-0000D4060000}"/>
    <cellStyle name="Normal 22 37" xfId="1718" xr:uid="{00000000-0005-0000-0000-0000D5060000}"/>
    <cellStyle name="Normal 22 38" xfId="1719" xr:uid="{00000000-0005-0000-0000-0000D6060000}"/>
    <cellStyle name="Normal 22 39" xfId="1720" xr:uid="{00000000-0005-0000-0000-0000D7060000}"/>
    <cellStyle name="Normal 22 4" xfId="1721" xr:uid="{00000000-0005-0000-0000-0000D8060000}"/>
    <cellStyle name="Normal 22 40" xfId="1722" xr:uid="{00000000-0005-0000-0000-0000D9060000}"/>
    <cellStyle name="Normal 22 41" xfId="1723" xr:uid="{00000000-0005-0000-0000-0000DA060000}"/>
    <cellStyle name="Normal 22 42" xfId="1724" xr:uid="{00000000-0005-0000-0000-0000DB060000}"/>
    <cellStyle name="Normal 22 43" xfId="1725" xr:uid="{00000000-0005-0000-0000-0000DC060000}"/>
    <cellStyle name="Normal 22 44" xfId="1726" xr:uid="{00000000-0005-0000-0000-0000DD060000}"/>
    <cellStyle name="Normal 22 5" xfId="1727" xr:uid="{00000000-0005-0000-0000-0000DE060000}"/>
    <cellStyle name="Normal 22 6" xfId="1728" xr:uid="{00000000-0005-0000-0000-0000DF060000}"/>
    <cellStyle name="Normal 22 7" xfId="1729" xr:uid="{00000000-0005-0000-0000-0000E0060000}"/>
    <cellStyle name="Normal 22 8" xfId="1730" xr:uid="{00000000-0005-0000-0000-0000E1060000}"/>
    <cellStyle name="Normal 22 9" xfId="1731" xr:uid="{00000000-0005-0000-0000-0000E2060000}"/>
    <cellStyle name="Normal 23" xfId="1732" xr:uid="{00000000-0005-0000-0000-0000E3060000}"/>
    <cellStyle name="Normal 23 10" xfId="1733" xr:uid="{00000000-0005-0000-0000-0000E4060000}"/>
    <cellStyle name="Normal 23 11" xfId="1734" xr:uid="{00000000-0005-0000-0000-0000E5060000}"/>
    <cellStyle name="Normal 23 12" xfId="1735" xr:uid="{00000000-0005-0000-0000-0000E6060000}"/>
    <cellStyle name="Normal 23 13" xfId="1736" xr:uid="{00000000-0005-0000-0000-0000E7060000}"/>
    <cellStyle name="Normal 23 14" xfId="1737" xr:uid="{00000000-0005-0000-0000-0000E8060000}"/>
    <cellStyle name="Normal 23 15" xfId="1738" xr:uid="{00000000-0005-0000-0000-0000E9060000}"/>
    <cellStyle name="Normal 23 16" xfId="1739" xr:uid="{00000000-0005-0000-0000-0000EA060000}"/>
    <cellStyle name="Normal 23 17" xfId="1740" xr:uid="{00000000-0005-0000-0000-0000EB060000}"/>
    <cellStyle name="Normal 23 18" xfId="1741" xr:uid="{00000000-0005-0000-0000-0000EC060000}"/>
    <cellStyle name="Normal 23 19" xfId="1742" xr:uid="{00000000-0005-0000-0000-0000ED060000}"/>
    <cellStyle name="Normal 23 2" xfId="1743" xr:uid="{00000000-0005-0000-0000-0000EE060000}"/>
    <cellStyle name="Normal 23 20" xfId="1744" xr:uid="{00000000-0005-0000-0000-0000EF060000}"/>
    <cellStyle name="Normal 23 21" xfId="1745" xr:uid="{00000000-0005-0000-0000-0000F0060000}"/>
    <cellStyle name="Normal 23 22" xfId="1746" xr:uid="{00000000-0005-0000-0000-0000F1060000}"/>
    <cellStyle name="Normal 23 23" xfId="1747" xr:uid="{00000000-0005-0000-0000-0000F2060000}"/>
    <cellStyle name="Normal 23 24" xfId="1748" xr:uid="{00000000-0005-0000-0000-0000F3060000}"/>
    <cellStyle name="Normal 23 25" xfId="1749" xr:uid="{00000000-0005-0000-0000-0000F4060000}"/>
    <cellStyle name="Normal 23 26" xfId="1750" xr:uid="{00000000-0005-0000-0000-0000F5060000}"/>
    <cellStyle name="Normal 23 27" xfId="1751" xr:uid="{00000000-0005-0000-0000-0000F6060000}"/>
    <cellStyle name="Normal 23 28" xfId="1752" xr:uid="{00000000-0005-0000-0000-0000F7060000}"/>
    <cellStyle name="Normal 23 29" xfId="1753" xr:uid="{00000000-0005-0000-0000-0000F8060000}"/>
    <cellStyle name="Normal 23 3" xfId="1754" xr:uid="{00000000-0005-0000-0000-0000F9060000}"/>
    <cellStyle name="Normal 23 30" xfId="1755" xr:uid="{00000000-0005-0000-0000-0000FA060000}"/>
    <cellStyle name="Normal 23 31" xfId="1756" xr:uid="{00000000-0005-0000-0000-0000FB060000}"/>
    <cellStyle name="Normal 23 32" xfId="1757" xr:uid="{00000000-0005-0000-0000-0000FC060000}"/>
    <cellStyle name="Normal 23 33" xfId="1758" xr:uid="{00000000-0005-0000-0000-0000FD060000}"/>
    <cellStyle name="Normal 23 34" xfId="1759" xr:uid="{00000000-0005-0000-0000-0000FE060000}"/>
    <cellStyle name="Normal 23 35" xfId="1760" xr:uid="{00000000-0005-0000-0000-0000FF060000}"/>
    <cellStyle name="Normal 23 36" xfId="1761" xr:uid="{00000000-0005-0000-0000-000000070000}"/>
    <cellStyle name="Normal 23 37" xfId="1762" xr:uid="{00000000-0005-0000-0000-000001070000}"/>
    <cellStyle name="Normal 23 38" xfId="1763" xr:uid="{00000000-0005-0000-0000-000002070000}"/>
    <cellStyle name="Normal 23 39" xfId="1764" xr:uid="{00000000-0005-0000-0000-000003070000}"/>
    <cellStyle name="Normal 23 4" xfId="1765" xr:uid="{00000000-0005-0000-0000-000004070000}"/>
    <cellStyle name="Normal 23 5" xfId="1766" xr:uid="{00000000-0005-0000-0000-000005070000}"/>
    <cellStyle name="Normal 23 6" xfId="1767" xr:uid="{00000000-0005-0000-0000-000006070000}"/>
    <cellStyle name="Normal 23 7" xfId="1768" xr:uid="{00000000-0005-0000-0000-000007070000}"/>
    <cellStyle name="Normal 23 8" xfId="1769" xr:uid="{00000000-0005-0000-0000-000008070000}"/>
    <cellStyle name="Normal 23 9" xfId="1770" xr:uid="{00000000-0005-0000-0000-000009070000}"/>
    <cellStyle name="Normal 24" xfId="1771" xr:uid="{00000000-0005-0000-0000-00000A070000}"/>
    <cellStyle name="Normal 24 2" xfId="1772" xr:uid="{00000000-0005-0000-0000-00000B070000}"/>
    <cellStyle name="Normal 24 3" xfId="1773" xr:uid="{00000000-0005-0000-0000-00000C070000}"/>
    <cellStyle name="Normal 24 4" xfId="1774" xr:uid="{00000000-0005-0000-0000-00000D070000}"/>
    <cellStyle name="Normal 25" xfId="1775" xr:uid="{00000000-0005-0000-0000-00000E070000}"/>
    <cellStyle name="Normal 25 10" xfId="1776" xr:uid="{00000000-0005-0000-0000-00000F070000}"/>
    <cellStyle name="Normal 25 11" xfId="1777" xr:uid="{00000000-0005-0000-0000-000010070000}"/>
    <cellStyle name="Normal 25 12" xfId="1778" xr:uid="{00000000-0005-0000-0000-000011070000}"/>
    <cellStyle name="Normal 25 13" xfId="1779" xr:uid="{00000000-0005-0000-0000-000012070000}"/>
    <cellStyle name="Normal 25 14" xfId="1780" xr:uid="{00000000-0005-0000-0000-000013070000}"/>
    <cellStyle name="Normal 25 15" xfId="1781" xr:uid="{00000000-0005-0000-0000-000014070000}"/>
    <cellStyle name="Normal 25 16" xfId="1782" xr:uid="{00000000-0005-0000-0000-000015070000}"/>
    <cellStyle name="Normal 25 17" xfId="1783" xr:uid="{00000000-0005-0000-0000-000016070000}"/>
    <cellStyle name="Normal 25 18" xfId="1784" xr:uid="{00000000-0005-0000-0000-000017070000}"/>
    <cellStyle name="Normal 25 19" xfId="1785" xr:uid="{00000000-0005-0000-0000-000018070000}"/>
    <cellStyle name="Normal 25 2" xfId="1786" xr:uid="{00000000-0005-0000-0000-000019070000}"/>
    <cellStyle name="Normal 25 20" xfId="1787" xr:uid="{00000000-0005-0000-0000-00001A070000}"/>
    <cellStyle name="Normal 25 21" xfId="1788" xr:uid="{00000000-0005-0000-0000-00001B070000}"/>
    <cellStyle name="Normal 25 22" xfId="1789" xr:uid="{00000000-0005-0000-0000-00001C070000}"/>
    <cellStyle name="Normal 25 23" xfId="1790" xr:uid="{00000000-0005-0000-0000-00001D070000}"/>
    <cellStyle name="Normal 25 24" xfId="1791" xr:uid="{00000000-0005-0000-0000-00001E070000}"/>
    <cellStyle name="Normal 25 25" xfId="1792" xr:uid="{00000000-0005-0000-0000-00001F070000}"/>
    <cellStyle name="Normal 25 26" xfId="1793" xr:uid="{00000000-0005-0000-0000-000020070000}"/>
    <cellStyle name="Normal 25 27" xfId="1794" xr:uid="{00000000-0005-0000-0000-000021070000}"/>
    <cellStyle name="Normal 25 28" xfId="1795" xr:uid="{00000000-0005-0000-0000-000022070000}"/>
    <cellStyle name="Normal 25 29" xfId="1796" xr:uid="{00000000-0005-0000-0000-000023070000}"/>
    <cellStyle name="Normal 25 3" xfId="1797" xr:uid="{00000000-0005-0000-0000-000024070000}"/>
    <cellStyle name="Normal 25 30" xfId="1798" xr:uid="{00000000-0005-0000-0000-000025070000}"/>
    <cellStyle name="Normal 25 31" xfId="1799" xr:uid="{00000000-0005-0000-0000-000026070000}"/>
    <cellStyle name="Normal 25 32" xfId="1800" xr:uid="{00000000-0005-0000-0000-000027070000}"/>
    <cellStyle name="Normal 25 33" xfId="1801" xr:uid="{00000000-0005-0000-0000-000028070000}"/>
    <cellStyle name="Normal 25 34" xfId="1802" xr:uid="{00000000-0005-0000-0000-000029070000}"/>
    <cellStyle name="Normal 25 35" xfId="1803" xr:uid="{00000000-0005-0000-0000-00002A070000}"/>
    <cellStyle name="Normal 25 36" xfId="1804" xr:uid="{00000000-0005-0000-0000-00002B070000}"/>
    <cellStyle name="Normal 25 37" xfId="1805" xr:uid="{00000000-0005-0000-0000-00002C070000}"/>
    <cellStyle name="Normal 25 38" xfId="1806" xr:uid="{00000000-0005-0000-0000-00002D070000}"/>
    <cellStyle name="Normal 25 39" xfId="1807" xr:uid="{00000000-0005-0000-0000-00002E070000}"/>
    <cellStyle name="Normal 25 4" xfId="1808" xr:uid="{00000000-0005-0000-0000-00002F070000}"/>
    <cellStyle name="Normal 25 5" xfId="1809" xr:uid="{00000000-0005-0000-0000-000030070000}"/>
    <cellStyle name="Normal 25 6" xfId="1810" xr:uid="{00000000-0005-0000-0000-000031070000}"/>
    <cellStyle name="Normal 25 7" xfId="1811" xr:uid="{00000000-0005-0000-0000-000032070000}"/>
    <cellStyle name="Normal 25 8" xfId="1812" xr:uid="{00000000-0005-0000-0000-000033070000}"/>
    <cellStyle name="Normal 25 9" xfId="1813" xr:uid="{00000000-0005-0000-0000-000034070000}"/>
    <cellStyle name="Normal 26" xfId="1814" xr:uid="{00000000-0005-0000-0000-000035070000}"/>
    <cellStyle name="Normal 26 10" xfId="1815" xr:uid="{00000000-0005-0000-0000-000036070000}"/>
    <cellStyle name="Normal 26 11" xfId="1816" xr:uid="{00000000-0005-0000-0000-000037070000}"/>
    <cellStyle name="Normal 26 12" xfId="1817" xr:uid="{00000000-0005-0000-0000-000038070000}"/>
    <cellStyle name="Normal 26 13" xfId="1818" xr:uid="{00000000-0005-0000-0000-000039070000}"/>
    <cellStyle name="Normal 26 14" xfId="1819" xr:uid="{00000000-0005-0000-0000-00003A070000}"/>
    <cellStyle name="Normal 26 15" xfId="1820" xr:uid="{00000000-0005-0000-0000-00003B070000}"/>
    <cellStyle name="Normal 26 16" xfId="1821" xr:uid="{00000000-0005-0000-0000-00003C070000}"/>
    <cellStyle name="Normal 26 17" xfId="1822" xr:uid="{00000000-0005-0000-0000-00003D070000}"/>
    <cellStyle name="Normal 26 18" xfId="1823" xr:uid="{00000000-0005-0000-0000-00003E070000}"/>
    <cellStyle name="Normal 26 19" xfId="1824" xr:uid="{00000000-0005-0000-0000-00003F070000}"/>
    <cellStyle name="Normal 26 2" xfId="1825" xr:uid="{00000000-0005-0000-0000-000040070000}"/>
    <cellStyle name="Normal 26 20" xfId="1826" xr:uid="{00000000-0005-0000-0000-000041070000}"/>
    <cellStyle name="Normal 26 21" xfId="1827" xr:uid="{00000000-0005-0000-0000-000042070000}"/>
    <cellStyle name="Normal 26 22" xfId="1828" xr:uid="{00000000-0005-0000-0000-000043070000}"/>
    <cellStyle name="Normal 26 23" xfId="1829" xr:uid="{00000000-0005-0000-0000-000044070000}"/>
    <cellStyle name="Normal 26 24" xfId="1830" xr:uid="{00000000-0005-0000-0000-000045070000}"/>
    <cellStyle name="Normal 26 25" xfId="1831" xr:uid="{00000000-0005-0000-0000-000046070000}"/>
    <cellStyle name="Normal 26 26" xfId="1832" xr:uid="{00000000-0005-0000-0000-000047070000}"/>
    <cellStyle name="Normal 26 27" xfId="1833" xr:uid="{00000000-0005-0000-0000-000048070000}"/>
    <cellStyle name="Normal 26 28" xfId="1834" xr:uid="{00000000-0005-0000-0000-000049070000}"/>
    <cellStyle name="Normal 26 29" xfId="1835" xr:uid="{00000000-0005-0000-0000-00004A070000}"/>
    <cellStyle name="Normal 26 3" xfId="1836" xr:uid="{00000000-0005-0000-0000-00004B070000}"/>
    <cellStyle name="Normal 26 30" xfId="1837" xr:uid="{00000000-0005-0000-0000-00004C070000}"/>
    <cellStyle name="Normal 26 31" xfId="1838" xr:uid="{00000000-0005-0000-0000-00004D070000}"/>
    <cellStyle name="Normal 26 32" xfId="1839" xr:uid="{00000000-0005-0000-0000-00004E070000}"/>
    <cellStyle name="Normal 26 33" xfId="1840" xr:uid="{00000000-0005-0000-0000-00004F070000}"/>
    <cellStyle name="Normal 26 34" xfId="1841" xr:uid="{00000000-0005-0000-0000-000050070000}"/>
    <cellStyle name="Normal 26 35" xfId="1842" xr:uid="{00000000-0005-0000-0000-000051070000}"/>
    <cellStyle name="Normal 26 36" xfId="1843" xr:uid="{00000000-0005-0000-0000-000052070000}"/>
    <cellStyle name="Normal 26 37" xfId="1844" xr:uid="{00000000-0005-0000-0000-000053070000}"/>
    <cellStyle name="Normal 26 38" xfId="1845" xr:uid="{00000000-0005-0000-0000-000054070000}"/>
    <cellStyle name="Normal 26 39" xfId="1846" xr:uid="{00000000-0005-0000-0000-000055070000}"/>
    <cellStyle name="Normal 26 4" xfId="1847" xr:uid="{00000000-0005-0000-0000-000056070000}"/>
    <cellStyle name="Normal 26 5" xfId="1848" xr:uid="{00000000-0005-0000-0000-000057070000}"/>
    <cellStyle name="Normal 26 6" xfId="1849" xr:uid="{00000000-0005-0000-0000-000058070000}"/>
    <cellStyle name="Normal 26 7" xfId="1850" xr:uid="{00000000-0005-0000-0000-000059070000}"/>
    <cellStyle name="Normal 26 8" xfId="1851" xr:uid="{00000000-0005-0000-0000-00005A070000}"/>
    <cellStyle name="Normal 26 9" xfId="1852" xr:uid="{00000000-0005-0000-0000-00005B070000}"/>
    <cellStyle name="Normal 27" xfId="1853" xr:uid="{00000000-0005-0000-0000-00005C070000}"/>
    <cellStyle name="Normal 27 10" xfId="1854" xr:uid="{00000000-0005-0000-0000-00005D070000}"/>
    <cellStyle name="Normal 27 11" xfId="1855" xr:uid="{00000000-0005-0000-0000-00005E070000}"/>
    <cellStyle name="Normal 27 12" xfId="1856" xr:uid="{00000000-0005-0000-0000-00005F070000}"/>
    <cellStyle name="Normal 27 13" xfId="1857" xr:uid="{00000000-0005-0000-0000-000060070000}"/>
    <cellStyle name="Normal 27 14" xfId="1858" xr:uid="{00000000-0005-0000-0000-000061070000}"/>
    <cellStyle name="Normal 27 15" xfId="1859" xr:uid="{00000000-0005-0000-0000-000062070000}"/>
    <cellStyle name="Normal 27 16" xfId="1860" xr:uid="{00000000-0005-0000-0000-000063070000}"/>
    <cellStyle name="Normal 27 17" xfId="1861" xr:uid="{00000000-0005-0000-0000-000064070000}"/>
    <cellStyle name="Normal 27 18" xfId="1862" xr:uid="{00000000-0005-0000-0000-000065070000}"/>
    <cellStyle name="Normal 27 19" xfId="1863" xr:uid="{00000000-0005-0000-0000-000066070000}"/>
    <cellStyle name="Normal 27 2" xfId="1864" xr:uid="{00000000-0005-0000-0000-000067070000}"/>
    <cellStyle name="Normal 27 20" xfId="1865" xr:uid="{00000000-0005-0000-0000-000068070000}"/>
    <cellStyle name="Normal 27 21" xfId="1866" xr:uid="{00000000-0005-0000-0000-000069070000}"/>
    <cellStyle name="Normal 27 22" xfId="1867" xr:uid="{00000000-0005-0000-0000-00006A070000}"/>
    <cellStyle name="Normal 27 23" xfId="1868" xr:uid="{00000000-0005-0000-0000-00006B070000}"/>
    <cellStyle name="Normal 27 24" xfId="1869" xr:uid="{00000000-0005-0000-0000-00006C070000}"/>
    <cellStyle name="Normal 27 25" xfId="1870" xr:uid="{00000000-0005-0000-0000-00006D070000}"/>
    <cellStyle name="Normal 27 26" xfId="1871" xr:uid="{00000000-0005-0000-0000-00006E070000}"/>
    <cellStyle name="Normal 27 27" xfId="1872" xr:uid="{00000000-0005-0000-0000-00006F070000}"/>
    <cellStyle name="Normal 27 28" xfId="1873" xr:uid="{00000000-0005-0000-0000-000070070000}"/>
    <cellStyle name="Normal 27 29" xfId="1874" xr:uid="{00000000-0005-0000-0000-000071070000}"/>
    <cellStyle name="Normal 27 3" xfId="1875" xr:uid="{00000000-0005-0000-0000-000072070000}"/>
    <cellStyle name="Normal 27 30" xfId="1876" xr:uid="{00000000-0005-0000-0000-000073070000}"/>
    <cellStyle name="Normal 27 31" xfId="1877" xr:uid="{00000000-0005-0000-0000-000074070000}"/>
    <cellStyle name="Normal 27 32" xfId="1878" xr:uid="{00000000-0005-0000-0000-000075070000}"/>
    <cellStyle name="Normal 27 33" xfId="1879" xr:uid="{00000000-0005-0000-0000-000076070000}"/>
    <cellStyle name="Normal 27 34" xfId="1880" xr:uid="{00000000-0005-0000-0000-000077070000}"/>
    <cellStyle name="Normal 27 35" xfId="1881" xr:uid="{00000000-0005-0000-0000-000078070000}"/>
    <cellStyle name="Normal 27 36" xfId="1882" xr:uid="{00000000-0005-0000-0000-000079070000}"/>
    <cellStyle name="Normal 27 37" xfId="1883" xr:uid="{00000000-0005-0000-0000-00007A070000}"/>
    <cellStyle name="Normal 27 38" xfId="1884" xr:uid="{00000000-0005-0000-0000-00007B070000}"/>
    <cellStyle name="Normal 27 39" xfId="1885" xr:uid="{00000000-0005-0000-0000-00007C070000}"/>
    <cellStyle name="Normal 27 4" xfId="1886" xr:uid="{00000000-0005-0000-0000-00007D070000}"/>
    <cellStyle name="Normal 27 5" xfId="1887" xr:uid="{00000000-0005-0000-0000-00007E070000}"/>
    <cellStyle name="Normal 27 6" xfId="1888" xr:uid="{00000000-0005-0000-0000-00007F070000}"/>
    <cellStyle name="Normal 27 7" xfId="1889" xr:uid="{00000000-0005-0000-0000-000080070000}"/>
    <cellStyle name="Normal 27 8" xfId="1890" xr:uid="{00000000-0005-0000-0000-000081070000}"/>
    <cellStyle name="Normal 27 9" xfId="1891" xr:uid="{00000000-0005-0000-0000-000082070000}"/>
    <cellStyle name="Normal 28" xfId="1892" xr:uid="{00000000-0005-0000-0000-000083070000}"/>
    <cellStyle name="Normal 29" xfId="1893" xr:uid="{00000000-0005-0000-0000-000084070000}"/>
    <cellStyle name="Normal 3" xfId="1894" xr:uid="{00000000-0005-0000-0000-000085070000}"/>
    <cellStyle name="Normal 3 10" xfId="10" xr:uid="{00000000-0005-0000-0000-000086070000}"/>
    <cellStyle name="Normal 3 10 10" xfId="1895" xr:uid="{00000000-0005-0000-0000-000087070000}"/>
    <cellStyle name="Normal 3 10 10 2" xfId="1896" xr:uid="{00000000-0005-0000-0000-000088070000}"/>
    <cellStyle name="Normal 3 10 11" xfId="1897" xr:uid="{00000000-0005-0000-0000-000089070000}"/>
    <cellStyle name="Normal 3 10 11 2" xfId="1898" xr:uid="{00000000-0005-0000-0000-00008A070000}"/>
    <cellStyle name="Normal 3 10 12" xfId="1899" xr:uid="{00000000-0005-0000-0000-00008B070000}"/>
    <cellStyle name="Normal 3 10 12 2" xfId="1900" xr:uid="{00000000-0005-0000-0000-00008C070000}"/>
    <cellStyle name="Normal 3 10 13" xfId="1901" xr:uid="{00000000-0005-0000-0000-00008D070000}"/>
    <cellStyle name="Normal 3 10 13 2" xfId="1902" xr:uid="{00000000-0005-0000-0000-00008E070000}"/>
    <cellStyle name="Normal 3 10 14" xfId="1903" xr:uid="{00000000-0005-0000-0000-00008F070000}"/>
    <cellStyle name="Normal 3 10 2" xfId="1904" xr:uid="{00000000-0005-0000-0000-000090070000}"/>
    <cellStyle name="Normal 3 10 2 10" xfId="1905" xr:uid="{00000000-0005-0000-0000-000091070000}"/>
    <cellStyle name="Normal 3 10 2 10 2" xfId="1906" xr:uid="{00000000-0005-0000-0000-000092070000}"/>
    <cellStyle name="Normal 3 10 2 11" xfId="1907" xr:uid="{00000000-0005-0000-0000-000093070000}"/>
    <cellStyle name="Normal 3 10 2 11 2" xfId="1908" xr:uid="{00000000-0005-0000-0000-000094070000}"/>
    <cellStyle name="Normal 3 10 2 12" xfId="1909" xr:uid="{00000000-0005-0000-0000-000095070000}"/>
    <cellStyle name="Normal 3 10 2 12 2" xfId="1910" xr:uid="{00000000-0005-0000-0000-000096070000}"/>
    <cellStyle name="Normal 3 10 2 13" xfId="1911" xr:uid="{00000000-0005-0000-0000-000097070000}"/>
    <cellStyle name="Normal 3 10 2 2" xfId="1912" xr:uid="{00000000-0005-0000-0000-000098070000}"/>
    <cellStyle name="Normal 3 10 2 2 2" xfId="1913" xr:uid="{00000000-0005-0000-0000-000099070000}"/>
    <cellStyle name="Normal 3 10 2 3" xfId="1914" xr:uid="{00000000-0005-0000-0000-00009A070000}"/>
    <cellStyle name="Normal 3 10 2 3 2" xfId="1915" xr:uid="{00000000-0005-0000-0000-00009B070000}"/>
    <cellStyle name="Normal 3 10 2 4" xfId="1916" xr:uid="{00000000-0005-0000-0000-00009C070000}"/>
    <cellStyle name="Normal 3 10 2 4 2" xfId="1917" xr:uid="{00000000-0005-0000-0000-00009D070000}"/>
    <cellStyle name="Normal 3 10 2 5" xfId="1918" xr:uid="{00000000-0005-0000-0000-00009E070000}"/>
    <cellStyle name="Normal 3 10 2 5 2" xfId="1919" xr:uid="{00000000-0005-0000-0000-00009F070000}"/>
    <cellStyle name="Normal 3 10 2 6" xfId="1920" xr:uid="{00000000-0005-0000-0000-0000A0070000}"/>
    <cellStyle name="Normal 3 10 2 6 2" xfId="1921" xr:uid="{00000000-0005-0000-0000-0000A1070000}"/>
    <cellStyle name="Normal 3 10 2 7" xfId="1922" xr:uid="{00000000-0005-0000-0000-0000A2070000}"/>
    <cellStyle name="Normal 3 10 2 7 2" xfId="1923" xr:uid="{00000000-0005-0000-0000-0000A3070000}"/>
    <cellStyle name="Normal 3 10 2 8" xfId="1924" xr:uid="{00000000-0005-0000-0000-0000A4070000}"/>
    <cellStyle name="Normal 3 10 2 8 2" xfId="1925" xr:uid="{00000000-0005-0000-0000-0000A5070000}"/>
    <cellStyle name="Normal 3 10 2 9" xfId="1926" xr:uid="{00000000-0005-0000-0000-0000A6070000}"/>
    <cellStyle name="Normal 3 10 2 9 2" xfId="1927" xr:uid="{00000000-0005-0000-0000-0000A7070000}"/>
    <cellStyle name="Normal 3 10 3" xfId="1928" xr:uid="{00000000-0005-0000-0000-0000A8070000}"/>
    <cellStyle name="Normal 3 10 3 2" xfId="1929" xr:uid="{00000000-0005-0000-0000-0000A9070000}"/>
    <cellStyle name="Normal 3 10 4" xfId="1930" xr:uid="{00000000-0005-0000-0000-0000AA070000}"/>
    <cellStyle name="Normal 3 10 4 2" xfId="1931" xr:uid="{00000000-0005-0000-0000-0000AB070000}"/>
    <cellStyle name="Normal 3 10 5" xfId="1932" xr:uid="{00000000-0005-0000-0000-0000AC070000}"/>
    <cellStyle name="Normal 3 10 5 2" xfId="1933" xr:uid="{00000000-0005-0000-0000-0000AD070000}"/>
    <cellStyle name="Normal 3 10 6" xfId="1934" xr:uid="{00000000-0005-0000-0000-0000AE070000}"/>
    <cellStyle name="Normal 3 10 6 2" xfId="1935" xr:uid="{00000000-0005-0000-0000-0000AF070000}"/>
    <cellStyle name="Normal 3 10 7" xfId="1936" xr:uid="{00000000-0005-0000-0000-0000B0070000}"/>
    <cellStyle name="Normal 3 10 7 2" xfId="1937" xr:uid="{00000000-0005-0000-0000-0000B1070000}"/>
    <cellStyle name="Normal 3 10 8" xfId="1938" xr:uid="{00000000-0005-0000-0000-0000B2070000}"/>
    <cellStyle name="Normal 3 10 8 2" xfId="1939" xr:uid="{00000000-0005-0000-0000-0000B3070000}"/>
    <cellStyle name="Normal 3 10 9" xfId="1940" xr:uid="{00000000-0005-0000-0000-0000B4070000}"/>
    <cellStyle name="Normal 3 10 9 2" xfId="1941" xr:uid="{00000000-0005-0000-0000-0000B5070000}"/>
    <cellStyle name="Normal 3 11" xfId="1942" xr:uid="{00000000-0005-0000-0000-0000B6070000}"/>
    <cellStyle name="Normal 3 11 10" xfId="1943" xr:uid="{00000000-0005-0000-0000-0000B7070000}"/>
    <cellStyle name="Normal 3 11 10 2" xfId="1944" xr:uid="{00000000-0005-0000-0000-0000B8070000}"/>
    <cellStyle name="Normal 3 11 11" xfId="1945" xr:uid="{00000000-0005-0000-0000-0000B9070000}"/>
    <cellStyle name="Normal 3 11 11 2" xfId="1946" xr:uid="{00000000-0005-0000-0000-0000BA070000}"/>
    <cellStyle name="Normal 3 11 12" xfId="1947" xr:uid="{00000000-0005-0000-0000-0000BB070000}"/>
    <cellStyle name="Normal 3 11 12 2" xfId="1948" xr:uid="{00000000-0005-0000-0000-0000BC070000}"/>
    <cellStyle name="Normal 3 11 13" xfId="1949" xr:uid="{00000000-0005-0000-0000-0000BD070000}"/>
    <cellStyle name="Normal 3 11 13 2" xfId="1950" xr:uid="{00000000-0005-0000-0000-0000BE070000}"/>
    <cellStyle name="Normal 3 11 14" xfId="1951" xr:uid="{00000000-0005-0000-0000-0000BF070000}"/>
    <cellStyle name="Normal 3 11 15" xfId="5788" xr:uid="{00000000-0005-0000-0000-0000C0070000}"/>
    <cellStyle name="Normal 3 11 2" xfId="1952" xr:uid="{00000000-0005-0000-0000-0000C1070000}"/>
    <cellStyle name="Normal 3 11 2 10" xfId="1953" xr:uid="{00000000-0005-0000-0000-0000C2070000}"/>
    <cellStyle name="Normal 3 11 2 10 2" xfId="1954" xr:uid="{00000000-0005-0000-0000-0000C3070000}"/>
    <cellStyle name="Normal 3 11 2 11" xfId="1955" xr:uid="{00000000-0005-0000-0000-0000C4070000}"/>
    <cellStyle name="Normal 3 11 2 11 2" xfId="1956" xr:uid="{00000000-0005-0000-0000-0000C5070000}"/>
    <cellStyle name="Normal 3 11 2 12" xfId="1957" xr:uid="{00000000-0005-0000-0000-0000C6070000}"/>
    <cellStyle name="Normal 3 11 2 12 2" xfId="1958" xr:uid="{00000000-0005-0000-0000-0000C7070000}"/>
    <cellStyle name="Normal 3 11 2 13" xfId="1959" xr:uid="{00000000-0005-0000-0000-0000C8070000}"/>
    <cellStyle name="Normal 3 11 2 2" xfId="1960" xr:uid="{00000000-0005-0000-0000-0000C9070000}"/>
    <cellStyle name="Normal 3 11 2 2 2" xfId="1961" xr:uid="{00000000-0005-0000-0000-0000CA070000}"/>
    <cellStyle name="Normal 3 11 2 3" xfId="1962" xr:uid="{00000000-0005-0000-0000-0000CB070000}"/>
    <cellStyle name="Normal 3 11 2 3 2" xfId="1963" xr:uid="{00000000-0005-0000-0000-0000CC070000}"/>
    <cellStyle name="Normal 3 11 2 4" xfId="1964" xr:uid="{00000000-0005-0000-0000-0000CD070000}"/>
    <cellStyle name="Normal 3 11 2 4 2" xfId="1965" xr:uid="{00000000-0005-0000-0000-0000CE070000}"/>
    <cellStyle name="Normal 3 11 2 5" xfId="1966" xr:uid="{00000000-0005-0000-0000-0000CF070000}"/>
    <cellStyle name="Normal 3 11 2 5 2" xfId="1967" xr:uid="{00000000-0005-0000-0000-0000D0070000}"/>
    <cellStyle name="Normal 3 11 2 6" xfId="1968" xr:uid="{00000000-0005-0000-0000-0000D1070000}"/>
    <cellStyle name="Normal 3 11 2 6 2" xfId="1969" xr:uid="{00000000-0005-0000-0000-0000D2070000}"/>
    <cellStyle name="Normal 3 11 2 7" xfId="1970" xr:uid="{00000000-0005-0000-0000-0000D3070000}"/>
    <cellStyle name="Normal 3 11 2 7 2" xfId="1971" xr:uid="{00000000-0005-0000-0000-0000D4070000}"/>
    <cellStyle name="Normal 3 11 2 8" xfId="1972" xr:uid="{00000000-0005-0000-0000-0000D5070000}"/>
    <cellStyle name="Normal 3 11 2 8 2" xfId="1973" xr:uid="{00000000-0005-0000-0000-0000D6070000}"/>
    <cellStyle name="Normal 3 11 2 9" xfId="1974" xr:uid="{00000000-0005-0000-0000-0000D7070000}"/>
    <cellStyle name="Normal 3 11 2 9 2" xfId="1975" xr:uid="{00000000-0005-0000-0000-0000D8070000}"/>
    <cellStyle name="Normal 3 11 3" xfId="1976" xr:uid="{00000000-0005-0000-0000-0000D9070000}"/>
    <cellStyle name="Normal 3 11 3 2" xfId="1977" xr:uid="{00000000-0005-0000-0000-0000DA070000}"/>
    <cellStyle name="Normal 3 11 4" xfId="1978" xr:uid="{00000000-0005-0000-0000-0000DB070000}"/>
    <cellStyle name="Normal 3 11 4 2" xfId="1979" xr:uid="{00000000-0005-0000-0000-0000DC070000}"/>
    <cellStyle name="Normal 3 11 5" xfId="1980" xr:uid="{00000000-0005-0000-0000-0000DD070000}"/>
    <cellStyle name="Normal 3 11 5 2" xfId="1981" xr:uid="{00000000-0005-0000-0000-0000DE070000}"/>
    <cellStyle name="Normal 3 11 6" xfId="1982" xr:uid="{00000000-0005-0000-0000-0000DF070000}"/>
    <cellStyle name="Normal 3 11 6 2" xfId="1983" xr:uid="{00000000-0005-0000-0000-0000E0070000}"/>
    <cellStyle name="Normal 3 11 7" xfId="1984" xr:uid="{00000000-0005-0000-0000-0000E1070000}"/>
    <cellStyle name="Normal 3 11 7 2" xfId="1985" xr:uid="{00000000-0005-0000-0000-0000E2070000}"/>
    <cellStyle name="Normal 3 11 8" xfId="1986" xr:uid="{00000000-0005-0000-0000-0000E3070000}"/>
    <cellStyle name="Normal 3 11 8 2" xfId="1987" xr:uid="{00000000-0005-0000-0000-0000E4070000}"/>
    <cellStyle name="Normal 3 11 9" xfId="1988" xr:uid="{00000000-0005-0000-0000-0000E5070000}"/>
    <cellStyle name="Normal 3 11 9 2" xfId="1989" xr:uid="{00000000-0005-0000-0000-0000E6070000}"/>
    <cellStyle name="Normal 3 12" xfId="1990" xr:uid="{00000000-0005-0000-0000-0000E7070000}"/>
    <cellStyle name="Normal 3 12 10" xfId="1991" xr:uid="{00000000-0005-0000-0000-0000E8070000}"/>
    <cellStyle name="Normal 3 12 10 2" xfId="1992" xr:uid="{00000000-0005-0000-0000-0000E9070000}"/>
    <cellStyle name="Normal 3 12 11" xfId="1993" xr:uid="{00000000-0005-0000-0000-0000EA070000}"/>
    <cellStyle name="Normal 3 12 11 2" xfId="1994" xr:uid="{00000000-0005-0000-0000-0000EB070000}"/>
    <cellStyle name="Normal 3 12 12" xfId="1995" xr:uid="{00000000-0005-0000-0000-0000EC070000}"/>
    <cellStyle name="Normal 3 12 12 2" xfId="1996" xr:uid="{00000000-0005-0000-0000-0000ED070000}"/>
    <cellStyle name="Normal 3 12 13" xfId="1997" xr:uid="{00000000-0005-0000-0000-0000EE070000}"/>
    <cellStyle name="Normal 3 12 13 2" xfId="1998" xr:uid="{00000000-0005-0000-0000-0000EF070000}"/>
    <cellStyle name="Normal 3 12 14" xfId="1999" xr:uid="{00000000-0005-0000-0000-0000F0070000}"/>
    <cellStyle name="Normal 3 12 2" xfId="2000" xr:uid="{00000000-0005-0000-0000-0000F1070000}"/>
    <cellStyle name="Normal 3 12 2 10" xfId="2001" xr:uid="{00000000-0005-0000-0000-0000F2070000}"/>
    <cellStyle name="Normal 3 12 2 10 2" xfId="2002" xr:uid="{00000000-0005-0000-0000-0000F3070000}"/>
    <cellStyle name="Normal 3 12 2 11" xfId="2003" xr:uid="{00000000-0005-0000-0000-0000F4070000}"/>
    <cellStyle name="Normal 3 12 2 11 2" xfId="2004" xr:uid="{00000000-0005-0000-0000-0000F5070000}"/>
    <cellStyle name="Normal 3 12 2 12" xfId="2005" xr:uid="{00000000-0005-0000-0000-0000F6070000}"/>
    <cellStyle name="Normal 3 12 2 12 2" xfId="2006" xr:uid="{00000000-0005-0000-0000-0000F7070000}"/>
    <cellStyle name="Normal 3 12 2 13" xfId="2007" xr:uid="{00000000-0005-0000-0000-0000F8070000}"/>
    <cellStyle name="Normal 3 12 2 2" xfId="2008" xr:uid="{00000000-0005-0000-0000-0000F9070000}"/>
    <cellStyle name="Normal 3 12 2 2 2" xfId="2009" xr:uid="{00000000-0005-0000-0000-0000FA070000}"/>
    <cellStyle name="Normal 3 12 2 3" xfId="2010" xr:uid="{00000000-0005-0000-0000-0000FB070000}"/>
    <cellStyle name="Normal 3 12 2 3 2" xfId="2011" xr:uid="{00000000-0005-0000-0000-0000FC070000}"/>
    <cellStyle name="Normal 3 12 2 4" xfId="2012" xr:uid="{00000000-0005-0000-0000-0000FD070000}"/>
    <cellStyle name="Normal 3 12 2 4 2" xfId="2013" xr:uid="{00000000-0005-0000-0000-0000FE070000}"/>
    <cellStyle name="Normal 3 12 2 5" xfId="2014" xr:uid="{00000000-0005-0000-0000-0000FF070000}"/>
    <cellStyle name="Normal 3 12 2 5 2" xfId="2015" xr:uid="{00000000-0005-0000-0000-000000080000}"/>
    <cellStyle name="Normal 3 12 2 6" xfId="2016" xr:uid="{00000000-0005-0000-0000-000001080000}"/>
    <cellStyle name="Normal 3 12 2 6 2" xfId="2017" xr:uid="{00000000-0005-0000-0000-000002080000}"/>
    <cellStyle name="Normal 3 12 2 7" xfId="2018" xr:uid="{00000000-0005-0000-0000-000003080000}"/>
    <cellStyle name="Normal 3 12 2 7 2" xfId="2019" xr:uid="{00000000-0005-0000-0000-000004080000}"/>
    <cellStyle name="Normal 3 12 2 8" xfId="2020" xr:uid="{00000000-0005-0000-0000-000005080000}"/>
    <cellStyle name="Normal 3 12 2 8 2" xfId="2021" xr:uid="{00000000-0005-0000-0000-000006080000}"/>
    <cellStyle name="Normal 3 12 2 9" xfId="2022" xr:uid="{00000000-0005-0000-0000-000007080000}"/>
    <cellStyle name="Normal 3 12 2 9 2" xfId="2023" xr:uid="{00000000-0005-0000-0000-000008080000}"/>
    <cellStyle name="Normal 3 12 3" xfId="2024" xr:uid="{00000000-0005-0000-0000-000009080000}"/>
    <cellStyle name="Normal 3 12 3 2" xfId="2025" xr:uid="{00000000-0005-0000-0000-00000A080000}"/>
    <cellStyle name="Normal 3 12 4" xfId="2026" xr:uid="{00000000-0005-0000-0000-00000B080000}"/>
    <cellStyle name="Normal 3 12 4 2" xfId="2027" xr:uid="{00000000-0005-0000-0000-00000C080000}"/>
    <cellStyle name="Normal 3 12 5" xfId="2028" xr:uid="{00000000-0005-0000-0000-00000D080000}"/>
    <cellStyle name="Normal 3 12 5 2" xfId="2029" xr:uid="{00000000-0005-0000-0000-00000E080000}"/>
    <cellStyle name="Normal 3 12 6" xfId="2030" xr:uid="{00000000-0005-0000-0000-00000F080000}"/>
    <cellStyle name="Normal 3 12 6 2" xfId="2031" xr:uid="{00000000-0005-0000-0000-000010080000}"/>
    <cellStyle name="Normal 3 12 7" xfId="2032" xr:uid="{00000000-0005-0000-0000-000011080000}"/>
    <cellStyle name="Normal 3 12 7 2" xfId="2033" xr:uid="{00000000-0005-0000-0000-000012080000}"/>
    <cellStyle name="Normal 3 12 8" xfId="2034" xr:uid="{00000000-0005-0000-0000-000013080000}"/>
    <cellStyle name="Normal 3 12 8 2" xfId="2035" xr:uid="{00000000-0005-0000-0000-000014080000}"/>
    <cellStyle name="Normal 3 12 9" xfId="2036" xr:uid="{00000000-0005-0000-0000-000015080000}"/>
    <cellStyle name="Normal 3 12 9 2" xfId="2037" xr:uid="{00000000-0005-0000-0000-000016080000}"/>
    <cellStyle name="Normal 3 13" xfId="2038" xr:uid="{00000000-0005-0000-0000-000017080000}"/>
    <cellStyle name="Normal 3 13 10" xfId="2039" xr:uid="{00000000-0005-0000-0000-000018080000}"/>
    <cellStyle name="Normal 3 13 10 2" xfId="2040" xr:uid="{00000000-0005-0000-0000-000019080000}"/>
    <cellStyle name="Normal 3 13 11" xfId="2041" xr:uid="{00000000-0005-0000-0000-00001A080000}"/>
    <cellStyle name="Normal 3 13 11 2" xfId="2042" xr:uid="{00000000-0005-0000-0000-00001B080000}"/>
    <cellStyle name="Normal 3 13 12" xfId="2043" xr:uid="{00000000-0005-0000-0000-00001C080000}"/>
    <cellStyle name="Normal 3 13 12 2" xfId="2044" xr:uid="{00000000-0005-0000-0000-00001D080000}"/>
    <cellStyle name="Normal 3 13 13" xfId="2045" xr:uid="{00000000-0005-0000-0000-00001E080000}"/>
    <cellStyle name="Normal 3 13 13 2" xfId="2046" xr:uid="{00000000-0005-0000-0000-00001F080000}"/>
    <cellStyle name="Normal 3 13 14" xfId="2047" xr:uid="{00000000-0005-0000-0000-000020080000}"/>
    <cellStyle name="Normal 3 13 2" xfId="2048" xr:uid="{00000000-0005-0000-0000-000021080000}"/>
    <cellStyle name="Normal 3 13 2 10" xfId="2049" xr:uid="{00000000-0005-0000-0000-000022080000}"/>
    <cellStyle name="Normal 3 13 2 10 2" xfId="2050" xr:uid="{00000000-0005-0000-0000-000023080000}"/>
    <cellStyle name="Normal 3 13 2 11" xfId="2051" xr:uid="{00000000-0005-0000-0000-000024080000}"/>
    <cellStyle name="Normal 3 13 2 11 2" xfId="2052" xr:uid="{00000000-0005-0000-0000-000025080000}"/>
    <cellStyle name="Normal 3 13 2 12" xfId="2053" xr:uid="{00000000-0005-0000-0000-000026080000}"/>
    <cellStyle name="Normal 3 13 2 12 2" xfId="2054" xr:uid="{00000000-0005-0000-0000-000027080000}"/>
    <cellStyle name="Normal 3 13 2 13" xfId="2055" xr:uid="{00000000-0005-0000-0000-000028080000}"/>
    <cellStyle name="Normal 3 13 2 2" xfId="2056" xr:uid="{00000000-0005-0000-0000-000029080000}"/>
    <cellStyle name="Normal 3 13 2 2 2" xfId="2057" xr:uid="{00000000-0005-0000-0000-00002A080000}"/>
    <cellStyle name="Normal 3 13 2 3" xfId="2058" xr:uid="{00000000-0005-0000-0000-00002B080000}"/>
    <cellStyle name="Normal 3 13 2 3 2" xfId="2059" xr:uid="{00000000-0005-0000-0000-00002C080000}"/>
    <cellStyle name="Normal 3 13 2 4" xfId="2060" xr:uid="{00000000-0005-0000-0000-00002D080000}"/>
    <cellStyle name="Normal 3 13 2 4 2" xfId="2061" xr:uid="{00000000-0005-0000-0000-00002E080000}"/>
    <cellStyle name="Normal 3 13 2 5" xfId="2062" xr:uid="{00000000-0005-0000-0000-00002F080000}"/>
    <cellStyle name="Normal 3 13 2 5 2" xfId="2063" xr:uid="{00000000-0005-0000-0000-000030080000}"/>
    <cellStyle name="Normal 3 13 2 6" xfId="2064" xr:uid="{00000000-0005-0000-0000-000031080000}"/>
    <cellStyle name="Normal 3 13 2 6 2" xfId="2065" xr:uid="{00000000-0005-0000-0000-000032080000}"/>
    <cellStyle name="Normal 3 13 2 7" xfId="2066" xr:uid="{00000000-0005-0000-0000-000033080000}"/>
    <cellStyle name="Normal 3 13 2 7 2" xfId="2067" xr:uid="{00000000-0005-0000-0000-000034080000}"/>
    <cellStyle name="Normal 3 13 2 8" xfId="2068" xr:uid="{00000000-0005-0000-0000-000035080000}"/>
    <cellStyle name="Normal 3 13 2 8 2" xfId="2069" xr:uid="{00000000-0005-0000-0000-000036080000}"/>
    <cellStyle name="Normal 3 13 2 9" xfId="2070" xr:uid="{00000000-0005-0000-0000-000037080000}"/>
    <cellStyle name="Normal 3 13 2 9 2" xfId="2071" xr:uid="{00000000-0005-0000-0000-000038080000}"/>
    <cellStyle name="Normal 3 13 3" xfId="2072" xr:uid="{00000000-0005-0000-0000-000039080000}"/>
    <cellStyle name="Normal 3 13 3 2" xfId="2073" xr:uid="{00000000-0005-0000-0000-00003A080000}"/>
    <cellStyle name="Normal 3 13 4" xfId="2074" xr:uid="{00000000-0005-0000-0000-00003B080000}"/>
    <cellStyle name="Normal 3 13 4 2" xfId="2075" xr:uid="{00000000-0005-0000-0000-00003C080000}"/>
    <cellStyle name="Normal 3 13 5" xfId="2076" xr:uid="{00000000-0005-0000-0000-00003D080000}"/>
    <cellStyle name="Normal 3 13 5 2" xfId="2077" xr:uid="{00000000-0005-0000-0000-00003E080000}"/>
    <cellStyle name="Normal 3 13 6" xfId="2078" xr:uid="{00000000-0005-0000-0000-00003F080000}"/>
    <cellStyle name="Normal 3 13 6 2" xfId="2079" xr:uid="{00000000-0005-0000-0000-000040080000}"/>
    <cellStyle name="Normal 3 13 7" xfId="2080" xr:uid="{00000000-0005-0000-0000-000041080000}"/>
    <cellStyle name="Normal 3 13 7 2" xfId="2081" xr:uid="{00000000-0005-0000-0000-000042080000}"/>
    <cellStyle name="Normal 3 13 8" xfId="2082" xr:uid="{00000000-0005-0000-0000-000043080000}"/>
    <cellStyle name="Normal 3 13 8 2" xfId="2083" xr:uid="{00000000-0005-0000-0000-000044080000}"/>
    <cellStyle name="Normal 3 13 9" xfId="2084" xr:uid="{00000000-0005-0000-0000-000045080000}"/>
    <cellStyle name="Normal 3 13 9 2" xfId="2085" xr:uid="{00000000-0005-0000-0000-000046080000}"/>
    <cellStyle name="Normal 3 14" xfId="2086" xr:uid="{00000000-0005-0000-0000-000047080000}"/>
    <cellStyle name="Normal 3 14 10" xfId="2087" xr:uid="{00000000-0005-0000-0000-000048080000}"/>
    <cellStyle name="Normal 3 14 10 2" xfId="2088" xr:uid="{00000000-0005-0000-0000-000049080000}"/>
    <cellStyle name="Normal 3 14 11" xfId="2089" xr:uid="{00000000-0005-0000-0000-00004A080000}"/>
    <cellStyle name="Normal 3 14 11 2" xfId="2090" xr:uid="{00000000-0005-0000-0000-00004B080000}"/>
    <cellStyle name="Normal 3 14 12" xfId="2091" xr:uid="{00000000-0005-0000-0000-00004C080000}"/>
    <cellStyle name="Normal 3 14 12 2" xfId="2092" xr:uid="{00000000-0005-0000-0000-00004D080000}"/>
    <cellStyle name="Normal 3 14 13" xfId="2093" xr:uid="{00000000-0005-0000-0000-00004E080000}"/>
    <cellStyle name="Normal 3 14 13 2" xfId="2094" xr:uid="{00000000-0005-0000-0000-00004F080000}"/>
    <cellStyle name="Normal 3 14 14" xfId="2095" xr:uid="{00000000-0005-0000-0000-000050080000}"/>
    <cellStyle name="Normal 3 14 2" xfId="2096" xr:uid="{00000000-0005-0000-0000-000051080000}"/>
    <cellStyle name="Normal 3 14 2 10" xfId="2097" xr:uid="{00000000-0005-0000-0000-000052080000}"/>
    <cellStyle name="Normal 3 14 2 10 2" xfId="2098" xr:uid="{00000000-0005-0000-0000-000053080000}"/>
    <cellStyle name="Normal 3 14 2 11" xfId="2099" xr:uid="{00000000-0005-0000-0000-000054080000}"/>
    <cellStyle name="Normal 3 14 2 11 2" xfId="2100" xr:uid="{00000000-0005-0000-0000-000055080000}"/>
    <cellStyle name="Normal 3 14 2 12" xfId="2101" xr:uid="{00000000-0005-0000-0000-000056080000}"/>
    <cellStyle name="Normal 3 14 2 12 2" xfId="2102" xr:uid="{00000000-0005-0000-0000-000057080000}"/>
    <cellStyle name="Normal 3 14 2 13" xfId="2103" xr:uid="{00000000-0005-0000-0000-000058080000}"/>
    <cellStyle name="Normal 3 14 2 2" xfId="2104" xr:uid="{00000000-0005-0000-0000-000059080000}"/>
    <cellStyle name="Normal 3 14 2 2 2" xfId="2105" xr:uid="{00000000-0005-0000-0000-00005A080000}"/>
    <cellStyle name="Normal 3 14 2 3" xfId="2106" xr:uid="{00000000-0005-0000-0000-00005B080000}"/>
    <cellStyle name="Normal 3 14 2 3 2" xfId="2107" xr:uid="{00000000-0005-0000-0000-00005C080000}"/>
    <cellStyle name="Normal 3 14 2 4" xfId="2108" xr:uid="{00000000-0005-0000-0000-00005D080000}"/>
    <cellStyle name="Normal 3 14 2 4 2" xfId="2109" xr:uid="{00000000-0005-0000-0000-00005E080000}"/>
    <cellStyle name="Normal 3 14 2 5" xfId="2110" xr:uid="{00000000-0005-0000-0000-00005F080000}"/>
    <cellStyle name="Normal 3 14 2 5 2" xfId="2111" xr:uid="{00000000-0005-0000-0000-000060080000}"/>
    <cellStyle name="Normal 3 14 2 6" xfId="2112" xr:uid="{00000000-0005-0000-0000-000061080000}"/>
    <cellStyle name="Normal 3 14 2 6 2" xfId="2113" xr:uid="{00000000-0005-0000-0000-000062080000}"/>
    <cellStyle name="Normal 3 14 2 7" xfId="2114" xr:uid="{00000000-0005-0000-0000-000063080000}"/>
    <cellStyle name="Normal 3 14 2 7 2" xfId="2115" xr:uid="{00000000-0005-0000-0000-000064080000}"/>
    <cellStyle name="Normal 3 14 2 8" xfId="2116" xr:uid="{00000000-0005-0000-0000-000065080000}"/>
    <cellStyle name="Normal 3 14 2 8 2" xfId="2117" xr:uid="{00000000-0005-0000-0000-000066080000}"/>
    <cellStyle name="Normal 3 14 2 9" xfId="2118" xr:uid="{00000000-0005-0000-0000-000067080000}"/>
    <cellStyle name="Normal 3 14 2 9 2" xfId="2119" xr:uid="{00000000-0005-0000-0000-000068080000}"/>
    <cellStyle name="Normal 3 14 3" xfId="2120" xr:uid="{00000000-0005-0000-0000-000069080000}"/>
    <cellStyle name="Normal 3 14 3 2" xfId="2121" xr:uid="{00000000-0005-0000-0000-00006A080000}"/>
    <cellStyle name="Normal 3 14 4" xfId="2122" xr:uid="{00000000-0005-0000-0000-00006B080000}"/>
    <cellStyle name="Normal 3 14 4 2" xfId="2123" xr:uid="{00000000-0005-0000-0000-00006C080000}"/>
    <cellStyle name="Normal 3 14 5" xfId="2124" xr:uid="{00000000-0005-0000-0000-00006D080000}"/>
    <cellStyle name="Normal 3 14 5 2" xfId="2125" xr:uid="{00000000-0005-0000-0000-00006E080000}"/>
    <cellStyle name="Normal 3 14 6" xfId="2126" xr:uid="{00000000-0005-0000-0000-00006F080000}"/>
    <cellStyle name="Normal 3 14 6 2" xfId="2127" xr:uid="{00000000-0005-0000-0000-000070080000}"/>
    <cellStyle name="Normal 3 14 7" xfId="2128" xr:uid="{00000000-0005-0000-0000-000071080000}"/>
    <cellStyle name="Normal 3 14 7 2" xfId="2129" xr:uid="{00000000-0005-0000-0000-000072080000}"/>
    <cellStyle name="Normal 3 14 8" xfId="2130" xr:uid="{00000000-0005-0000-0000-000073080000}"/>
    <cellStyle name="Normal 3 14 8 2" xfId="2131" xr:uid="{00000000-0005-0000-0000-000074080000}"/>
    <cellStyle name="Normal 3 14 9" xfId="2132" xr:uid="{00000000-0005-0000-0000-000075080000}"/>
    <cellStyle name="Normal 3 14 9 2" xfId="2133" xr:uid="{00000000-0005-0000-0000-000076080000}"/>
    <cellStyle name="Normal 3 15" xfId="2134" xr:uid="{00000000-0005-0000-0000-000077080000}"/>
    <cellStyle name="Normal 3 15 10" xfId="2135" xr:uid="{00000000-0005-0000-0000-000078080000}"/>
    <cellStyle name="Normal 3 15 10 2" xfId="2136" xr:uid="{00000000-0005-0000-0000-000079080000}"/>
    <cellStyle name="Normal 3 15 11" xfId="2137" xr:uid="{00000000-0005-0000-0000-00007A080000}"/>
    <cellStyle name="Normal 3 15 11 2" xfId="2138" xr:uid="{00000000-0005-0000-0000-00007B080000}"/>
    <cellStyle name="Normal 3 15 12" xfId="2139" xr:uid="{00000000-0005-0000-0000-00007C080000}"/>
    <cellStyle name="Normal 3 15 12 2" xfId="2140" xr:uid="{00000000-0005-0000-0000-00007D080000}"/>
    <cellStyle name="Normal 3 15 13" xfId="2141" xr:uid="{00000000-0005-0000-0000-00007E080000}"/>
    <cellStyle name="Normal 3 15 13 2" xfId="2142" xr:uid="{00000000-0005-0000-0000-00007F080000}"/>
    <cellStyle name="Normal 3 15 14" xfId="2143" xr:uid="{00000000-0005-0000-0000-000080080000}"/>
    <cellStyle name="Normal 3 15 2" xfId="2144" xr:uid="{00000000-0005-0000-0000-000081080000}"/>
    <cellStyle name="Normal 3 15 2 10" xfId="2145" xr:uid="{00000000-0005-0000-0000-000082080000}"/>
    <cellStyle name="Normal 3 15 2 10 2" xfId="2146" xr:uid="{00000000-0005-0000-0000-000083080000}"/>
    <cellStyle name="Normal 3 15 2 11" xfId="2147" xr:uid="{00000000-0005-0000-0000-000084080000}"/>
    <cellStyle name="Normal 3 15 2 11 2" xfId="2148" xr:uid="{00000000-0005-0000-0000-000085080000}"/>
    <cellStyle name="Normal 3 15 2 12" xfId="2149" xr:uid="{00000000-0005-0000-0000-000086080000}"/>
    <cellStyle name="Normal 3 15 2 12 2" xfId="2150" xr:uid="{00000000-0005-0000-0000-000087080000}"/>
    <cellStyle name="Normal 3 15 2 13" xfId="2151" xr:uid="{00000000-0005-0000-0000-000088080000}"/>
    <cellStyle name="Normal 3 15 2 2" xfId="2152" xr:uid="{00000000-0005-0000-0000-000089080000}"/>
    <cellStyle name="Normal 3 15 2 2 2" xfId="2153" xr:uid="{00000000-0005-0000-0000-00008A080000}"/>
    <cellStyle name="Normal 3 15 2 3" xfId="2154" xr:uid="{00000000-0005-0000-0000-00008B080000}"/>
    <cellStyle name="Normal 3 15 2 3 2" xfId="2155" xr:uid="{00000000-0005-0000-0000-00008C080000}"/>
    <cellStyle name="Normal 3 15 2 4" xfId="2156" xr:uid="{00000000-0005-0000-0000-00008D080000}"/>
    <cellStyle name="Normal 3 15 2 4 2" xfId="2157" xr:uid="{00000000-0005-0000-0000-00008E080000}"/>
    <cellStyle name="Normal 3 15 2 5" xfId="2158" xr:uid="{00000000-0005-0000-0000-00008F080000}"/>
    <cellStyle name="Normal 3 15 2 5 2" xfId="2159" xr:uid="{00000000-0005-0000-0000-000090080000}"/>
    <cellStyle name="Normal 3 15 2 6" xfId="2160" xr:uid="{00000000-0005-0000-0000-000091080000}"/>
    <cellStyle name="Normal 3 15 2 6 2" xfId="2161" xr:uid="{00000000-0005-0000-0000-000092080000}"/>
    <cellStyle name="Normal 3 15 2 7" xfId="2162" xr:uid="{00000000-0005-0000-0000-000093080000}"/>
    <cellStyle name="Normal 3 15 2 7 2" xfId="2163" xr:uid="{00000000-0005-0000-0000-000094080000}"/>
    <cellStyle name="Normal 3 15 2 8" xfId="2164" xr:uid="{00000000-0005-0000-0000-000095080000}"/>
    <cellStyle name="Normal 3 15 2 8 2" xfId="2165" xr:uid="{00000000-0005-0000-0000-000096080000}"/>
    <cellStyle name="Normal 3 15 2 9" xfId="2166" xr:uid="{00000000-0005-0000-0000-000097080000}"/>
    <cellStyle name="Normal 3 15 2 9 2" xfId="2167" xr:uid="{00000000-0005-0000-0000-000098080000}"/>
    <cellStyle name="Normal 3 15 3" xfId="2168" xr:uid="{00000000-0005-0000-0000-000099080000}"/>
    <cellStyle name="Normal 3 15 3 2" xfId="2169" xr:uid="{00000000-0005-0000-0000-00009A080000}"/>
    <cellStyle name="Normal 3 15 4" xfId="2170" xr:uid="{00000000-0005-0000-0000-00009B080000}"/>
    <cellStyle name="Normal 3 15 4 2" xfId="2171" xr:uid="{00000000-0005-0000-0000-00009C080000}"/>
    <cellStyle name="Normal 3 15 5" xfId="2172" xr:uid="{00000000-0005-0000-0000-00009D080000}"/>
    <cellStyle name="Normal 3 15 5 2" xfId="2173" xr:uid="{00000000-0005-0000-0000-00009E080000}"/>
    <cellStyle name="Normal 3 15 6" xfId="2174" xr:uid="{00000000-0005-0000-0000-00009F080000}"/>
    <cellStyle name="Normal 3 15 6 2" xfId="2175" xr:uid="{00000000-0005-0000-0000-0000A0080000}"/>
    <cellStyle name="Normal 3 15 7" xfId="2176" xr:uid="{00000000-0005-0000-0000-0000A1080000}"/>
    <cellStyle name="Normal 3 15 7 2" xfId="2177" xr:uid="{00000000-0005-0000-0000-0000A2080000}"/>
    <cellStyle name="Normal 3 15 8" xfId="2178" xr:uid="{00000000-0005-0000-0000-0000A3080000}"/>
    <cellStyle name="Normal 3 15 8 2" xfId="2179" xr:uid="{00000000-0005-0000-0000-0000A4080000}"/>
    <cellStyle name="Normal 3 15 9" xfId="2180" xr:uid="{00000000-0005-0000-0000-0000A5080000}"/>
    <cellStyle name="Normal 3 15 9 2" xfId="2181" xr:uid="{00000000-0005-0000-0000-0000A6080000}"/>
    <cellStyle name="Normal 3 16" xfId="2182" xr:uid="{00000000-0005-0000-0000-0000A7080000}"/>
    <cellStyle name="Normal 3 16 10" xfId="2183" xr:uid="{00000000-0005-0000-0000-0000A8080000}"/>
    <cellStyle name="Normal 3 16 10 2" xfId="2184" xr:uid="{00000000-0005-0000-0000-0000A9080000}"/>
    <cellStyle name="Normal 3 16 11" xfId="2185" xr:uid="{00000000-0005-0000-0000-0000AA080000}"/>
    <cellStyle name="Normal 3 16 11 2" xfId="2186" xr:uid="{00000000-0005-0000-0000-0000AB080000}"/>
    <cellStyle name="Normal 3 16 12" xfId="2187" xr:uid="{00000000-0005-0000-0000-0000AC080000}"/>
    <cellStyle name="Normal 3 16 12 2" xfId="2188" xr:uid="{00000000-0005-0000-0000-0000AD080000}"/>
    <cellStyle name="Normal 3 16 13" xfId="2189" xr:uid="{00000000-0005-0000-0000-0000AE080000}"/>
    <cellStyle name="Normal 3 16 13 2" xfId="2190" xr:uid="{00000000-0005-0000-0000-0000AF080000}"/>
    <cellStyle name="Normal 3 16 14" xfId="2191" xr:uid="{00000000-0005-0000-0000-0000B0080000}"/>
    <cellStyle name="Normal 3 16 2" xfId="2192" xr:uid="{00000000-0005-0000-0000-0000B1080000}"/>
    <cellStyle name="Normal 3 16 2 10" xfId="2193" xr:uid="{00000000-0005-0000-0000-0000B2080000}"/>
    <cellStyle name="Normal 3 16 2 10 2" xfId="2194" xr:uid="{00000000-0005-0000-0000-0000B3080000}"/>
    <cellStyle name="Normal 3 16 2 11" xfId="2195" xr:uid="{00000000-0005-0000-0000-0000B4080000}"/>
    <cellStyle name="Normal 3 16 2 11 2" xfId="2196" xr:uid="{00000000-0005-0000-0000-0000B5080000}"/>
    <cellStyle name="Normal 3 16 2 12" xfId="2197" xr:uid="{00000000-0005-0000-0000-0000B6080000}"/>
    <cellStyle name="Normal 3 16 2 12 2" xfId="2198" xr:uid="{00000000-0005-0000-0000-0000B7080000}"/>
    <cellStyle name="Normal 3 16 2 13" xfId="2199" xr:uid="{00000000-0005-0000-0000-0000B8080000}"/>
    <cellStyle name="Normal 3 16 2 2" xfId="2200" xr:uid="{00000000-0005-0000-0000-0000B9080000}"/>
    <cellStyle name="Normal 3 16 2 2 2" xfId="2201" xr:uid="{00000000-0005-0000-0000-0000BA080000}"/>
    <cellStyle name="Normal 3 16 2 3" xfId="2202" xr:uid="{00000000-0005-0000-0000-0000BB080000}"/>
    <cellStyle name="Normal 3 16 2 3 2" xfId="2203" xr:uid="{00000000-0005-0000-0000-0000BC080000}"/>
    <cellStyle name="Normal 3 16 2 4" xfId="2204" xr:uid="{00000000-0005-0000-0000-0000BD080000}"/>
    <cellStyle name="Normal 3 16 2 4 2" xfId="2205" xr:uid="{00000000-0005-0000-0000-0000BE080000}"/>
    <cellStyle name="Normal 3 16 2 5" xfId="2206" xr:uid="{00000000-0005-0000-0000-0000BF080000}"/>
    <cellStyle name="Normal 3 16 2 5 2" xfId="2207" xr:uid="{00000000-0005-0000-0000-0000C0080000}"/>
    <cellStyle name="Normal 3 16 2 6" xfId="2208" xr:uid="{00000000-0005-0000-0000-0000C1080000}"/>
    <cellStyle name="Normal 3 16 2 6 2" xfId="2209" xr:uid="{00000000-0005-0000-0000-0000C2080000}"/>
    <cellStyle name="Normal 3 16 2 7" xfId="2210" xr:uid="{00000000-0005-0000-0000-0000C3080000}"/>
    <cellStyle name="Normal 3 16 2 7 2" xfId="2211" xr:uid="{00000000-0005-0000-0000-0000C4080000}"/>
    <cellStyle name="Normal 3 16 2 8" xfId="2212" xr:uid="{00000000-0005-0000-0000-0000C5080000}"/>
    <cellStyle name="Normal 3 16 2 8 2" xfId="2213" xr:uid="{00000000-0005-0000-0000-0000C6080000}"/>
    <cellStyle name="Normal 3 16 2 9" xfId="2214" xr:uid="{00000000-0005-0000-0000-0000C7080000}"/>
    <cellStyle name="Normal 3 16 2 9 2" xfId="2215" xr:uid="{00000000-0005-0000-0000-0000C8080000}"/>
    <cellStyle name="Normal 3 16 3" xfId="2216" xr:uid="{00000000-0005-0000-0000-0000C9080000}"/>
    <cellStyle name="Normal 3 16 3 2" xfId="2217" xr:uid="{00000000-0005-0000-0000-0000CA080000}"/>
    <cellStyle name="Normal 3 16 4" xfId="2218" xr:uid="{00000000-0005-0000-0000-0000CB080000}"/>
    <cellStyle name="Normal 3 16 4 2" xfId="2219" xr:uid="{00000000-0005-0000-0000-0000CC080000}"/>
    <cellStyle name="Normal 3 16 5" xfId="2220" xr:uid="{00000000-0005-0000-0000-0000CD080000}"/>
    <cellStyle name="Normal 3 16 5 2" xfId="2221" xr:uid="{00000000-0005-0000-0000-0000CE080000}"/>
    <cellStyle name="Normal 3 16 6" xfId="2222" xr:uid="{00000000-0005-0000-0000-0000CF080000}"/>
    <cellStyle name="Normal 3 16 6 2" xfId="2223" xr:uid="{00000000-0005-0000-0000-0000D0080000}"/>
    <cellStyle name="Normal 3 16 7" xfId="2224" xr:uid="{00000000-0005-0000-0000-0000D1080000}"/>
    <cellStyle name="Normal 3 16 7 2" xfId="2225" xr:uid="{00000000-0005-0000-0000-0000D2080000}"/>
    <cellStyle name="Normal 3 16 8" xfId="2226" xr:uid="{00000000-0005-0000-0000-0000D3080000}"/>
    <cellStyle name="Normal 3 16 8 2" xfId="2227" xr:uid="{00000000-0005-0000-0000-0000D4080000}"/>
    <cellStyle name="Normal 3 16 9" xfId="2228" xr:uid="{00000000-0005-0000-0000-0000D5080000}"/>
    <cellStyle name="Normal 3 16 9 2" xfId="2229" xr:uid="{00000000-0005-0000-0000-0000D6080000}"/>
    <cellStyle name="Normal 3 17" xfId="2230" xr:uid="{00000000-0005-0000-0000-0000D7080000}"/>
    <cellStyle name="Normal 3 17 10" xfId="2231" xr:uid="{00000000-0005-0000-0000-0000D8080000}"/>
    <cellStyle name="Normal 3 17 10 2" xfId="2232" xr:uid="{00000000-0005-0000-0000-0000D9080000}"/>
    <cellStyle name="Normal 3 17 11" xfId="2233" xr:uid="{00000000-0005-0000-0000-0000DA080000}"/>
    <cellStyle name="Normal 3 17 11 2" xfId="2234" xr:uid="{00000000-0005-0000-0000-0000DB080000}"/>
    <cellStyle name="Normal 3 17 12" xfId="2235" xr:uid="{00000000-0005-0000-0000-0000DC080000}"/>
    <cellStyle name="Normal 3 17 12 2" xfId="2236" xr:uid="{00000000-0005-0000-0000-0000DD080000}"/>
    <cellStyle name="Normal 3 17 13" xfId="2237" xr:uid="{00000000-0005-0000-0000-0000DE080000}"/>
    <cellStyle name="Normal 3 17 13 2" xfId="2238" xr:uid="{00000000-0005-0000-0000-0000DF080000}"/>
    <cellStyle name="Normal 3 17 14" xfId="2239" xr:uid="{00000000-0005-0000-0000-0000E0080000}"/>
    <cellStyle name="Normal 3 17 2" xfId="2240" xr:uid="{00000000-0005-0000-0000-0000E1080000}"/>
    <cellStyle name="Normal 3 17 2 10" xfId="2241" xr:uid="{00000000-0005-0000-0000-0000E2080000}"/>
    <cellStyle name="Normal 3 17 2 10 2" xfId="2242" xr:uid="{00000000-0005-0000-0000-0000E3080000}"/>
    <cellStyle name="Normal 3 17 2 11" xfId="2243" xr:uid="{00000000-0005-0000-0000-0000E4080000}"/>
    <cellStyle name="Normal 3 17 2 11 2" xfId="2244" xr:uid="{00000000-0005-0000-0000-0000E5080000}"/>
    <cellStyle name="Normal 3 17 2 12" xfId="2245" xr:uid="{00000000-0005-0000-0000-0000E6080000}"/>
    <cellStyle name="Normal 3 17 2 12 2" xfId="2246" xr:uid="{00000000-0005-0000-0000-0000E7080000}"/>
    <cellStyle name="Normal 3 17 2 13" xfId="2247" xr:uid="{00000000-0005-0000-0000-0000E8080000}"/>
    <cellStyle name="Normal 3 17 2 2" xfId="2248" xr:uid="{00000000-0005-0000-0000-0000E9080000}"/>
    <cellStyle name="Normal 3 17 2 2 2" xfId="2249" xr:uid="{00000000-0005-0000-0000-0000EA080000}"/>
    <cellStyle name="Normal 3 17 2 3" xfId="2250" xr:uid="{00000000-0005-0000-0000-0000EB080000}"/>
    <cellStyle name="Normal 3 17 2 3 2" xfId="2251" xr:uid="{00000000-0005-0000-0000-0000EC080000}"/>
    <cellStyle name="Normal 3 17 2 4" xfId="2252" xr:uid="{00000000-0005-0000-0000-0000ED080000}"/>
    <cellStyle name="Normal 3 17 2 4 2" xfId="2253" xr:uid="{00000000-0005-0000-0000-0000EE080000}"/>
    <cellStyle name="Normal 3 17 2 5" xfId="2254" xr:uid="{00000000-0005-0000-0000-0000EF080000}"/>
    <cellStyle name="Normal 3 17 2 5 2" xfId="2255" xr:uid="{00000000-0005-0000-0000-0000F0080000}"/>
    <cellStyle name="Normal 3 17 2 6" xfId="2256" xr:uid="{00000000-0005-0000-0000-0000F1080000}"/>
    <cellStyle name="Normal 3 17 2 6 2" xfId="2257" xr:uid="{00000000-0005-0000-0000-0000F2080000}"/>
    <cellStyle name="Normal 3 17 2 7" xfId="2258" xr:uid="{00000000-0005-0000-0000-0000F3080000}"/>
    <cellStyle name="Normal 3 17 2 7 2" xfId="2259" xr:uid="{00000000-0005-0000-0000-0000F4080000}"/>
    <cellStyle name="Normal 3 17 2 8" xfId="2260" xr:uid="{00000000-0005-0000-0000-0000F5080000}"/>
    <cellStyle name="Normal 3 17 2 8 2" xfId="2261" xr:uid="{00000000-0005-0000-0000-0000F6080000}"/>
    <cellStyle name="Normal 3 17 2 9" xfId="2262" xr:uid="{00000000-0005-0000-0000-0000F7080000}"/>
    <cellStyle name="Normal 3 17 2 9 2" xfId="2263" xr:uid="{00000000-0005-0000-0000-0000F8080000}"/>
    <cellStyle name="Normal 3 17 3" xfId="2264" xr:uid="{00000000-0005-0000-0000-0000F9080000}"/>
    <cellStyle name="Normal 3 17 3 2" xfId="2265" xr:uid="{00000000-0005-0000-0000-0000FA080000}"/>
    <cellStyle name="Normal 3 17 4" xfId="2266" xr:uid="{00000000-0005-0000-0000-0000FB080000}"/>
    <cellStyle name="Normal 3 17 4 2" xfId="2267" xr:uid="{00000000-0005-0000-0000-0000FC080000}"/>
    <cellStyle name="Normal 3 17 5" xfId="2268" xr:uid="{00000000-0005-0000-0000-0000FD080000}"/>
    <cellStyle name="Normal 3 17 5 2" xfId="2269" xr:uid="{00000000-0005-0000-0000-0000FE080000}"/>
    <cellStyle name="Normal 3 17 6" xfId="2270" xr:uid="{00000000-0005-0000-0000-0000FF080000}"/>
    <cellStyle name="Normal 3 17 6 2" xfId="2271" xr:uid="{00000000-0005-0000-0000-000000090000}"/>
    <cellStyle name="Normal 3 17 7" xfId="2272" xr:uid="{00000000-0005-0000-0000-000001090000}"/>
    <cellStyle name="Normal 3 17 7 2" xfId="2273" xr:uid="{00000000-0005-0000-0000-000002090000}"/>
    <cellStyle name="Normal 3 17 8" xfId="2274" xr:uid="{00000000-0005-0000-0000-000003090000}"/>
    <cellStyle name="Normal 3 17 8 2" xfId="2275" xr:uid="{00000000-0005-0000-0000-000004090000}"/>
    <cellStyle name="Normal 3 17 9" xfId="2276" xr:uid="{00000000-0005-0000-0000-000005090000}"/>
    <cellStyle name="Normal 3 17 9 2" xfId="2277" xr:uid="{00000000-0005-0000-0000-000006090000}"/>
    <cellStyle name="Normal 3 18" xfId="2278" xr:uid="{00000000-0005-0000-0000-000007090000}"/>
    <cellStyle name="Normal 3 18 10" xfId="2279" xr:uid="{00000000-0005-0000-0000-000008090000}"/>
    <cellStyle name="Normal 3 18 10 2" xfId="2280" xr:uid="{00000000-0005-0000-0000-000009090000}"/>
    <cellStyle name="Normal 3 18 11" xfId="2281" xr:uid="{00000000-0005-0000-0000-00000A090000}"/>
    <cellStyle name="Normal 3 18 11 2" xfId="2282" xr:uid="{00000000-0005-0000-0000-00000B090000}"/>
    <cellStyle name="Normal 3 18 12" xfId="2283" xr:uid="{00000000-0005-0000-0000-00000C090000}"/>
    <cellStyle name="Normal 3 18 12 2" xfId="2284" xr:uid="{00000000-0005-0000-0000-00000D090000}"/>
    <cellStyle name="Normal 3 18 13" xfId="2285" xr:uid="{00000000-0005-0000-0000-00000E090000}"/>
    <cellStyle name="Normal 3 18 13 2" xfId="2286" xr:uid="{00000000-0005-0000-0000-00000F090000}"/>
    <cellStyle name="Normal 3 18 14" xfId="2287" xr:uid="{00000000-0005-0000-0000-000010090000}"/>
    <cellStyle name="Normal 3 18 2" xfId="2288" xr:uid="{00000000-0005-0000-0000-000011090000}"/>
    <cellStyle name="Normal 3 18 2 10" xfId="2289" xr:uid="{00000000-0005-0000-0000-000012090000}"/>
    <cellStyle name="Normal 3 18 2 10 2" xfId="2290" xr:uid="{00000000-0005-0000-0000-000013090000}"/>
    <cellStyle name="Normal 3 18 2 11" xfId="2291" xr:uid="{00000000-0005-0000-0000-000014090000}"/>
    <cellStyle name="Normal 3 18 2 11 2" xfId="2292" xr:uid="{00000000-0005-0000-0000-000015090000}"/>
    <cellStyle name="Normal 3 18 2 12" xfId="2293" xr:uid="{00000000-0005-0000-0000-000016090000}"/>
    <cellStyle name="Normal 3 18 2 12 2" xfId="2294" xr:uid="{00000000-0005-0000-0000-000017090000}"/>
    <cellStyle name="Normal 3 18 2 13" xfId="2295" xr:uid="{00000000-0005-0000-0000-000018090000}"/>
    <cellStyle name="Normal 3 18 2 2" xfId="2296" xr:uid="{00000000-0005-0000-0000-000019090000}"/>
    <cellStyle name="Normal 3 18 2 2 2" xfId="2297" xr:uid="{00000000-0005-0000-0000-00001A090000}"/>
    <cellStyle name="Normal 3 18 2 3" xfId="2298" xr:uid="{00000000-0005-0000-0000-00001B090000}"/>
    <cellStyle name="Normal 3 18 2 3 2" xfId="2299" xr:uid="{00000000-0005-0000-0000-00001C090000}"/>
    <cellStyle name="Normal 3 18 2 4" xfId="2300" xr:uid="{00000000-0005-0000-0000-00001D090000}"/>
    <cellStyle name="Normal 3 18 2 4 2" xfId="2301" xr:uid="{00000000-0005-0000-0000-00001E090000}"/>
    <cellStyle name="Normal 3 18 2 5" xfId="2302" xr:uid="{00000000-0005-0000-0000-00001F090000}"/>
    <cellStyle name="Normal 3 18 2 5 2" xfId="2303" xr:uid="{00000000-0005-0000-0000-000020090000}"/>
    <cellStyle name="Normal 3 18 2 6" xfId="2304" xr:uid="{00000000-0005-0000-0000-000021090000}"/>
    <cellStyle name="Normal 3 18 2 6 2" xfId="2305" xr:uid="{00000000-0005-0000-0000-000022090000}"/>
    <cellStyle name="Normal 3 18 2 7" xfId="2306" xr:uid="{00000000-0005-0000-0000-000023090000}"/>
    <cellStyle name="Normal 3 18 2 7 2" xfId="2307" xr:uid="{00000000-0005-0000-0000-000024090000}"/>
    <cellStyle name="Normal 3 18 2 8" xfId="2308" xr:uid="{00000000-0005-0000-0000-000025090000}"/>
    <cellStyle name="Normal 3 18 2 8 2" xfId="2309" xr:uid="{00000000-0005-0000-0000-000026090000}"/>
    <cellStyle name="Normal 3 18 2 9" xfId="2310" xr:uid="{00000000-0005-0000-0000-000027090000}"/>
    <cellStyle name="Normal 3 18 2 9 2" xfId="2311" xr:uid="{00000000-0005-0000-0000-000028090000}"/>
    <cellStyle name="Normal 3 18 3" xfId="2312" xr:uid="{00000000-0005-0000-0000-000029090000}"/>
    <cellStyle name="Normal 3 18 3 2" xfId="2313" xr:uid="{00000000-0005-0000-0000-00002A090000}"/>
    <cellStyle name="Normal 3 18 4" xfId="2314" xr:uid="{00000000-0005-0000-0000-00002B090000}"/>
    <cellStyle name="Normal 3 18 4 2" xfId="2315" xr:uid="{00000000-0005-0000-0000-00002C090000}"/>
    <cellStyle name="Normal 3 18 5" xfId="2316" xr:uid="{00000000-0005-0000-0000-00002D090000}"/>
    <cellStyle name="Normal 3 18 5 2" xfId="2317" xr:uid="{00000000-0005-0000-0000-00002E090000}"/>
    <cellStyle name="Normal 3 18 6" xfId="2318" xr:uid="{00000000-0005-0000-0000-00002F090000}"/>
    <cellStyle name="Normal 3 18 6 2" xfId="2319" xr:uid="{00000000-0005-0000-0000-000030090000}"/>
    <cellStyle name="Normal 3 18 7" xfId="2320" xr:uid="{00000000-0005-0000-0000-000031090000}"/>
    <cellStyle name="Normal 3 18 7 2" xfId="2321" xr:uid="{00000000-0005-0000-0000-000032090000}"/>
    <cellStyle name="Normal 3 18 8" xfId="2322" xr:uid="{00000000-0005-0000-0000-000033090000}"/>
    <cellStyle name="Normal 3 18 8 2" xfId="2323" xr:uid="{00000000-0005-0000-0000-000034090000}"/>
    <cellStyle name="Normal 3 18 9" xfId="2324" xr:uid="{00000000-0005-0000-0000-000035090000}"/>
    <cellStyle name="Normal 3 18 9 2" xfId="2325" xr:uid="{00000000-0005-0000-0000-000036090000}"/>
    <cellStyle name="Normal 3 19" xfId="2326" xr:uid="{00000000-0005-0000-0000-000037090000}"/>
    <cellStyle name="Normal 3 19 10" xfId="2327" xr:uid="{00000000-0005-0000-0000-000038090000}"/>
    <cellStyle name="Normal 3 19 10 2" xfId="2328" xr:uid="{00000000-0005-0000-0000-000039090000}"/>
    <cellStyle name="Normal 3 19 11" xfId="2329" xr:uid="{00000000-0005-0000-0000-00003A090000}"/>
    <cellStyle name="Normal 3 19 11 2" xfId="2330" xr:uid="{00000000-0005-0000-0000-00003B090000}"/>
    <cellStyle name="Normal 3 19 12" xfId="2331" xr:uid="{00000000-0005-0000-0000-00003C090000}"/>
    <cellStyle name="Normal 3 19 12 2" xfId="2332" xr:uid="{00000000-0005-0000-0000-00003D090000}"/>
    <cellStyle name="Normal 3 19 13" xfId="2333" xr:uid="{00000000-0005-0000-0000-00003E090000}"/>
    <cellStyle name="Normal 3 19 13 2" xfId="2334" xr:uid="{00000000-0005-0000-0000-00003F090000}"/>
    <cellStyle name="Normal 3 19 14" xfId="2335" xr:uid="{00000000-0005-0000-0000-000040090000}"/>
    <cellStyle name="Normal 3 19 2" xfId="2336" xr:uid="{00000000-0005-0000-0000-000041090000}"/>
    <cellStyle name="Normal 3 19 2 10" xfId="2337" xr:uid="{00000000-0005-0000-0000-000042090000}"/>
    <cellStyle name="Normal 3 19 2 10 2" xfId="2338" xr:uid="{00000000-0005-0000-0000-000043090000}"/>
    <cellStyle name="Normal 3 19 2 11" xfId="2339" xr:uid="{00000000-0005-0000-0000-000044090000}"/>
    <cellStyle name="Normal 3 19 2 11 2" xfId="2340" xr:uid="{00000000-0005-0000-0000-000045090000}"/>
    <cellStyle name="Normal 3 19 2 12" xfId="2341" xr:uid="{00000000-0005-0000-0000-000046090000}"/>
    <cellStyle name="Normal 3 19 2 12 2" xfId="2342" xr:uid="{00000000-0005-0000-0000-000047090000}"/>
    <cellStyle name="Normal 3 19 2 13" xfId="2343" xr:uid="{00000000-0005-0000-0000-000048090000}"/>
    <cellStyle name="Normal 3 19 2 2" xfId="2344" xr:uid="{00000000-0005-0000-0000-000049090000}"/>
    <cellStyle name="Normal 3 19 2 2 2" xfId="2345" xr:uid="{00000000-0005-0000-0000-00004A090000}"/>
    <cellStyle name="Normal 3 19 2 3" xfId="2346" xr:uid="{00000000-0005-0000-0000-00004B090000}"/>
    <cellStyle name="Normal 3 19 2 3 2" xfId="2347" xr:uid="{00000000-0005-0000-0000-00004C090000}"/>
    <cellStyle name="Normal 3 19 2 4" xfId="2348" xr:uid="{00000000-0005-0000-0000-00004D090000}"/>
    <cellStyle name="Normal 3 19 2 4 2" xfId="2349" xr:uid="{00000000-0005-0000-0000-00004E090000}"/>
    <cellStyle name="Normal 3 19 2 5" xfId="2350" xr:uid="{00000000-0005-0000-0000-00004F090000}"/>
    <cellStyle name="Normal 3 19 2 5 2" xfId="2351" xr:uid="{00000000-0005-0000-0000-000050090000}"/>
    <cellStyle name="Normal 3 19 2 6" xfId="2352" xr:uid="{00000000-0005-0000-0000-000051090000}"/>
    <cellStyle name="Normal 3 19 2 6 2" xfId="2353" xr:uid="{00000000-0005-0000-0000-000052090000}"/>
    <cellStyle name="Normal 3 19 2 7" xfId="2354" xr:uid="{00000000-0005-0000-0000-000053090000}"/>
    <cellStyle name="Normal 3 19 2 7 2" xfId="2355" xr:uid="{00000000-0005-0000-0000-000054090000}"/>
    <cellStyle name="Normal 3 19 2 8" xfId="2356" xr:uid="{00000000-0005-0000-0000-000055090000}"/>
    <cellStyle name="Normal 3 19 2 8 2" xfId="2357" xr:uid="{00000000-0005-0000-0000-000056090000}"/>
    <cellStyle name="Normal 3 19 2 9" xfId="2358" xr:uid="{00000000-0005-0000-0000-000057090000}"/>
    <cellStyle name="Normal 3 19 2 9 2" xfId="2359" xr:uid="{00000000-0005-0000-0000-000058090000}"/>
    <cellStyle name="Normal 3 19 3" xfId="2360" xr:uid="{00000000-0005-0000-0000-000059090000}"/>
    <cellStyle name="Normal 3 19 3 2" xfId="2361" xr:uid="{00000000-0005-0000-0000-00005A090000}"/>
    <cellStyle name="Normal 3 19 4" xfId="2362" xr:uid="{00000000-0005-0000-0000-00005B090000}"/>
    <cellStyle name="Normal 3 19 4 2" xfId="2363" xr:uid="{00000000-0005-0000-0000-00005C090000}"/>
    <cellStyle name="Normal 3 19 5" xfId="2364" xr:uid="{00000000-0005-0000-0000-00005D090000}"/>
    <cellStyle name="Normal 3 19 5 2" xfId="2365" xr:uid="{00000000-0005-0000-0000-00005E090000}"/>
    <cellStyle name="Normal 3 19 6" xfId="2366" xr:uid="{00000000-0005-0000-0000-00005F090000}"/>
    <cellStyle name="Normal 3 19 6 2" xfId="2367" xr:uid="{00000000-0005-0000-0000-000060090000}"/>
    <cellStyle name="Normal 3 19 7" xfId="2368" xr:uid="{00000000-0005-0000-0000-000061090000}"/>
    <cellStyle name="Normal 3 19 7 2" xfId="2369" xr:uid="{00000000-0005-0000-0000-000062090000}"/>
    <cellStyle name="Normal 3 19 8" xfId="2370" xr:uid="{00000000-0005-0000-0000-000063090000}"/>
    <cellStyle name="Normal 3 19 8 2" xfId="2371" xr:uid="{00000000-0005-0000-0000-000064090000}"/>
    <cellStyle name="Normal 3 19 9" xfId="2372" xr:uid="{00000000-0005-0000-0000-000065090000}"/>
    <cellStyle name="Normal 3 19 9 2" xfId="2373" xr:uid="{00000000-0005-0000-0000-000066090000}"/>
    <cellStyle name="Normal 3 2" xfId="2374" xr:uid="{00000000-0005-0000-0000-000067090000}"/>
    <cellStyle name="Normal 3 2 10" xfId="2375" xr:uid="{00000000-0005-0000-0000-000068090000}"/>
    <cellStyle name="Normal 3 2 10 2" xfId="2376" xr:uid="{00000000-0005-0000-0000-000069090000}"/>
    <cellStyle name="Normal 3 2 10 2 2" xfId="2377" xr:uid="{00000000-0005-0000-0000-00006A090000}"/>
    <cellStyle name="Normal 3 2 10 3" xfId="2378" xr:uid="{00000000-0005-0000-0000-00006B090000}"/>
    <cellStyle name="Normal 3 2 11" xfId="2379" xr:uid="{00000000-0005-0000-0000-00006C090000}"/>
    <cellStyle name="Normal 3 2 11 2" xfId="2380" xr:uid="{00000000-0005-0000-0000-00006D090000}"/>
    <cellStyle name="Normal 3 2 12" xfId="2381" xr:uid="{00000000-0005-0000-0000-00006E090000}"/>
    <cellStyle name="Normal 3 2 12 2" xfId="2382" xr:uid="{00000000-0005-0000-0000-00006F090000}"/>
    <cellStyle name="Normal 3 2 13" xfId="2383" xr:uid="{00000000-0005-0000-0000-000070090000}"/>
    <cellStyle name="Normal 3 2 13 2" xfId="2384" xr:uid="{00000000-0005-0000-0000-000071090000}"/>
    <cellStyle name="Normal 3 2 14" xfId="2385" xr:uid="{00000000-0005-0000-0000-000072090000}"/>
    <cellStyle name="Normal 3 2 14 2" xfId="3" xr:uid="{00000000-0005-0000-0000-000073090000}"/>
    <cellStyle name="Normal 3 2 2" xfId="2386" xr:uid="{00000000-0005-0000-0000-000074090000}"/>
    <cellStyle name="Normal 3 2 2 10" xfId="2387" xr:uid="{00000000-0005-0000-0000-000075090000}"/>
    <cellStyle name="Normal 3 2 2 10 2" xfId="2388" xr:uid="{00000000-0005-0000-0000-000076090000}"/>
    <cellStyle name="Normal 3 2 2 11" xfId="2389" xr:uid="{00000000-0005-0000-0000-000077090000}"/>
    <cellStyle name="Normal 3 2 2 11 2" xfId="2390" xr:uid="{00000000-0005-0000-0000-000078090000}"/>
    <cellStyle name="Normal 3 2 2 12" xfId="2391" xr:uid="{00000000-0005-0000-0000-000079090000}"/>
    <cellStyle name="Normal 3 2 2 12 2" xfId="2392" xr:uid="{00000000-0005-0000-0000-00007A090000}"/>
    <cellStyle name="Normal 3 2 2 13" xfId="2393" xr:uid="{00000000-0005-0000-0000-00007B090000}"/>
    <cellStyle name="Normal 3 2 2 2" xfId="2394" xr:uid="{00000000-0005-0000-0000-00007C090000}"/>
    <cellStyle name="Normal 3 2 2 2 2" xfId="2395" xr:uid="{00000000-0005-0000-0000-00007D090000}"/>
    <cellStyle name="Normal 3 2 2 3" xfId="2396" xr:uid="{00000000-0005-0000-0000-00007E090000}"/>
    <cellStyle name="Normal 3 2 2 3 2" xfId="2397" xr:uid="{00000000-0005-0000-0000-00007F090000}"/>
    <cellStyle name="Normal 3 2 2 4" xfId="2398" xr:uid="{00000000-0005-0000-0000-000080090000}"/>
    <cellStyle name="Normal 3 2 2 4 2" xfId="2399" xr:uid="{00000000-0005-0000-0000-000081090000}"/>
    <cellStyle name="Normal 3 2 2 5" xfId="2400" xr:uid="{00000000-0005-0000-0000-000082090000}"/>
    <cellStyle name="Normal 3 2 2 5 2" xfId="2401" xr:uid="{00000000-0005-0000-0000-000083090000}"/>
    <cellStyle name="Normal 3 2 2 6" xfId="2402" xr:uid="{00000000-0005-0000-0000-000084090000}"/>
    <cellStyle name="Normal 3 2 2 6 2" xfId="2403" xr:uid="{00000000-0005-0000-0000-000085090000}"/>
    <cellStyle name="Normal 3 2 2 7" xfId="2404" xr:uid="{00000000-0005-0000-0000-000086090000}"/>
    <cellStyle name="Normal 3 2 2 7 2" xfId="2405" xr:uid="{00000000-0005-0000-0000-000087090000}"/>
    <cellStyle name="Normal 3 2 2 8" xfId="2406" xr:uid="{00000000-0005-0000-0000-000088090000}"/>
    <cellStyle name="Normal 3 2 2 8 2" xfId="2407" xr:uid="{00000000-0005-0000-0000-000089090000}"/>
    <cellStyle name="Normal 3 2 2 9" xfId="2408" xr:uid="{00000000-0005-0000-0000-00008A090000}"/>
    <cellStyle name="Normal 3 2 2 9 2" xfId="2409" xr:uid="{00000000-0005-0000-0000-00008B090000}"/>
    <cellStyle name="Normal 3 2 2_Cantidades Presupuesto La Pintada - Medellín 2012" xfId="2410" xr:uid="{00000000-0005-0000-0000-00008C090000}"/>
    <cellStyle name="Normal 3 2 3" xfId="2411" xr:uid="{00000000-0005-0000-0000-00008D090000}"/>
    <cellStyle name="Normal 3 2 3 10" xfId="2412" xr:uid="{00000000-0005-0000-0000-00008E090000}"/>
    <cellStyle name="Normal 3 2 3 2" xfId="2413" xr:uid="{00000000-0005-0000-0000-00008F090000}"/>
    <cellStyle name="Normal 3 2 3 2 2" xfId="2414" xr:uid="{00000000-0005-0000-0000-000090090000}"/>
    <cellStyle name="Normal 3 2 3 2 2 2" xfId="5790" xr:uid="{00000000-0005-0000-0000-000091090000}"/>
    <cellStyle name="Normal 3 2 3 2 3" xfId="5789" xr:uid="{00000000-0005-0000-0000-000092090000}"/>
    <cellStyle name="Normal 3 2 3 3" xfId="2415" xr:uid="{00000000-0005-0000-0000-000093090000}"/>
    <cellStyle name="Normal 3 2 3 3 2" xfId="2416" xr:uid="{00000000-0005-0000-0000-000094090000}"/>
    <cellStyle name="Normal 3 2 3 4" xfId="2417" xr:uid="{00000000-0005-0000-0000-000095090000}"/>
    <cellStyle name="Normal 3 2 3 4 2" xfId="2418" xr:uid="{00000000-0005-0000-0000-000096090000}"/>
    <cellStyle name="Normal 3 2 3 5" xfId="2419" xr:uid="{00000000-0005-0000-0000-000097090000}"/>
    <cellStyle name="Normal 3 2 3 5 2" xfId="2420" xr:uid="{00000000-0005-0000-0000-000098090000}"/>
    <cellStyle name="Normal 3 2 3 6" xfId="2421" xr:uid="{00000000-0005-0000-0000-000099090000}"/>
    <cellStyle name="Normal 3 2 3 6 2" xfId="2422" xr:uid="{00000000-0005-0000-0000-00009A090000}"/>
    <cellStyle name="Normal 3 2 3 7" xfId="2423" xr:uid="{00000000-0005-0000-0000-00009B090000}"/>
    <cellStyle name="Normal 3 2 3 7 2" xfId="2424" xr:uid="{00000000-0005-0000-0000-00009C090000}"/>
    <cellStyle name="Normal 3 2 3 8" xfId="2425" xr:uid="{00000000-0005-0000-0000-00009D090000}"/>
    <cellStyle name="Normal 3 2 3 8 2" xfId="2426" xr:uid="{00000000-0005-0000-0000-00009E090000}"/>
    <cellStyle name="Normal 3 2 3 9" xfId="2427" xr:uid="{00000000-0005-0000-0000-00009F090000}"/>
    <cellStyle name="Normal 3 2 3 9 2" xfId="2428" xr:uid="{00000000-0005-0000-0000-0000A0090000}"/>
    <cellStyle name="Normal 3 2 4" xfId="2429" xr:uid="{00000000-0005-0000-0000-0000A1090000}"/>
    <cellStyle name="Normal 3 2 4 2" xfId="2430" xr:uid="{00000000-0005-0000-0000-0000A2090000}"/>
    <cellStyle name="Normal 3 2 5" xfId="2431" xr:uid="{00000000-0005-0000-0000-0000A3090000}"/>
    <cellStyle name="Normal 3 2 5 2" xfId="2432" xr:uid="{00000000-0005-0000-0000-0000A4090000}"/>
    <cellStyle name="Normal 3 2 5 2 2" xfId="2433" xr:uid="{00000000-0005-0000-0000-0000A5090000}"/>
    <cellStyle name="Normal 3 2 5 3" xfId="2434" xr:uid="{00000000-0005-0000-0000-0000A6090000}"/>
    <cellStyle name="Normal 3 2 6" xfId="2435" xr:uid="{00000000-0005-0000-0000-0000A7090000}"/>
    <cellStyle name="Normal 3 2 6 2" xfId="2436" xr:uid="{00000000-0005-0000-0000-0000A8090000}"/>
    <cellStyle name="Normal 3 2 6 2 2" xfId="2437" xr:uid="{00000000-0005-0000-0000-0000A9090000}"/>
    <cellStyle name="Normal 3 2 6 3" xfId="2438" xr:uid="{00000000-0005-0000-0000-0000AA090000}"/>
    <cellStyle name="Normal 3 2 7" xfId="2439" xr:uid="{00000000-0005-0000-0000-0000AB090000}"/>
    <cellStyle name="Normal 3 2 7 2" xfId="2440" xr:uid="{00000000-0005-0000-0000-0000AC090000}"/>
    <cellStyle name="Normal 3 2 7 2 2" xfId="2441" xr:uid="{00000000-0005-0000-0000-0000AD090000}"/>
    <cellStyle name="Normal 3 2 7 3" xfId="2442" xr:uid="{00000000-0005-0000-0000-0000AE090000}"/>
    <cellStyle name="Normal 3 2 8" xfId="2443" xr:uid="{00000000-0005-0000-0000-0000AF090000}"/>
    <cellStyle name="Normal 3 2 8 2" xfId="2444" xr:uid="{00000000-0005-0000-0000-0000B0090000}"/>
    <cellStyle name="Normal 3 2 8 2 2" xfId="2445" xr:uid="{00000000-0005-0000-0000-0000B1090000}"/>
    <cellStyle name="Normal 3 2 8 3" xfId="2446" xr:uid="{00000000-0005-0000-0000-0000B2090000}"/>
    <cellStyle name="Normal 3 2 9" xfId="2447" xr:uid="{00000000-0005-0000-0000-0000B3090000}"/>
    <cellStyle name="Normal 3 2 9 2" xfId="2448" xr:uid="{00000000-0005-0000-0000-0000B4090000}"/>
    <cellStyle name="Normal 3 2 9 2 2" xfId="2449" xr:uid="{00000000-0005-0000-0000-0000B5090000}"/>
    <cellStyle name="Normal 3 2 9 3" xfId="2450" xr:uid="{00000000-0005-0000-0000-0000B6090000}"/>
    <cellStyle name="Normal 3 2_Copia de APU ANCLAJES" xfId="2451" xr:uid="{00000000-0005-0000-0000-0000B7090000}"/>
    <cellStyle name="Normal 3 20" xfId="2452" xr:uid="{00000000-0005-0000-0000-0000B8090000}"/>
    <cellStyle name="Normal 3 20 10" xfId="2453" xr:uid="{00000000-0005-0000-0000-0000B9090000}"/>
    <cellStyle name="Normal 3 20 10 2" xfId="2454" xr:uid="{00000000-0005-0000-0000-0000BA090000}"/>
    <cellStyle name="Normal 3 20 11" xfId="2455" xr:uid="{00000000-0005-0000-0000-0000BB090000}"/>
    <cellStyle name="Normal 3 20 11 2" xfId="2456" xr:uid="{00000000-0005-0000-0000-0000BC090000}"/>
    <cellStyle name="Normal 3 20 12" xfId="2457" xr:uid="{00000000-0005-0000-0000-0000BD090000}"/>
    <cellStyle name="Normal 3 20 12 2" xfId="2458" xr:uid="{00000000-0005-0000-0000-0000BE090000}"/>
    <cellStyle name="Normal 3 20 13" xfId="2459" xr:uid="{00000000-0005-0000-0000-0000BF090000}"/>
    <cellStyle name="Normal 3 20 13 2" xfId="2460" xr:uid="{00000000-0005-0000-0000-0000C0090000}"/>
    <cellStyle name="Normal 3 20 14" xfId="2461" xr:uid="{00000000-0005-0000-0000-0000C1090000}"/>
    <cellStyle name="Normal 3 20 2" xfId="2462" xr:uid="{00000000-0005-0000-0000-0000C2090000}"/>
    <cellStyle name="Normal 3 20 2 10" xfId="2463" xr:uid="{00000000-0005-0000-0000-0000C3090000}"/>
    <cellStyle name="Normal 3 20 2 10 2" xfId="2464" xr:uid="{00000000-0005-0000-0000-0000C4090000}"/>
    <cellStyle name="Normal 3 20 2 11" xfId="2465" xr:uid="{00000000-0005-0000-0000-0000C5090000}"/>
    <cellStyle name="Normal 3 20 2 11 2" xfId="2466" xr:uid="{00000000-0005-0000-0000-0000C6090000}"/>
    <cellStyle name="Normal 3 20 2 12" xfId="2467" xr:uid="{00000000-0005-0000-0000-0000C7090000}"/>
    <cellStyle name="Normal 3 20 2 12 2" xfId="2468" xr:uid="{00000000-0005-0000-0000-0000C8090000}"/>
    <cellStyle name="Normal 3 20 2 13" xfId="2469" xr:uid="{00000000-0005-0000-0000-0000C9090000}"/>
    <cellStyle name="Normal 3 20 2 2" xfId="2470" xr:uid="{00000000-0005-0000-0000-0000CA090000}"/>
    <cellStyle name="Normal 3 20 2 2 2" xfId="2471" xr:uid="{00000000-0005-0000-0000-0000CB090000}"/>
    <cellStyle name="Normal 3 20 2 3" xfId="2472" xr:uid="{00000000-0005-0000-0000-0000CC090000}"/>
    <cellStyle name="Normal 3 20 2 3 2" xfId="2473" xr:uid="{00000000-0005-0000-0000-0000CD090000}"/>
    <cellStyle name="Normal 3 20 2 4" xfId="2474" xr:uid="{00000000-0005-0000-0000-0000CE090000}"/>
    <cellStyle name="Normal 3 20 2 4 2" xfId="2475" xr:uid="{00000000-0005-0000-0000-0000CF090000}"/>
    <cellStyle name="Normal 3 20 2 5" xfId="2476" xr:uid="{00000000-0005-0000-0000-0000D0090000}"/>
    <cellStyle name="Normal 3 20 2 5 2" xfId="2477" xr:uid="{00000000-0005-0000-0000-0000D1090000}"/>
    <cellStyle name="Normal 3 20 2 6" xfId="2478" xr:uid="{00000000-0005-0000-0000-0000D2090000}"/>
    <cellStyle name="Normal 3 20 2 6 2" xfId="2479" xr:uid="{00000000-0005-0000-0000-0000D3090000}"/>
    <cellStyle name="Normal 3 20 2 7" xfId="2480" xr:uid="{00000000-0005-0000-0000-0000D4090000}"/>
    <cellStyle name="Normal 3 20 2 7 2" xfId="2481" xr:uid="{00000000-0005-0000-0000-0000D5090000}"/>
    <cellStyle name="Normal 3 20 2 8" xfId="2482" xr:uid="{00000000-0005-0000-0000-0000D6090000}"/>
    <cellStyle name="Normal 3 20 2 8 2" xfId="2483" xr:uid="{00000000-0005-0000-0000-0000D7090000}"/>
    <cellStyle name="Normal 3 20 2 9" xfId="2484" xr:uid="{00000000-0005-0000-0000-0000D8090000}"/>
    <cellStyle name="Normal 3 20 2 9 2" xfId="2485" xr:uid="{00000000-0005-0000-0000-0000D9090000}"/>
    <cellStyle name="Normal 3 20 3" xfId="2486" xr:uid="{00000000-0005-0000-0000-0000DA090000}"/>
    <cellStyle name="Normal 3 20 3 2" xfId="2487" xr:uid="{00000000-0005-0000-0000-0000DB090000}"/>
    <cellStyle name="Normal 3 20 4" xfId="2488" xr:uid="{00000000-0005-0000-0000-0000DC090000}"/>
    <cellStyle name="Normal 3 20 4 2" xfId="2489" xr:uid="{00000000-0005-0000-0000-0000DD090000}"/>
    <cellStyle name="Normal 3 20 5" xfId="2490" xr:uid="{00000000-0005-0000-0000-0000DE090000}"/>
    <cellStyle name="Normal 3 20 5 2" xfId="2491" xr:uid="{00000000-0005-0000-0000-0000DF090000}"/>
    <cellStyle name="Normal 3 20 6" xfId="2492" xr:uid="{00000000-0005-0000-0000-0000E0090000}"/>
    <cellStyle name="Normal 3 20 6 2" xfId="2493" xr:uid="{00000000-0005-0000-0000-0000E1090000}"/>
    <cellStyle name="Normal 3 20 7" xfId="2494" xr:uid="{00000000-0005-0000-0000-0000E2090000}"/>
    <cellStyle name="Normal 3 20 7 2" xfId="2495" xr:uid="{00000000-0005-0000-0000-0000E3090000}"/>
    <cellStyle name="Normal 3 20 8" xfId="2496" xr:uid="{00000000-0005-0000-0000-0000E4090000}"/>
    <cellStyle name="Normal 3 20 8 2" xfId="2497" xr:uid="{00000000-0005-0000-0000-0000E5090000}"/>
    <cellStyle name="Normal 3 20 9" xfId="2498" xr:uid="{00000000-0005-0000-0000-0000E6090000}"/>
    <cellStyle name="Normal 3 20 9 2" xfId="2499" xr:uid="{00000000-0005-0000-0000-0000E7090000}"/>
    <cellStyle name="Normal 3 21" xfId="2500" xr:uid="{00000000-0005-0000-0000-0000E8090000}"/>
    <cellStyle name="Normal 3 21 10" xfId="2501" xr:uid="{00000000-0005-0000-0000-0000E9090000}"/>
    <cellStyle name="Normal 3 21 10 2" xfId="2502" xr:uid="{00000000-0005-0000-0000-0000EA090000}"/>
    <cellStyle name="Normal 3 21 11" xfId="2503" xr:uid="{00000000-0005-0000-0000-0000EB090000}"/>
    <cellStyle name="Normal 3 21 11 2" xfId="2504" xr:uid="{00000000-0005-0000-0000-0000EC090000}"/>
    <cellStyle name="Normal 3 21 12" xfId="2505" xr:uid="{00000000-0005-0000-0000-0000ED090000}"/>
    <cellStyle name="Normal 3 21 12 2" xfId="2506" xr:uid="{00000000-0005-0000-0000-0000EE090000}"/>
    <cellStyle name="Normal 3 21 13" xfId="2507" xr:uid="{00000000-0005-0000-0000-0000EF090000}"/>
    <cellStyle name="Normal 3 21 13 2" xfId="2508" xr:uid="{00000000-0005-0000-0000-0000F0090000}"/>
    <cellStyle name="Normal 3 21 14" xfId="2509" xr:uid="{00000000-0005-0000-0000-0000F1090000}"/>
    <cellStyle name="Normal 3 21 2" xfId="2510" xr:uid="{00000000-0005-0000-0000-0000F2090000}"/>
    <cellStyle name="Normal 3 21 2 10" xfId="2511" xr:uid="{00000000-0005-0000-0000-0000F3090000}"/>
    <cellStyle name="Normal 3 21 2 10 2" xfId="2512" xr:uid="{00000000-0005-0000-0000-0000F4090000}"/>
    <cellStyle name="Normal 3 21 2 11" xfId="2513" xr:uid="{00000000-0005-0000-0000-0000F5090000}"/>
    <cellStyle name="Normal 3 21 2 11 2" xfId="2514" xr:uid="{00000000-0005-0000-0000-0000F6090000}"/>
    <cellStyle name="Normal 3 21 2 12" xfId="2515" xr:uid="{00000000-0005-0000-0000-0000F7090000}"/>
    <cellStyle name="Normal 3 21 2 12 2" xfId="2516" xr:uid="{00000000-0005-0000-0000-0000F8090000}"/>
    <cellStyle name="Normal 3 21 2 13" xfId="2517" xr:uid="{00000000-0005-0000-0000-0000F9090000}"/>
    <cellStyle name="Normal 3 21 2 2" xfId="2518" xr:uid="{00000000-0005-0000-0000-0000FA090000}"/>
    <cellStyle name="Normal 3 21 2 2 2" xfId="2519" xr:uid="{00000000-0005-0000-0000-0000FB090000}"/>
    <cellStyle name="Normal 3 21 2 3" xfId="2520" xr:uid="{00000000-0005-0000-0000-0000FC090000}"/>
    <cellStyle name="Normal 3 21 2 3 2" xfId="2521" xr:uid="{00000000-0005-0000-0000-0000FD090000}"/>
    <cellStyle name="Normal 3 21 2 4" xfId="2522" xr:uid="{00000000-0005-0000-0000-0000FE090000}"/>
    <cellStyle name="Normal 3 21 2 4 2" xfId="2523" xr:uid="{00000000-0005-0000-0000-0000FF090000}"/>
    <cellStyle name="Normal 3 21 2 5" xfId="2524" xr:uid="{00000000-0005-0000-0000-0000000A0000}"/>
    <cellStyle name="Normal 3 21 2 5 2" xfId="2525" xr:uid="{00000000-0005-0000-0000-0000010A0000}"/>
    <cellStyle name="Normal 3 21 2 6" xfId="2526" xr:uid="{00000000-0005-0000-0000-0000020A0000}"/>
    <cellStyle name="Normal 3 21 2 6 2" xfId="2527" xr:uid="{00000000-0005-0000-0000-0000030A0000}"/>
    <cellStyle name="Normal 3 21 2 7" xfId="2528" xr:uid="{00000000-0005-0000-0000-0000040A0000}"/>
    <cellStyle name="Normal 3 21 2 7 2" xfId="2529" xr:uid="{00000000-0005-0000-0000-0000050A0000}"/>
    <cellStyle name="Normal 3 21 2 8" xfId="2530" xr:uid="{00000000-0005-0000-0000-0000060A0000}"/>
    <cellStyle name="Normal 3 21 2 8 2" xfId="2531" xr:uid="{00000000-0005-0000-0000-0000070A0000}"/>
    <cellStyle name="Normal 3 21 2 9" xfId="2532" xr:uid="{00000000-0005-0000-0000-0000080A0000}"/>
    <cellStyle name="Normal 3 21 2 9 2" xfId="2533" xr:uid="{00000000-0005-0000-0000-0000090A0000}"/>
    <cellStyle name="Normal 3 21 3" xfId="2534" xr:uid="{00000000-0005-0000-0000-00000A0A0000}"/>
    <cellStyle name="Normal 3 21 3 2" xfId="2535" xr:uid="{00000000-0005-0000-0000-00000B0A0000}"/>
    <cellStyle name="Normal 3 21 4" xfId="2536" xr:uid="{00000000-0005-0000-0000-00000C0A0000}"/>
    <cellStyle name="Normal 3 21 4 2" xfId="2537" xr:uid="{00000000-0005-0000-0000-00000D0A0000}"/>
    <cellStyle name="Normal 3 21 5" xfId="2538" xr:uid="{00000000-0005-0000-0000-00000E0A0000}"/>
    <cellStyle name="Normal 3 21 5 2" xfId="2539" xr:uid="{00000000-0005-0000-0000-00000F0A0000}"/>
    <cellStyle name="Normal 3 21 6" xfId="2540" xr:uid="{00000000-0005-0000-0000-0000100A0000}"/>
    <cellStyle name="Normal 3 21 6 2" xfId="2541" xr:uid="{00000000-0005-0000-0000-0000110A0000}"/>
    <cellStyle name="Normal 3 21 7" xfId="2542" xr:uid="{00000000-0005-0000-0000-0000120A0000}"/>
    <cellStyle name="Normal 3 21 7 2" xfId="2543" xr:uid="{00000000-0005-0000-0000-0000130A0000}"/>
    <cellStyle name="Normal 3 21 8" xfId="2544" xr:uid="{00000000-0005-0000-0000-0000140A0000}"/>
    <cellStyle name="Normal 3 21 8 2" xfId="2545" xr:uid="{00000000-0005-0000-0000-0000150A0000}"/>
    <cellStyle name="Normal 3 21 9" xfId="2546" xr:uid="{00000000-0005-0000-0000-0000160A0000}"/>
    <cellStyle name="Normal 3 21 9 2" xfId="2547" xr:uid="{00000000-0005-0000-0000-0000170A0000}"/>
    <cellStyle name="Normal 3 22" xfId="2548" xr:uid="{00000000-0005-0000-0000-0000180A0000}"/>
    <cellStyle name="Normal 3 22 10" xfId="2549" xr:uid="{00000000-0005-0000-0000-0000190A0000}"/>
    <cellStyle name="Normal 3 22 10 2" xfId="2550" xr:uid="{00000000-0005-0000-0000-00001A0A0000}"/>
    <cellStyle name="Normal 3 22 11" xfId="2551" xr:uid="{00000000-0005-0000-0000-00001B0A0000}"/>
    <cellStyle name="Normal 3 22 11 2" xfId="2552" xr:uid="{00000000-0005-0000-0000-00001C0A0000}"/>
    <cellStyle name="Normal 3 22 12" xfId="2553" xr:uid="{00000000-0005-0000-0000-00001D0A0000}"/>
    <cellStyle name="Normal 3 22 12 2" xfId="2554" xr:uid="{00000000-0005-0000-0000-00001E0A0000}"/>
    <cellStyle name="Normal 3 22 13" xfId="2555" xr:uid="{00000000-0005-0000-0000-00001F0A0000}"/>
    <cellStyle name="Normal 3 22 13 2" xfId="2556" xr:uid="{00000000-0005-0000-0000-0000200A0000}"/>
    <cellStyle name="Normal 3 22 14" xfId="2557" xr:uid="{00000000-0005-0000-0000-0000210A0000}"/>
    <cellStyle name="Normal 3 22 2" xfId="2558" xr:uid="{00000000-0005-0000-0000-0000220A0000}"/>
    <cellStyle name="Normal 3 22 2 10" xfId="2559" xr:uid="{00000000-0005-0000-0000-0000230A0000}"/>
    <cellStyle name="Normal 3 22 2 10 2" xfId="2560" xr:uid="{00000000-0005-0000-0000-0000240A0000}"/>
    <cellStyle name="Normal 3 22 2 11" xfId="2561" xr:uid="{00000000-0005-0000-0000-0000250A0000}"/>
    <cellStyle name="Normal 3 22 2 11 2" xfId="2562" xr:uid="{00000000-0005-0000-0000-0000260A0000}"/>
    <cellStyle name="Normal 3 22 2 12" xfId="2563" xr:uid="{00000000-0005-0000-0000-0000270A0000}"/>
    <cellStyle name="Normal 3 22 2 12 2" xfId="2564" xr:uid="{00000000-0005-0000-0000-0000280A0000}"/>
    <cellStyle name="Normal 3 22 2 13" xfId="2565" xr:uid="{00000000-0005-0000-0000-0000290A0000}"/>
    <cellStyle name="Normal 3 22 2 2" xfId="2566" xr:uid="{00000000-0005-0000-0000-00002A0A0000}"/>
    <cellStyle name="Normal 3 22 2 2 2" xfId="2567" xr:uid="{00000000-0005-0000-0000-00002B0A0000}"/>
    <cellStyle name="Normal 3 22 2 3" xfId="2568" xr:uid="{00000000-0005-0000-0000-00002C0A0000}"/>
    <cellStyle name="Normal 3 22 2 3 2" xfId="2569" xr:uid="{00000000-0005-0000-0000-00002D0A0000}"/>
    <cellStyle name="Normal 3 22 2 4" xfId="2570" xr:uid="{00000000-0005-0000-0000-00002E0A0000}"/>
    <cellStyle name="Normal 3 22 2 4 2" xfId="2571" xr:uid="{00000000-0005-0000-0000-00002F0A0000}"/>
    <cellStyle name="Normal 3 22 2 5" xfId="2572" xr:uid="{00000000-0005-0000-0000-0000300A0000}"/>
    <cellStyle name="Normal 3 22 2 5 2" xfId="2573" xr:uid="{00000000-0005-0000-0000-0000310A0000}"/>
    <cellStyle name="Normal 3 22 2 6" xfId="2574" xr:uid="{00000000-0005-0000-0000-0000320A0000}"/>
    <cellStyle name="Normal 3 22 2 6 2" xfId="2575" xr:uid="{00000000-0005-0000-0000-0000330A0000}"/>
    <cellStyle name="Normal 3 22 2 7" xfId="2576" xr:uid="{00000000-0005-0000-0000-0000340A0000}"/>
    <cellStyle name="Normal 3 22 2 7 2" xfId="2577" xr:uid="{00000000-0005-0000-0000-0000350A0000}"/>
    <cellStyle name="Normal 3 22 2 8" xfId="2578" xr:uid="{00000000-0005-0000-0000-0000360A0000}"/>
    <cellStyle name="Normal 3 22 2 8 2" xfId="2579" xr:uid="{00000000-0005-0000-0000-0000370A0000}"/>
    <cellStyle name="Normal 3 22 2 9" xfId="2580" xr:uid="{00000000-0005-0000-0000-0000380A0000}"/>
    <cellStyle name="Normal 3 22 2 9 2" xfId="2581" xr:uid="{00000000-0005-0000-0000-0000390A0000}"/>
    <cellStyle name="Normal 3 22 3" xfId="2582" xr:uid="{00000000-0005-0000-0000-00003A0A0000}"/>
    <cellStyle name="Normal 3 22 3 2" xfId="2583" xr:uid="{00000000-0005-0000-0000-00003B0A0000}"/>
    <cellStyle name="Normal 3 22 4" xfId="2584" xr:uid="{00000000-0005-0000-0000-00003C0A0000}"/>
    <cellStyle name="Normal 3 22 4 2" xfId="2585" xr:uid="{00000000-0005-0000-0000-00003D0A0000}"/>
    <cellStyle name="Normal 3 22 5" xfId="2586" xr:uid="{00000000-0005-0000-0000-00003E0A0000}"/>
    <cellStyle name="Normal 3 22 5 2" xfId="2587" xr:uid="{00000000-0005-0000-0000-00003F0A0000}"/>
    <cellStyle name="Normal 3 22 6" xfId="2588" xr:uid="{00000000-0005-0000-0000-0000400A0000}"/>
    <cellStyle name="Normal 3 22 6 2" xfId="2589" xr:uid="{00000000-0005-0000-0000-0000410A0000}"/>
    <cellStyle name="Normal 3 22 7" xfId="2590" xr:uid="{00000000-0005-0000-0000-0000420A0000}"/>
    <cellStyle name="Normal 3 22 7 2" xfId="2591" xr:uid="{00000000-0005-0000-0000-0000430A0000}"/>
    <cellStyle name="Normal 3 22 8" xfId="2592" xr:uid="{00000000-0005-0000-0000-0000440A0000}"/>
    <cellStyle name="Normal 3 22 8 2" xfId="2593" xr:uid="{00000000-0005-0000-0000-0000450A0000}"/>
    <cellStyle name="Normal 3 22 9" xfId="2594" xr:uid="{00000000-0005-0000-0000-0000460A0000}"/>
    <cellStyle name="Normal 3 22 9 2" xfId="2595" xr:uid="{00000000-0005-0000-0000-0000470A0000}"/>
    <cellStyle name="Normal 3 23" xfId="2596" xr:uid="{00000000-0005-0000-0000-0000480A0000}"/>
    <cellStyle name="Normal 3 23 10" xfId="2597" xr:uid="{00000000-0005-0000-0000-0000490A0000}"/>
    <cellStyle name="Normal 3 23 10 2" xfId="2598" xr:uid="{00000000-0005-0000-0000-00004A0A0000}"/>
    <cellStyle name="Normal 3 23 11" xfId="2599" xr:uid="{00000000-0005-0000-0000-00004B0A0000}"/>
    <cellStyle name="Normal 3 23 11 2" xfId="2600" xr:uid="{00000000-0005-0000-0000-00004C0A0000}"/>
    <cellStyle name="Normal 3 23 12" xfId="2601" xr:uid="{00000000-0005-0000-0000-00004D0A0000}"/>
    <cellStyle name="Normal 3 23 12 2" xfId="2602" xr:uid="{00000000-0005-0000-0000-00004E0A0000}"/>
    <cellStyle name="Normal 3 23 13" xfId="2603" xr:uid="{00000000-0005-0000-0000-00004F0A0000}"/>
    <cellStyle name="Normal 3 23 13 2" xfId="2604" xr:uid="{00000000-0005-0000-0000-0000500A0000}"/>
    <cellStyle name="Normal 3 23 14" xfId="2605" xr:uid="{00000000-0005-0000-0000-0000510A0000}"/>
    <cellStyle name="Normal 3 23 2" xfId="2606" xr:uid="{00000000-0005-0000-0000-0000520A0000}"/>
    <cellStyle name="Normal 3 23 2 10" xfId="2607" xr:uid="{00000000-0005-0000-0000-0000530A0000}"/>
    <cellStyle name="Normal 3 23 2 10 2" xfId="2608" xr:uid="{00000000-0005-0000-0000-0000540A0000}"/>
    <cellStyle name="Normal 3 23 2 11" xfId="2609" xr:uid="{00000000-0005-0000-0000-0000550A0000}"/>
    <cellStyle name="Normal 3 23 2 11 2" xfId="2610" xr:uid="{00000000-0005-0000-0000-0000560A0000}"/>
    <cellStyle name="Normal 3 23 2 12" xfId="2611" xr:uid="{00000000-0005-0000-0000-0000570A0000}"/>
    <cellStyle name="Normal 3 23 2 12 2" xfId="2612" xr:uid="{00000000-0005-0000-0000-0000580A0000}"/>
    <cellStyle name="Normal 3 23 2 13" xfId="2613" xr:uid="{00000000-0005-0000-0000-0000590A0000}"/>
    <cellStyle name="Normal 3 23 2 2" xfId="2614" xr:uid="{00000000-0005-0000-0000-00005A0A0000}"/>
    <cellStyle name="Normal 3 23 2 2 2" xfId="2615" xr:uid="{00000000-0005-0000-0000-00005B0A0000}"/>
    <cellStyle name="Normal 3 23 2 3" xfId="2616" xr:uid="{00000000-0005-0000-0000-00005C0A0000}"/>
    <cellStyle name="Normal 3 23 2 3 2" xfId="2617" xr:uid="{00000000-0005-0000-0000-00005D0A0000}"/>
    <cellStyle name="Normal 3 23 2 4" xfId="2618" xr:uid="{00000000-0005-0000-0000-00005E0A0000}"/>
    <cellStyle name="Normal 3 23 2 4 2" xfId="2619" xr:uid="{00000000-0005-0000-0000-00005F0A0000}"/>
    <cellStyle name="Normal 3 23 2 5" xfId="2620" xr:uid="{00000000-0005-0000-0000-0000600A0000}"/>
    <cellStyle name="Normal 3 23 2 5 2" xfId="2621" xr:uid="{00000000-0005-0000-0000-0000610A0000}"/>
    <cellStyle name="Normal 3 23 2 6" xfId="2622" xr:uid="{00000000-0005-0000-0000-0000620A0000}"/>
    <cellStyle name="Normal 3 23 2 6 2" xfId="2623" xr:uid="{00000000-0005-0000-0000-0000630A0000}"/>
    <cellStyle name="Normal 3 23 2 7" xfId="2624" xr:uid="{00000000-0005-0000-0000-0000640A0000}"/>
    <cellStyle name="Normal 3 23 2 7 2" xfId="2625" xr:uid="{00000000-0005-0000-0000-0000650A0000}"/>
    <cellStyle name="Normal 3 23 2 8" xfId="2626" xr:uid="{00000000-0005-0000-0000-0000660A0000}"/>
    <cellStyle name="Normal 3 23 2 8 2" xfId="2627" xr:uid="{00000000-0005-0000-0000-0000670A0000}"/>
    <cellStyle name="Normal 3 23 2 9" xfId="2628" xr:uid="{00000000-0005-0000-0000-0000680A0000}"/>
    <cellStyle name="Normal 3 23 2 9 2" xfId="2629" xr:uid="{00000000-0005-0000-0000-0000690A0000}"/>
    <cellStyle name="Normal 3 23 3" xfId="2630" xr:uid="{00000000-0005-0000-0000-00006A0A0000}"/>
    <cellStyle name="Normal 3 23 3 2" xfId="2631" xr:uid="{00000000-0005-0000-0000-00006B0A0000}"/>
    <cellStyle name="Normal 3 23 4" xfId="2632" xr:uid="{00000000-0005-0000-0000-00006C0A0000}"/>
    <cellStyle name="Normal 3 23 4 2" xfId="2633" xr:uid="{00000000-0005-0000-0000-00006D0A0000}"/>
    <cellStyle name="Normal 3 23 5" xfId="2634" xr:uid="{00000000-0005-0000-0000-00006E0A0000}"/>
    <cellStyle name="Normal 3 23 5 2" xfId="2635" xr:uid="{00000000-0005-0000-0000-00006F0A0000}"/>
    <cellStyle name="Normal 3 23 6" xfId="2636" xr:uid="{00000000-0005-0000-0000-0000700A0000}"/>
    <cellStyle name="Normal 3 23 6 2" xfId="2637" xr:uid="{00000000-0005-0000-0000-0000710A0000}"/>
    <cellStyle name="Normal 3 23 7" xfId="2638" xr:uid="{00000000-0005-0000-0000-0000720A0000}"/>
    <cellStyle name="Normal 3 23 7 2" xfId="2639" xr:uid="{00000000-0005-0000-0000-0000730A0000}"/>
    <cellStyle name="Normal 3 23 8" xfId="2640" xr:uid="{00000000-0005-0000-0000-0000740A0000}"/>
    <cellStyle name="Normal 3 23 8 2" xfId="2641" xr:uid="{00000000-0005-0000-0000-0000750A0000}"/>
    <cellStyle name="Normal 3 23 9" xfId="2642" xr:uid="{00000000-0005-0000-0000-0000760A0000}"/>
    <cellStyle name="Normal 3 23 9 2" xfId="2643" xr:uid="{00000000-0005-0000-0000-0000770A0000}"/>
    <cellStyle name="Normal 3 24" xfId="2644" xr:uid="{00000000-0005-0000-0000-0000780A0000}"/>
    <cellStyle name="Normal 3 24 10" xfId="2645" xr:uid="{00000000-0005-0000-0000-0000790A0000}"/>
    <cellStyle name="Normal 3 24 10 2" xfId="2646" xr:uid="{00000000-0005-0000-0000-00007A0A0000}"/>
    <cellStyle name="Normal 3 24 11" xfId="2647" xr:uid="{00000000-0005-0000-0000-00007B0A0000}"/>
    <cellStyle name="Normal 3 24 11 2" xfId="2648" xr:uid="{00000000-0005-0000-0000-00007C0A0000}"/>
    <cellStyle name="Normal 3 24 12" xfId="2649" xr:uid="{00000000-0005-0000-0000-00007D0A0000}"/>
    <cellStyle name="Normal 3 24 12 2" xfId="2650" xr:uid="{00000000-0005-0000-0000-00007E0A0000}"/>
    <cellStyle name="Normal 3 24 13" xfId="2651" xr:uid="{00000000-0005-0000-0000-00007F0A0000}"/>
    <cellStyle name="Normal 3 24 13 2" xfId="2652" xr:uid="{00000000-0005-0000-0000-0000800A0000}"/>
    <cellStyle name="Normal 3 24 14" xfId="2653" xr:uid="{00000000-0005-0000-0000-0000810A0000}"/>
    <cellStyle name="Normal 3 24 2" xfId="2654" xr:uid="{00000000-0005-0000-0000-0000820A0000}"/>
    <cellStyle name="Normal 3 24 2 10" xfId="2655" xr:uid="{00000000-0005-0000-0000-0000830A0000}"/>
    <cellStyle name="Normal 3 24 2 10 2" xfId="2656" xr:uid="{00000000-0005-0000-0000-0000840A0000}"/>
    <cellStyle name="Normal 3 24 2 11" xfId="2657" xr:uid="{00000000-0005-0000-0000-0000850A0000}"/>
    <cellStyle name="Normal 3 24 2 11 2" xfId="2658" xr:uid="{00000000-0005-0000-0000-0000860A0000}"/>
    <cellStyle name="Normal 3 24 2 12" xfId="2659" xr:uid="{00000000-0005-0000-0000-0000870A0000}"/>
    <cellStyle name="Normal 3 24 2 12 2" xfId="2660" xr:uid="{00000000-0005-0000-0000-0000880A0000}"/>
    <cellStyle name="Normal 3 24 2 13" xfId="2661" xr:uid="{00000000-0005-0000-0000-0000890A0000}"/>
    <cellStyle name="Normal 3 24 2 2" xfId="2662" xr:uid="{00000000-0005-0000-0000-00008A0A0000}"/>
    <cellStyle name="Normal 3 24 2 2 2" xfId="2663" xr:uid="{00000000-0005-0000-0000-00008B0A0000}"/>
    <cellStyle name="Normal 3 24 2 3" xfId="2664" xr:uid="{00000000-0005-0000-0000-00008C0A0000}"/>
    <cellStyle name="Normal 3 24 2 3 2" xfId="2665" xr:uid="{00000000-0005-0000-0000-00008D0A0000}"/>
    <cellStyle name="Normal 3 24 2 4" xfId="2666" xr:uid="{00000000-0005-0000-0000-00008E0A0000}"/>
    <cellStyle name="Normal 3 24 2 4 2" xfId="2667" xr:uid="{00000000-0005-0000-0000-00008F0A0000}"/>
    <cellStyle name="Normal 3 24 2 5" xfId="2668" xr:uid="{00000000-0005-0000-0000-0000900A0000}"/>
    <cellStyle name="Normal 3 24 2 5 2" xfId="2669" xr:uid="{00000000-0005-0000-0000-0000910A0000}"/>
    <cellStyle name="Normal 3 24 2 6" xfId="2670" xr:uid="{00000000-0005-0000-0000-0000920A0000}"/>
    <cellStyle name="Normal 3 24 2 6 2" xfId="2671" xr:uid="{00000000-0005-0000-0000-0000930A0000}"/>
    <cellStyle name="Normal 3 24 2 7" xfId="2672" xr:uid="{00000000-0005-0000-0000-0000940A0000}"/>
    <cellStyle name="Normal 3 24 2 7 2" xfId="2673" xr:uid="{00000000-0005-0000-0000-0000950A0000}"/>
    <cellStyle name="Normal 3 24 2 8" xfId="2674" xr:uid="{00000000-0005-0000-0000-0000960A0000}"/>
    <cellStyle name="Normal 3 24 2 8 2" xfId="2675" xr:uid="{00000000-0005-0000-0000-0000970A0000}"/>
    <cellStyle name="Normal 3 24 2 9" xfId="2676" xr:uid="{00000000-0005-0000-0000-0000980A0000}"/>
    <cellStyle name="Normal 3 24 2 9 2" xfId="2677" xr:uid="{00000000-0005-0000-0000-0000990A0000}"/>
    <cellStyle name="Normal 3 24 3" xfId="2678" xr:uid="{00000000-0005-0000-0000-00009A0A0000}"/>
    <cellStyle name="Normal 3 24 3 2" xfId="2679" xr:uid="{00000000-0005-0000-0000-00009B0A0000}"/>
    <cellStyle name="Normal 3 24 4" xfId="2680" xr:uid="{00000000-0005-0000-0000-00009C0A0000}"/>
    <cellStyle name="Normal 3 24 4 2" xfId="2681" xr:uid="{00000000-0005-0000-0000-00009D0A0000}"/>
    <cellStyle name="Normal 3 24 5" xfId="2682" xr:uid="{00000000-0005-0000-0000-00009E0A0000}"/>
    <cellStyle name="Normal 3 24 5 2" xfId="2683" xr:uid="{00000000-0005-0000-0000-00009F0A0000}"/>
    <cellStyle name="Normal 3 24 6" xfId="2684" xr:uid="{00000000-0005-0000-0000-0000A00A0000}"/>
    <cellStyle name="Normal 3 24 6 2" xfId="2685" xr:uid="{00000000-0005-0000-0000-0000A10A0000}"/>
    <cellStyle name="Normal 3 24 7" xfId="2686" xr:uid="{00000000-0005-0000-0000-0000A20A0000}"/>
    <cellStyle name="Normal 3 24 7 2" xfId="2687" xr:uid="{00000000-0005-0000-0000-0000A30A0000}"/>
    <cellStyle name="Normal 3 24 8" xfId="2688" xr:uid="{00000000-0005-0000-0000-0000A40A0000}"/>
    <cellStyle name="Normal 3 24 8 2" xfId="2689" xr:uid="{00000000-0005-0000-0000-0000A50A0000}"/>
    <cellStyle name="Normal 3 24 9" xfId="2690" xr:uid="{00000000-0005-0000-0000-0000A60A0000}"/>
    <cellStyle name="Normal 3 24 9 2" xfId="2691" xr:uid="{00000000-0005-0000-0000-0000A70A0000}"/>
    <cellStyle name="Normal 3 25" xfId="2692" xr:uid="{00000000-0005-0000-0000-0000A80A0000}"/>
    <cellStyle name="Normal 3 25 10" xfId="2693" xr:uid="{00000000-0005-0000-0000-0000A90A0000}"/>
    <cellStyle name="Normal 3 25 10 2" xfId="2694" xr:uid="{00000000-0005-0000-0000-0000AA0A0000}"/>
    <cellStyle name="Normal 3 25 11" xfId="2695" xr:uid="{00000000-0005-0000-0000-0000AB0A0000}"/>
    <cellStyle name="Normal 3 25 11 2" xfId="2696" xr:uid="{00000000-0005-0000-0000-0000AC0A0000}"/>
    <cellStyle name="Normal 3 25 12" xfId="2697" xr:uid="{00000000-0005-0000-0000-0000AD0A0000}"/>
    <cellStyle name="Normal 3 25 12 2" xfId="2698" xr:uid="{00000000-0005-0000-0000-0000AE0A0000}"/>
    <cellStyle name="Normal 3 25 13" xfId="2699" xr:uid="{00000000-0005-0000-0000-0000AF0A0000}"/>
    <cellStyle name="Normal 3 25 13 2" xfId="2700" xr:uid="{00000000-0005-0000-0000-0000B00A0000}"/>
    <cellStyle name="Normal 3 25 14" xfId="2701" xr:uid="{00000000-0005-0000-0000-0000B10A0000}"/>
    <cellStyle name="Normal 3 25 2" xfId="2702" xr:uid="{00000000-0005-0000-0000-0000B20A0000}"/>
    <cellStyle name="Normal 3 25 2 10" xfId="2703" xr:uid="{00000000-0005-0000-0000-0000B30A0000}"/>
    <cellStyle name="Normal 3 25 2 10 2" xfId="2704" xr:uid="{00000000-0005-0000-0000-0000B40A0000}"/>
    <cellStyle name="Normal 3 25 2 11" xfId="2705" xr:uid="{00000000-0005-0000-0000-0000B50A0000}"/>
    <cellStyle name="Normal 3 25 2 11 2" xfId="2706" xr:uid="{00000000-0005-0000-0000-0000B60A0000}"/>
    <cellStyle name="Normal 3 25 2 12" xfId="2707" xr:uid="{00000000-0005-0000-0000-0000B70A0000}"/>
    <cellStyle name="Normal 3 25 2 12 2" xfId="2708" xr:uid="{00000000-0005-0000-0000-0000B80A0000}"/>
    <cellStyle name="Normal 3 25 2 13" xfId="2709" xr:uid="{00000000-0005-0000-0000-0000B90A0000}"/>
    <cellStyle name="Normal 3 25 2 2" xfId="2710" xr:uid="{00000000-0005-0000-0000-0000BA0A0000}"/>
    <cellStyle name="Normal 3 25 2 2 2" xfId="2711" xr:uid="{00000000-0005-0000-0000-0000BB0A0000}"/>
    <cellStyle name="Normal 3 25 2 3" xfId="2712" xr:uid="{00000000-0005-0000-0000-0000BC0A0000}"/>
    <cellStyle name="Normal 3 25 2 3 2" xfId="2713" xr:uid="{00000000-0005-0000-0000-0000BD0A0000}"/>
    <cellStyle name="Normal 3 25 2 4" xfId="2714" xr:uid="{00000000-0005-0000-0000-0000BE0A0000}"/>
    <cellStyle name="Normal 3 25 2 4 2" xfId="2715" xr:uid="{00000000-0005-0000-0000-0000BF0A0000}"/>
    <cellStyle name="Normal 3 25 2 5" xfId="2716" xr:uid="{00000000-0005-0000-0000-0000C00A0000}"/>
    <cellStyle name="Normal 3 25 2 5 2" xfId="2717" xr:uid="{00000000-0005-0000-0000-0000C10A0000}"/>
    <cellStyle name="Normal 3 25 2 6" xfId="2718" xr:uid="{00000000-0005-0000-0000-0000C20A0000}"/>
    <cellStyle name="Normal 3 25 2 6 2" xfId="2719" xr:uid="{00000000-0005-0000-0000-0000C30A0000}"/>
    <cellStyle name="Normal 3 25 2 7" xfId="2720" xr:uid="{00000000-0005-0000-0000-0000C40A0000}"/>
    <cellStyle name="Normal 3 25 2 7 2" xfId="2721" xr:uid="{00000000-0005-0000-0000-0000C50A0000}"/>
    <cellStyle name="Normal 3 25 2 8" xfId="2722" xr:uid="{00000000-0005-0000-0000-0000C60A0000}"/>
    <cellStyle name="Normal 3 25 2 8 2" xfId="2723" xr:uid="{00000000-0005-0000-0000-0000C70A0000}"/>
    <cellStyle name="Normal 3 25 2 9" xfId="2724" xr:uid="{00000000-0005-0000-0000-0000C80A0000}"/>
    <cellStyle name="Normal 3 25 2 9 2" xfId="2725" xr:uid="{00000000-0005-0000-0000-0000C90A0000}"/>
    <cellStyle name="Normal 3 25 3" xfId="2726" xr:uid="{00000000-0005-0000-0000-0000CA0A0000}"/>
    <cellStyle name="Normal 3 25 3 2" xfId="2727" xr:uid="{00000000-0005-0000-0000-0000CB0A0000}"/>
    <cellStyle name="Normal 3 25 4" xfId="2728" xr:uid="{00000000-0005-0000-0000-0000CC0A0000}"/>
    <cellStyle name="Normal 3 25 4 2" xfId="2729" xr:uid="{00000000-0005-0000-0000-0000CD0A0000}"/>
    <cellStyle name="Normal 3 25 5" xfId="2730" xr:uid="{00000000-0005-0000-0000-0000CE0A0000}"/>
    <cellStyle name="Normal 3 25 5 2" xfId="2731" xr:uid="{00000000-0005-0000-0000-0000CF0A0000}"/>
    <cellStyle name="Normal 3 25 6" xfId="2732" xr:uid="{00000000-0005-0000-0000-0000D00A0000}"/>
    <cellStyle name="Normal 3 25 6 2" xfId="2733" xr:uid="{00000000-0005-0000-0000-0000D10A0000}"/>
    <cellStyle name="Normal 3 25 7" xfId="2734" xr:uid="{00000000-0005-0000-0000-0000D20A0000}"/>
    <cellStyle name="Normal 3 25 7 2" xfId="2735" xr:uid="{00000000-0005-0000-0000-0000D30A0000}"/>
    <cellStyle name="Normal 3 25 8" xfId="2736" xr:uid="{00000000-0005-0000-0000-0000D40A0000}"/>
    <cellStyle name="Normal 3 25 8 2" xfId="2737" xr:uid="{00000000-0005-0000-0000-0000D50A0000}"/>
    <cellStyle name="Normal 3 25 9" xfId="2738" xr:uid="{00000000-0005-0000-0000-0000D60A0000}"/>
    <cellStyle name="Normal 3 25 9 2" xfId="2739" xr:uid="{00000000-0005-0000-0000-0000D70A0000}"/>
    <cellStyle name="Normal 3 26" xfId="2740" xr:uid="{00000000-0005-0000-0000-0000D80A0000}"/>
    <cellStyle name="Normal 3 26 10" xfId="2741" xr:uid="{00000000-0005-0000-0000-0000D90A0000}"/>
    <cellStyle name="Normal 3 26 10 2" xfId="2742" xr:uid="{00000000-0005-0000-0000-0000DA0A0000}"/>
    <cellStyle name="Normal 3 26 11" xfId="2743" xr:uid="{00000000-0005-0000-0000-0000DB0A0000}"/>
    <cellStyle name="Normal 3 26 11 2" xfId="2744" xr:uid="{00000000-0005-0000-0000-0000DC0A0000}"/>
    <cellStyle name="Normal 3 26 12" xfId="2745" xr:uid="{00000000-0005-0000-0000-0000DD0A0000}"/>
    <cellStyle name="Normal 3 26 12 2" xfId="2746" xr:uid="{00000000-0005-0000-0000-0000DE0A0000}"/>
    <cellStyle name="Normal 3 26 13" xfId="2747" xr:uid="{00000000-0005-0000-0000-0000DF0A0000}"/>
    <cellStyle name="Normal 3 26 13 2" xfId="2748" xr:uid="{00000000-0005-0000-0000-0000E00A0000}"/>
    <cellStyle name="Normal 3 26 14" xfId="2749" xr:uid="{00000000-0005-0000-0000-0000E10A0000}"/>
    <cellStyle name="Normal 3 26 2" xfId="2750" xr:uid="{00000000-0005-0000-0000-0000E20A0000}"/>
    <cellStyle name="Normal 3 26 2 10" xfId="2751" xr:uid="{00000000-0005-0000-0000-0000E30A0000}"/>
    <cellStyle name="Normal 3 26 2 10 2" xfId="2752" xr:uid="{00000000-0005-0000-0000-0000E40A0000}"/>
    <cellStyle name="Normal 3 26 2 11" xfId="2753" xr:uid="{00000000-0005-0000-0000-0000E50A0000}"/>
    <cellStyle name="Normal 3 26 2 11 2" xfId="2754" xr:uid="{00000000-0005-0000-0000-0000E60A0000}"/>
    <cellStyle name="Normal 3 26 2 12" xfId="2755" xr:uid="{00000000-0005-0000-0000-0000E70A0000}"/>
    <cellStyle name="Normal 3 26 2 12 2" xfId="2756" xr:uid="{00000000-0005-0000-0000-0000E80A0000}"/>
    <cellStyle name="Normal 3 26 2 13" xfId="2757" xr:uid="{00000000-0005-0000-0000-0000E90A0000}"/>
    <cellStyle name="Normal 3 26 2 2" xfId="2758" xr:uid="{00000000-0005-0000-0000-0000EA0A0000}"/>
    <cellStyle name="Normal 3 26 2 2 2" xfId="2759" xr:uid="{00000000-0005-0000-0000-0000EB0A0000}"/>
    <cellStyle name="Normal 3 26 2 3" xfId="2760" xr:uid="{00000000-0005-0000-0000-0000EC0A0000}"/>
    <cellStyle name="Normal 3 26 2 3 2" xfId="2761" xr:uid="{00000000-0005-0000-0000-0000ED0A0000}"/>
    <cellStyle name="Normal 3 26 2 4" xfId="2762" xr:uid="{00000000-0005-0000-0000-0000EE0A0000}"/>
    <cellStyle name="Normal 3 26 2 4 2" xfId="2763" xr:uid="{00000000-0005-0000-0000-0000EF0A0000}"/>
    <cellStyle name="Normal 3 26 2 5" xfId="2764" xr:uid="{00000000-0005-0000-0000-0000F00A0000}"/>
    <cellStyle name="Normal 3 26 2 5 2" xfId="2765" xr:uid="{00000000-0005-0000-0000-0000F10A0000}"/>
    <cellStyle name="Normal 3 26 2 6" xfId="2766" xr:uid="{00000000-0005-0000-0000-0000F20A0000}"/>
    <cellStyle name="Normal 3 26 2 6 2" xfId="2767" xr:uid="{00000000-0005-0000-0000-0000F30A0000}"/>
    <cellStyle name="Normal 3 26 2 7" xfId="2768" xr:uid="{00000000-0005-0000-0000-0000F40A0000}"/>
    <cellStyle name="Normal 3 26 2 7 2" xfId="2769" xr:uid="{00000000-0005-0000-0000-0000F50A0000}"/>
    <cellStyle name="Normal 3 26 2 8" xfId="2770" xr:uid="{00000000-0005-0000-0000-0000F60A0000}"/>
    <cellStyle name="Normal 3 26 2 8 2" xfId="2771" xr:uid="{00000000-0005-0000-0000-0000F70A0000}"/>
    <cellStyle name="Normal 3 26 2 9" xfId="2772" xr:uid="{00000000-0005-0000-0000-0000F80A0000}"/>
    <cellStyle name="Normal 3 26 2 9 2" xfId="2773" xr:uid="{00000000-0005-0000-0000-0000F90A0000}"/>
    <cellStyle name="Normal 3 26 3" xfId="2774" xr:uid="{00000000-0005-0000-0000-0000FA0A0000}"/>
    <cellStyle name="Normal 3 26 3 2" xfId="2775" xr:uid="{00000000-0005-0000-0000-0000FB0A0000}"/>
    <cellStyle name="Normal 3 26 4" xfId="2776" xr:uid="{00000000-0005-0000-0000-0000FC0A0000}"/>
    <cellStyle name="Normal 3 26 4 2" xfId="2777" xr:uid="{00000000-0005-0000-0000-0000FD0A0000}"/>
    <cellStyle name="Normal 3 26 5" xfId="2778" xr:uid="{00000000-0005-0000-0000-0000FE0A0000}"/>
    <cellStyle name="Normal 3 26 5 2" xfId="2779" xr:uid="{00000000-0005-0000-0000-0000FF0A0000}"/>
    <cellStyle name="Normal 3 26 6" xfId="2780" xr:uid="{00000000-0005-0000-0000-0000000B0000}"/>
    <cellStyle name="Normal 3 26 6 2" xfId="2781" xr:uid="{00000000-0005-0000-0000-0000010B0000}"/>
    <cellStyle name="Normal 3 26 7" xfId="2782" xr:uid="{00000000-0005-0000-0000-0000020B0000}"/>
    <cellStyle name="Normal 3 26 7 2" xfId="2783" xr:uid="{00000000-0005-0000-0000-0000030B0000}"/>
    <cellStyle name="Normal 3 26 8" xfId="2784" xr:uid="{00000000-0005-0000-0000-0000040B0000}"/>
    <cellStyle name="Normal 3 26 8 2" xfId="2785" xr:uid="{00000000-0005-0000-0000-0000050B0000}"/>
    <cellStyle name="Normal 3 26 9" xfId="2786" xr:uid="{00000000-0005-0000-0000-0000060B0000}"/>
    <cellStyle name="Normal 3 26 9 2" xfId="2787" xr:uid="{00000000-0005-0000-0000-0000070B0000}"/>
    <cellStyle name="Normal 3 27" xfId="2788" xr:uid="{00000000-0005-0000-0000-0000080B0000}"/>
    <cellStyle name="Normal 3 27 10" xfId="2789" xr:uid="{00000000-0005-0000-0000-0000090B0000}"/>
    <cellStyle name="Normal 3 27 10 2" xfId="2790" xr:uid="{00000000-0005-0000-0000-00000A0B0000}"/>
    <cellStyle name="Normal 3 27 11" xfId="2791" xr:uid="{00000000-0005-0000-0000-00000B0B0000}"/>
    <cellStyle name="Normal 3 27 11 2" xfId="2792" xr:uid="{00000000-0005-0000-0000-00000C0B0000}"/>
    <cellStyle name="Normal 3 27 12" xfId="2793" xr:uid="{00000000-0005-0000-0000-00000D0B0000}"/>
    <cellStyle name="Normal 3 27 12 2" xfId="2794" xr:uid="{00000000-0005-0000-0000-00000E0B0000}"/>
    <cellStyle name="Normal 3 27 13" xfId="2795" xr:uid="{00000000-0005-0000-0000-00000F0B0000}"/>
    <cellStyle name="Normal 3 27 13 2" xfId="2796" xr:uid="{00000000-0005-0000-0000-0000100B0000}"/>
    <cellStyle name="Normal 3 27 14" xfId="2797" xr:uid="{00000000-0005-0000-0000-0000110B0000}"/>
    <cellStyle name="Normal 3 27 2" xfId="2798" xr:uid="{00000000-0005-0000-0000-0000120B0000}"/>
    <cellStyle name="Normal 3 27 2 10" xfId="2799" xr:uid="{00000000-0005-0000-0000-0000130B0000}"/>
    <cellStyle name="Normal 3 27 2 10 2" xfId="2800" xr:uid="{00000000-0005-0000-0000-0000140B0000}"/>
    <cellStyle name="Normal 3 27 2 11" xfId="2801" xr:uid="{00000000-0005-0000-0000-0000150B0000}"/>
    <cellStyle name="Normal 3 27 2 11 2" xfId="2802" xr:uid="{00000000-0005-0000-0000-0000160B0000}"/>
    <cellStyle name="Normal 3 27 2 12" xfId="2803" xr:uid="{00000000-0005-0000-0000-0000170B0000}"/>
    <cellStyle name="Normal 3 27 2 12 2" xfId="2804" xr:uid="{00000000-0005-0000-0000-0000180B0000}"/>
    <cellStyle name="Normal 3 27 2 13" xfId="2805" xr:uid="{00000000-0005-0000-0000-0000190B0000}"/>
    <cellStyle name="Normal 3 27 2 2" xfId="2806" xr:uid="{00000000-0005-0000-0000-00001A0B0000}"/>
    <cellStyle name="Normal 3 27 2 2 2" xfId="2807" xr:uid="{00000000-0005-0000-0000-00001B0B0000}"/>
    <cellStyle name="Normal 3 27 2 3" xfId="2808" xr:uid="{00000000-0005-0000-0000-00001C0B0000}"/>
    <cellStyle name="Normal 3 27 2 3 2" xfId="2809" xr:uid="{00000000-0005-0000-0000-00001D0B0000}"/>
    <cellStyle name="Normal 3 27 2 4" xfId="2810" xr:uid="{00000000-0005-0000-0000-00001E0B0000}"/>
    <cellStyle name="Normal 3 27 2 4 2" xfId="2811" xr:uid="{00000000-0005-0000-0000-00001F0B0000}"/>
    <cellStyle name="Normal 3 27 2 5" xfId="2812" xr:uid="{00000000-0005-0000-0000-0000200B0000}"/>
    <cellStyle name="Normal 3 27 2 5 2" xfId="2813" xr:uid="{00000000-0005-0000-0000-0000210B0000}"/>
    <cellStyle name="Normal 3 27 2 6" xfId="2814" xr:uid="{00000000-0005-0000-0000-0000220B0000}"/>
    <cellStyle name="Normal 3 27 2 6 2" xfId="2815" xr:uid="{00000000-0005-0000-0000-0000230B0000}"/>
    <cellStyle name="Normal 3 27 2 7" xfId="2816" xr:uid="{00000000-0005-0000-0000-0000240B0000}"/>
    <cellStyle name="Normal 3 27 2 7 2" xfId="2817" xr:uid="{00000000-0005-0000-0000-0000250B0000}"/>
    <cellStyle name="Normal 3 27 2 8" xfId="2818" xr:uid="{00000000-0005-0000-0000-0000260B0000}"/>
    <cellStyle name="Normal 3 27 2 8 2" xfId="2819" xr:uid="{00000000-0005-0000-0000-0000270B0000}"/>
    <cellStyle name="Normal 3 27 2 9" xfId="2820" xr:uid="{00000000-0005-0000-0000-0000280B0000}"/>
    <cellStyle name="Normal 3 27 2 9 2" xfId="2821" xr:uid="{00000000-0005-0000-0000-0000290B0000}"/>
    <cellStyle name="Normal 3 27 3" xfId="2822" xr:uid="{00000000-0005-0000-0000-00002A0B0000}"/>
    <cellStyle name="Normal 3 27 3 2" xfId="2823" xr:uid="{00000000-0005-0000-0000-00002B0B0000}"/>
    <cellStyle name="Normal 3 27 4" xfId="2824" xr:uid="{00000000-0005-0000-0000-00002C0B0000}"/>
    <cellStyle name="Normal 3 27 4 2" xfId="2825" xr:uid="{00000000-0005-0000-0000-00002D0B0000}"/>
    <cellStyle name="Normal 3 27 5" xfId="2826" xr:uid="{00000000-0005-0000-0000-00002E0B0000}"/>
    <cellStyle name="Normal 3 27 5 2" xfId="2827" xr:uid="{00000000-0005-0000-0000-00002F0B0000}"/>
    <cellStyle name="Normal 3 27 6" xfId="2828" xr:uid="{00000000-0005-0000-0000-0000300B0000}"/>
    <cellStyle name="Normal 3 27 6 2" xfId="2829" xr:uid="{00000000-0005-0000-0000-0000310B0000}"/>
    <cellStyle name="Normal 3 27 7" xfId="2830" xr:uid="{00000000-0005-0000-0000-0000320B0000}"/>
    <cellStyle name="Normal 3 27 7 2" xfId="2831" xr:uid="{00000000-0005-0000-0000-0000330B0000}"/>
    <cellStyle name="Normal 3 27 8" xfId="2832" xr:uid="{00000000-0005-0000-0000-0000340B0000}"/>
    <cellStyle name="Normal 3 27 8 2" xfId="2833" xr:uid="{00000000-0005-0000-0000-0000350B0000}"/>
    <cellStyle name="Normal 3 27 9" xfId="2834" xr:uid="{00000000-0005-0000-0000-0000360B0000}"/>
    <cellStyle name="Normal 3 27 9 2" xfId="2835" xr:uid="{00000000-0005-0000-0000-0000370B0000}"/>
    <cellStyle name="Normal 3 28" xfId="2836" xr:uid="{00000000-0005-0000-0000-0000380B0000}"/>
    <cellStyle name="Normal 3 28 10" xfId="2837" xr:uid="{00000000-0005-0000-0000-0000390B0000}"/>
    <cellStyle name="Normal 3 28 10 2" xfId="2838" xr:uid="{00000000-0005-0000-0000-00003A0B0000}"/>
    <cellStyle name="Normal 3 28 11" xfId="2839" xr:uid="{00000000-0005-0000-0000-00003B0B0000}"/>
    <cellStyle name="Normal 3 28 11 2" xfId="2840" xr:uid="{00000000-0005-0000-0000-00003C0B0000}"/>
    <cellStyle name="Normal 3 28 12" xfId="2841" xr:uid="{00000000-0005-0000-0000-00003D0B0000}"/>
    <cellStyle name="Normal 3 28 12 2" xfId="2842" xr:uid="{00000000-0005-0000-0000-00003E0B0000}"/>
    <cellStyle name="Normal 3 28 13" xfId="2843" xr:uid="{00000000-0005-0000-0000-00003F0B0000}"/>
    <cellStyle name="Normal 3 28 13 2" xfId="2844" xr:uid="{00000000-0005-0000-0000-0000400B0000}"/>
    <cellStyle name="Normal 3 28 14" xfId="2845" xr:uid="{00000000-0005-0000-0000-0000410B0000}"/>
    <cellStyle name="Normal 3 28 2" xfId="2846" xr:uid="{00000000-0005-0000-0000-0000420B0000}"/>
    <cellStyle name="Normal 3 28 2 10" xfId="2847" xr:uid="{00000000-0005-0000-0000-0000430B0000}"/>
    <cellStyle name="Normal 3 28 2 10 2" xfId="2848" xr:uid="{00000000-0005-0000-0000-0000440B0000}"/>
    <cellStyle name="Normal 3 28 2 11" xfId="2849" xr:uid="{00000000-0005-0000-0000-0000450B0000}"/>
    <cellStyle name="Normal 3 28 2 11 2" xfId="2850" xr:uid="{00000000-0005-0000-0000-0000460B0000}"/>
    <cellStyle name="Normal 3 28 2 12" xfId="2851" xr:uid="{00000000-0005-0000-0000-0000470B0000}"/>
    <cellStyle name="Normal 3 28 2 12 2" xfId="2852" xr:uid="{00000000-0005-0000-0000-0000480B0000}"/>
    <cellStyle name="Normal 3 28 2 13" xfId="2853" xr:uid="{00000000-0005-0000-0000-0000490B0000}"/>
    <cellStyle name="Normal 3 28 2 2" xfId="2854" xr:uid="{00000000-0005-0000-0000-00004A0B0000}"/>
    <cellStyle name="Normal 3 28 2 2 2" xfId="2855" xr:uid="{00000000-0005-0000-0000-00004B0B0000}"/>
    <cellStyle name="Normal 3 28 2 3" xfId="2856" xr:uid="{00000000-0005-0000-0000-00004C0B0000}"/>
    <cellStyle name="Normal 3 28 2 3 2" xfId="2857" xr:uid="{00000000-0005-0000-0000-00004D0B0000}"/>
    <cellStyle name="Normal 3 28 2 4" xfId="2858" xr:uid="{00000000-0005-0000-0000-00004E0B0000}"/>
    <cellStyle name="Normal 3 28 2 4 2" xfId="2859" xr:uid="{00000000-0005-0000-0000-00004F0B0000}"/>
    <cellStyle name="Normal 3 28 2 5" xfId="2860" xr:uid="{00000000-0005-0000-0000-0000500B0000}"/>
    <cellStyle name="Normal 3 28 2 5 2" xfId="2861" xr:uid="{00000000-0005-0000-0000-0000510B0000}"/>
    <cellStyle name="Normal 3 28 2 6" xfId="2862" xr:uid="{00000000-0005-0000-0000-0000520B0000}"/>
    <cellStyle name="Normal 3 28 2 6 2" xfId="2863" xr:uid="{00000000-0005-0000-0000-0000530B0000}"/>
    <cellStyle name="Normal 3 28 2 7" xfId="2864" xr:uid="{00000000-0005-0000-0000-0000540B0000}"/>
    <cellStyle name="Normal 3 28 2 7 2" xfId="2865" xr:uid="{00000000-0005-0000-0000-0000550B0000}"/>
    <cellStyle name="Normal 3 28 2 8" xfId="2866" xr:uid="{00000000-0005-0000-0000-0000560B0000}"/>
    <cellStyle name="Normal 3 28 2 8 2" xfId="2867" xr:uid="{00000000-0005-0000-0000-0000570B0000}"/>
    <cellStyle name="Normal 3 28 2 9" xfId="2868" xr:uid="{00000000-0005-0000-0000-0000580B0000}"/>
    <cellStyle name="Normal 3 28 2 9 2" xfId="2869" xr:uid="{00000000-0005-0000-0000-0000590B0000}"/>
    <cellStyle name="Normal 3 28 3" xfId="2870" xr:uid="{00000000-0005-0000-0000-00005A0B0000}"/>
    <cellStyle name="Normal 3 28 3 2" xfId="2871" xr:uid="{00000000-0005-0000-0000-00005B0B0000}"/>
    <cellStyle name="Normal 3 28 4" xfId="2872" xr:uid="{00000000-0005-0000-0000-00005C0B0000}"/>
    <cellStyle name="Normal 3 28 4 2" xfId="2873" xr:uid="{00000000-0005-0000-0000-00005D0B0000}"/>
    <cellStyle name="Normal 3 28 5" xfId="2874" xr:uid="{00000000-0005-0000-0000-00005E0B0000}"/>
    <cellStyle name="Normal 3 28 5 2" xfId="2875" xr:uid="{00000000-0005-0000-0000-00005F0B0000}"/>
    <cellStyle name="Normal 3 28 6" xfId="2876" xr:uid="{00000000-0005-0000-0000-0000600B0000}"/>
    <cellStyle name="Normal 3 28 6 2" xfId="2877" xr:uid="{00000000-0005-0000-0000-0000610B0000}"/>
    <cellStyle name="Normal 3 28 7" xfId="2878" xr:uid="{00000000-0005-0000-0000-0000620B0000}"/>
    <cellStyle name="Normal 3 28 7 2" xfId="2879" xr:uid="{00000000-0005-0000-0000-0000630B0000}"/>
    <cellStyle name="Normal 3 28 8" xfId="2880" xr:uid="{00000000-0005-0000-0000-0000640B0000}"/>
    <cellStyle name="Normal 3 28 8 2" xfId="2881" xr:uid="{00000000-0005-0000-0000-0000650B0000}"/>
    <cellStyle name="Normal 3 28 9" xfId="2882" xr:uid="{00000000-0005-0000-0000-0000660B0000}"/>
    <cellStyle name="Normal 3 28 9 2" xfId="2883" xr:uid="{00000000-0005-0000-0000-0000670B0000}"/>
    <cellStyle name="Normal 3 29" xfId="2884" xr:uid="{00000000-0005-0000-0000-0000680B0000}"/>
    <cellStyle name="Normal 3 29 10" xfId="2885" xr:uid="{00000000-0005-0000-0000-0000690B0000}"/>
    <cellStyle name="Normal 3 29 10 2" xfId="2886" xr:uid="{00000000-0005-0000-0000-00006A0B0000}"/>
    <cellStyle name="Normal 3 29 11" xfId="2887" xr:uid="{00000000-0005-0000-0000-00006B0B0000}"/>
    <cellStyle name="Normal 3 29 11 2" xfId="2888" xr:uid="{00000000-0005-0000-0000-00006C0B0000}"/>
    <cellStyle name="Normal 3 29 12" xfId="2889" xr:uid="{00000000-0005-0000-0000-00006D0B0000}"/>
    <cellStyle name="Normal 3 29 12 2" xfId="2890" xr:uid="{00000000-0005-0000-0000-00006E0B0000}"/>
    <cellStyle name="Normal 3 29 13" xfId="2891" xr:uid="{00000000-0005-0000-0000-00006F0B0000}"/>
    <cellStyle name="Normal 3 29 13 2" xfId="2892" xr:uid="{00000000-0005-0000-0000-0000700B0000}"/>
    <cellStyle name="Normal 3 29 14" xfId="2893" xr:uid="{00000000-0005-0000-0000-0000710B0000}"/>
    <cellStyle name="Normal 3 29 2" xfId="2894" xr:uid="{00000000-0005-0000-0000-0000720B0000}"/>
    <cellStyle name="Normal 3 29 2 10" xfId="2895" xr:uid="{00000000-0005-0000-0000-0000730B0000}"/>
    <cellStyle name="Normal 3 29 2 10 2" xfId="2896" xr:uid="{00000000-0005-0000-0000-0000740B0000}"/>
    <cellStyle name="Normal 3 29 2 11" xfId="2897" xr:uid="{00000000-0005-0000-0000-0000750B0000}"/>
    <cellStyle name="Normal 3 29 2 11 2" xfId="2898" xr:uid="{00000000-0005-0000-0000-0000760B0000}"/>
    <cellStyle name="Normal 3 29 2 12" xfId="2899" xr:uid="{00000000-0005-0000-0000-0000770B0000}"/>
    <cellStyle name="Normal 3 29 2 12 2" xfId="2900" xr:uid="{00000000-0005-0000-0000-0000780B0000}"/>
    <cellStyle name="Normal 3 29 2 13" xfId="2901" xr:uid="{00000000-0005-0000-0000-0000790B0000}"/>
    <cellStyle name="Normal 3 29 2 2" xfId="2902" xr:uid="{00000000-0005-0000-0000-00007A0B0000}"/>
    <cellStyle name="Normal 3 29 2 2 2" xfId="2903" xr:uid="{00000000-0005-0000-0000-00007B0B0000}"/>
    <cellStyle name="Normal 3 29 2 3" xfId="2904" xr:uid="{00000000-0005-0000-0000-00007C0B0000}"/>
    <cellStyle name="Normal 3 29 2 3 2" xfId="2905" xr:uid="{00000000-0005-0000-0000-00007D0B0000}"/>
    <cellStyle name="Normal 3 29 2 4" xfId="2906" xr:uid="{00000000-0005-0000-0000-00007E0B0000}"/>
    <cellStyle name="Normal 3 29 2 4 2" xfId="2907" xr:uid="{00000000-0005-0000-0000-00007F0B0000}"/>
    <cellStyle name="Normal 3 29 2 5" xfId="2908" xr:uid="{00000000-0005-0000-0000-0000800B0000}"/>
    <cellStyle name="Normal 3 29 2 5 2" xfId="2909" xr:uid="{00000000-0005-0000-0000-0000810B0000}"/>
    <cellStyle name="Normal 3 29 2 6" xfId="2910" xr:uid="{00000000-0005-0000-0000-0000820B0000}"/>
    <cellStyle name="Normal 3 29 2 6 2" xfId="2911" xr:uid="{00000000-0005-0000-0000-0000830B0000}"/>
    <cellStyle name="Normal 3 29 2 7" xfId="2912" xr:uid="{00000000-0005-0000-0000-0000840B0000}"/>
    <cellStyle name="Normal 3 29 2 7 2" xfId="2913" xr:uid="{00000000-0005-0000-0000-0000850B0000}"/>
    <cellStyle name="Normal 3 29 2 8" xfId="2914" xr:uid="{00000000-0005-0000-0000-0000860B0000}"/>
    <cellStyle name="Normal 3 29 2 8 2" xfId="2915" xr:uid="{00000000-0005-0000-0000-0000870B0000}"/>
    <cellStyle name="Normal 3 29 2 9" xfId="2916" xr:uid="{00000000-0005-0000-0000-0000880B0000}"/>
    <cellStyle name="Normal 3 29 2 9 2" xfId="2917" xr:uid="{00000000-0005-0000-0000-0000890B0000}"/>
    <cellStyle name="Normal 3 29 3" xfId="2918" xr:uid="{00000000-0005-0000-0000-00008A0B0000}"/>
    <cellStyle name="Normal 3 29 3 2" xfId="2919" xr:uid="{00000000-0005-0000-0000-00008B0B0000}"/>
    <cellStyle name="Normal 3 29 4" xfId="2920" xr:uid="{00000000-0005-0000-0000-00008C0B0000}"/>
    <cellStyle name="Normal 3 29 4 2" xfId="2921" xr:uid="{00000000-0005-0000-0000-00008D0B0000}"/>
    <cellStyle name="Normal 3 29 5" xfId="2922" xr:uid="{00000000-0005-0000-0000-00008E0B0000}"/>
    <cellStyle name="Normal 3 29 5 2" xfId="2923" xr:uid="{00000000-0005-0000-0000-00008F0B0000}"/>
    <cellStyle name="Normal 3 29 6" xfId="2924" xr:uid="{00000000-0005-0000-0000-0000900B0000}"/>
    <cellStyle name="Normal 3 29 6 2" xfId="2925" xr:uid="{00000000-0005-0000-0000-0000910B0000}"/>
    <cellStyle name="Normal 3 29 7" xfId="2926" xr:uid="{00000000-0005-0000-0000-0000920B0000}"/>
    <cellStyle name="Normal 3 29 7 2" xfId="2927" xr:uid="{00000000-0005-0000-0000-0000930B0000}"/>
    <cellStyle name="Normal 3 29 8" xfId="2928" xr:uid="{00000000-0005-0000-0000-0000940B0000}"/>
    <cellStyle name="Normal 3 29 8 2" xfId="2929" xr:uid="{00000000-0005-0000-0000-0000950B0000}"/>
    <cellStyle name="Normal 3 29 9" xfId="2930" xr:uid="{00000000-0005-0000-0000-0000960B0000}"/>
    <cellStyle name="Normal 3 29 9 2" xfId="2931" xr:uid="{00000000-0005-0000-0000-0000970B0000}"/>
    <cellStyle name="Normal 3 3" xfId="2932" xr:uid="{00000000-0005-0000-0000-0000980B0000}"/>
    <cellStyle name="Normal 3 3 10" xfId="2933" xr:uid="{00000000-0005-0000-0000-0000990B0000}"/>
    <cellStyle name="Normal 3 3 10 2" xfId="2934" xr:uid="{00000000-0005-0000-0000-00009A0B0000}"/>
    <cellStyle name="Normal 3 3 11" xfId="2935" xr:uid="{00000000-0005-0000-0000-00009B0B0000}"/>
    <cellStyle name="Normal 3 3 11 2" xfId="2936" xr:uid="{00000000-0005-0000-0000-00009C0B0000}"/>
    <cellStyle name="Normal 3 3 12" xfId="2937" xr:uid="{00000000-0005-0000-0000-00009D0B0000}"/>
    <cellStyle name="Normal 3 3 12 2" xfId="2938" xr:uid="{00000000-0005-0000-0000-00009E0B0000}"/>
    <cellStyle name="Normal 3 3 13" xfId="2939" xr:uid="{00000000-0005-0000-0000-00009F0B0000}"/>
    <cellStyle name="Normal 3 3 13 2" xfId="2940" xr:uid="{00000000-0005-0000-0000-0000A00B0000}"/>
    <cellStyle name="Normal 3 3 14" xfId="2941" xr:uid="{00000000-0005-0000-0000-0000A10B0000}"/>
    <cellStyle name="Normal 3 3 15" xfId="5791" xr:uid="{00000000-0005-0000-0000-0000A20B0000}"/>
    <cellStyle name="Normal 3 3 2" xfId="2942" xr:uid="{00000000-0005-0000-0000-0000A30B0000}"/>
    <cellStyle name="Normal 3 3 2 10" xfId="2943" xr:uid="{00000000-0005-0000-0000-0000A40B0000}"/>
    <cellStyle name="Normal 3 3 2 10 2" xfId="2944" xr:uid="{00000000-0005-0000-0000-0000A50B0000}"/>
    <cellStyle name="Normal 3 3 2 11" xfId="2945" xr:uid="{00000000-0005-0000-0000-0000A60B0000}"/>
    <cellStyle name="Normal 3 3 2 11 2" xfId="2946" xr:uid="{00000000-0005-0000-0000-0000A70B0000}"/>
    <cellStyle name="Normal 3 3 2 12" xfId="2947" xr:uid="{00000000-0005-0000-0000-0000A80B0000}"/>
    <cellStyle name="Normal 3 3 2 12 2" xfId="2948" xr:uid="{00000000-0005-0000-0000-0000A90B0000}"/>
    <cellStyle name="Normal 3 3 2 13" xfId="2949" xr:uid="{00000000-0005-0000-0000-0000AA0B0000}"/>
    <cellStyle name="Normal 3 3 2 14" xfId="5792" xr:uid="{00000000-0005-0000-0000-0000AB0B0000}"/>
    <cellStyle name="Normal 3 3 2 2" xfId="2950" xr:uid="{00000000-0005-0000-0000-0000AC0B0000}"/>
    <cellStyle name="Normal 3 3 2 2 2" xfId="2951" xr:uid="{00000000-0005-0000-0000-0000AD0B0000}"/>
    <cellStyle name="Normal 3 3 2 3" xfId="2952" xr:uid="{00000000-0005-0000-0000-0000AE0B0000}"/>
    <cellStyle name="Normal 3 3 2 3 2" xfId="2953" xr:uid="{00000000-0005-0000-0000-0000AF0B0000}"/>
    <cellStyle name="Normal 3 3 2 4" xfId="2954" xr:uid="{00000000-0005-0000-0000-0000B00B0000}"/>
    <cellStyle name="Normal 3 3 2 4 2" xfId="2955" xr:uid="{00000000-0005-0000-0000-0000B10B0000}"/>
    <cellStyle name="Normal 3 3 2 5" xfId="2956" xr:uid="{00000000-0005-0000-0000-0000B20B0000}"/>
    <cellStyle name="Normal 3 3 2 5 2" xfId="2957" xr:uid="{00000000-0005-0000-0000-0000B30B0000}"/>
    <cellStyle name="Normal 3 3 2 6" xfId="2958" xr:uid="{00000000-0005-0000-0000-0000B40B0000}"/>
    <cellStyle name="Normal 3 3 2 6 2" xfId="2959" xr:uid="{00000000-0005-0000-0000-0000B50B0000}"/>
    <cellStyle name="Normal 3 3 2 7" xfId="2960" xr:uid="{00000000-0005-0000-0000-0000B60B0000}"/>
    <cellStyle name="Normal 3 3 2 7 2" xfId="2961" xr:uid="{00000000-0005-0000-0000-0000B70B0000}"/>
    <cellStyle name="Normal 3 3 2 8" xfId="2962" xr:uid="{00000000-0005-0000-0000-0000B80B0000}"/>
    <cellStyle name="Normal 3 3 2 8 2" xfId="2963" xr:uid="{00000000-0005-0000-0000-0000B90B0000}"/>
    <cellStyle name="Normal 3 3 2 9" xfId="2964" xr:uid="{00000000-0005-0000-0000-0000BA0B0000}"/>
    <cellStyle name="Normal 3 3 2 9 2" xfId="2965" xr:uid="{00000000-0005-0000-0000-0000BB0B0000}"/>
    <cellStyle name="Normal 3 3 3" xfId="2966" xr:uid="{00000000-0005-0000-0000-0000BC0B0000}"/>
    <cellStyle name="Normal 3 3 3 2" xfId="2967" xr:uid="{00000000-0005-0000-0000-0000BD0B0000}"/>
    <cellStyle name="Normal 3 3 4" xfId="2968" xr:uid="{00000000-0005-0000-0000-0000BE0B0000}"/>
    <cellStyle name="Normal 3 3 4 2" xfId="2969" xr:uid="{00000000-0005-0000-0000-0000BF0B0000}"/>
    <cellStyle name="Normal 3 3 5" xfId="2970" xr:uid="{00000000-0005-0000-0000-0000C00B0000}"/>
    <cellStyle name="Normal 3 3 5 2" xfId="2971" xr:uid="{00000000-0005-0000-0000-0000C10B0000}"/>
    <cellStyle name="Normal 3 3 6" xfId="2972" xr:uid="{00000000-0005-0000-0000-0000C20B0000}"/>
    <cellStyle name="Normal 3 3 6 2" xfId="2973" xr:uid="{00000000-0005-0000-0000-0000C30B0000}"/>
    <cellStyle name="Normal 3 3 7" xfId="2974" xr:uid="{00000000-0005-0000-0000-0000C40B0000}"/>
    <cellStyle name="Normal 3 3 7 2" xfId="2975" xr:uid="{00000000-0005-0000-0000-0000C50B0000}"/>
    <cellStyle name="Normal 3 3 8" xfId="2976" xr:uid="{00000000-0005-0000-0000-0000C60B0000}"/>
    <cellStyle name="Normal 3 3 8 2" xfId="2977" xr:uid="{00000000-0005-0000-0000-0000C70B0000}"/>
    <cellStyle name="Normal 3 3 9" xfId="2978" xr:uid="{00000000-0005-0000-0000-0000C80B0000}"/>
    <cellStyle name="Normal 3 3 9 2" xfId="2979" xr:uid="{00000000-0005-0000-0000-0000C90B0000}"/>
    <cellStyle name="Normal 3 30" xfId="2980" xr:uid="{00000000-0005-0000-0000-0000CA0B0000}"/>
    <cellStyle name="Normal 3 30 10" xfId="2981" xr:uid="{00000000-0005-0000-0000-0000CB0B0000}"/>
    <cellStyle name="Normal 3 30 10 2" xfId="2982" xr:uid="{00000000-0005-0000-0000-0000CC0B0000}"/>
    <cellStyle name="Normal 3 30 11" xfId="2983" xr:uid="{00000000-0005-0000-0000-0000CD0B0000}"/>
    <cellStyle name="Normal 3 30 11 2" xfId="2984" xr:uid="{00000000-0005-0000-0000-0000CE0B0000}"/>
    <cellStyle name="Normal 3 30 12" xfId="2985" xr:uid="{00000000-0005-0000-0000-0000CF0B0000}"/>
    <cellStyle name="Normal 3 30 12 2" xfId="2986" xr:uid="{00000000-0005-0000-0000-0000D00B0000}"/>
    <cellStyle name="Normal 3 30 13" xfId="2987" xr:uid="{00000000-0005-0000-0000-0000D10B0000}"/>
    <cellStyle name="Normal 3 30 13 2" xfId="2988" xr:uid="{00000000-0005-0000-0000-0000D20B0000}"/>
    <cellStyle name="Normal 3 30 14" xfId="2989" xr:uid="{00000000-0005-0000-0000-0000D30B0000}"/>
    <cellStyle name="Normal 3 30 2" xfId="2990" xr:uid="{00000000-0005-0000-0000-0000D40B0000}"/>
    <cellStyle name="Normal 3 30 2 10" xfId="2991" xr:uid="{00000000-0005-0000-0000-0000D50B0000}"/>
    <cellStyle name="Normal 3 30 2 10 2" xfId="2992" xr:uid="{00000000-0005-0000-0000-0000D60B0000}"/>
    <cellStyle name="Normal 3 30 2 11" xfId="2993" xr:uid="{00000000-0005-0000-0000-0000D70B0000}"/>
    <cellStyle name="Normal 3 30 2 11 2" xfId="2994" xr:uid="{00000000-0005-0000-0000-0000D80B0000}"/>
    <cellStyle name="Normal 3 30 2 12" xfId="2995" xr:uid="{00000000-0005-0000-0000-0000D90B0000}"/>
    <cellStyle name="Normal 3 30 2 12 2" xfId="2996" xr:uid="{00000000-0005-0000-0000-0000DA0B0000}"/>
    <cellStyle name="Normal 3 30 2 13" xfId="2997" xr:uid="{00000000-0005-0000-0000-0000DB0B0000}"/>
    <cellStyle name="Normal 3 30 2 2" xfId="2998" xr:uid="{00000000-0005-0000-0000-0000DC0B0000}"/>
    <cellStyle name="Normal 3 30 2 2 2" xfId="2999" xr:uid="{00000000-0005-0000-0000-0000DD0B0000}"/>
    <cellStyle name="Normal 3 30 2 3" xfId="3000" xr:uid="{00000000-0005-0000-0000-0000DE0B0000}"/>
    <cellStyle name="Normal 3 30 2 3 2" xfId="3001" xr:uid="{00000000-0005-0000-0000-0000DF0B0000}"/>
    <cellStyle name="Normal 3 30 2 4" xfId="3002" xr:uid="{00000000-0005-0000-0000-0000E00B0000}"/>
    <cellStyle name="Normal 3 30 2 4 2" xfId="3003" xr:uid="{00000000-0005-0000-0000-0000E10B0000}"/>
    <cellStyle name="Normal 3 30 2 5" xfId="3004" xr:uid="{00000000-0005-0000-0000-0000E20B0000}"/>
    <cellStyle name="Normal 3 30 2 5 2" xfId="3005" xr:uid="{00000000-0005-0000-0000-0000E30B0000}"/>
    <cellStyle name="Normal 3 30 2 6" xfId="3006" xr:uid="{00000000-0005-0000-0000-0000E40B0000}"/>
    <cellStyle name="Normal 3 30 2 6 2" xfId="3007" xr:uid="{00000000-0005-0000-0000-0000E50B0000}"/>
    <cellStyle name="Normal 3 30 2 7" xfId="3008" xr:uid="{00000000-0005-0000-0000-0000E60B0000}"/>
    <cellStyle name="Normal 3 30 2 7 2" xfId="3009" xr:uid="{00000000-0005-0000-0000-0000E70B0000}"/>
    <cellStyle name="Normal 3 30 2 8" xfId="3010" xr:uid="{00000000-0005-0000-0000-0000E80B0000}"/>
    <cellStyle name="Normal 3 30 2 8 2" xfId="3011" xr:uid="{00000000-0005-0000-0000-0000E90B0000}"/>
    <cellStyle name="Normal 3 30 2 9" xfId="3012" xr:uid="{00000000-0005-0000-0000-0000EA0B0000}"/>
    <cellStyle name="Normal 3 30 2 9 2" xfId="3013" xr:uid="{00000000-0005-0000-0000-0000EB0B0000}"/>
    <cellStyle name="Normal 3 30 3" xfId="3014" xr:uid="{00000000-0005-0000-0000-0000EC0B0000}"/>
    <cellStyle name="Normal 3 30 3 2" xfId="3015" xr:uid="{00000000-0005-0000-0000-0000ED0B0000}"/>
    <cellStyle name="Normal 3 30 4" xfId="3016" xr:uid="{00000000-0005-0000-0000-0000EE0B0000}"/>
    <cellStyle name="Normal 3 30 4 2" xfId="3017" xr:uid="{00000000-0005-0000-0000-0000EF0B0000}"/>
    <cellStyle name="Normal 3 30 5" xfId="3018" xr:uid="{00000000-0005-0000-0000-0000F00B0000}"/>
    <cellStyle name="Normal 3 30 5 2" xfId="3019" xr:uid="{00000000-0005-0000-0000-0000F10B0000}"/>
    <cellStyle name="Normal 3 30 6" xfId="3020" xr:uid="{00000000-0005-0000-0000-0000F20B0000}"/>
    <cellStyle name="Normal 3 30 6 2" xfId="3021" xr:uid="{00000000-0005-0000-0000-0000F30B0000}"/>
    <cellStyle name="Normal 3 30 7" xfId="3022" xr:uid="{00000000-0005-0000-0000-0000F40B0000}"/>
    <cellStyle name="Normal 3 30 7 2" xfId="3023" xr:uid="{00000000-0005-0000-0000-0000F50B0000}"/>
    <cellStyle name="Normal 3 30 8" xfId="3024" xr:uid="{00000000-0005-0000-0000-0000F60B0000}"/>
    <cellStyle name="Normal 3 30 8 2" xfId="3025" xr:uid="{00000000-0005-0000-0000-0000F70B0000}"/>
    <cellStyle name="Normal 3 30 9" xfId="3026" xr:uid="{00000000-0005-0000-0000-0000F80B0000}"/>
    <cellStyle name="Normal 3 30 9 2" xfId="3027" xr:uid="{00000000-0005-0000-0000-0000F90B0000}"/>
    <cellStyle name="Normal 3 31" xfId="3028" xr:uid="{00000000-0005-0000-0000-0000FA0B0000}"/>
    <cellStyle name="Normal 3 31 10" xfId="3029" xr:uid="{00000000-0005-0000-0000-0000FB0B0000}"/>
    <cellStyle name="Normal 3 31 10 2" xfId="3030" xr:uid="{00000000-0005-0000-0000-0000FC0B0000}"/>
    <cellStyle name="Normal 3 31 11" xfId="3031" xr:uid="{00000000-0005-0000-0000-0000FD0B0000}"/>
    <cellStyle name="Normal 3 31 11 2" xfId="3032" xr:uid="{00000000-0005-0000-0000-0000FE0B0000}"/>
    <cellStyle name="Normal 3 31 12" xfId="3033" xr:uid="{00000000-0005-0000-0000-0000FF0B0000}"/>
    <cellStyle name="Normal 3 31 12 2" xfId="3034" xr:uid="{00000000-0005-0000-0000-0000000C0000}"/>
    <cellStyle name="Normal 3 31 13" xfId="3035" xr:uid="{00000000-0005-0000-0000-0000010C0000}"/>
    <cellStyle name="Normal 3 31 13 2" xfId="3036" xr:uid="{00000000-0005-0000-0000-0000020C0000}"/>
    <cellStyle name="Normal 3 31 14" xfId="3037" xr:uid="{00000000-0005-0000-0000-0000030C0000}"/>
    <cellStyle name="Normal 3 31 2" xfId="3038" xr:uid="{00000000-0005-0000-0000-0000040C0000}"/>
    <cellStyle name="Normal 3 31 2 10" xfId="3039" xr:uid="{00000000-0005-0000-0000-0000050C0000}"/>
    <cellStyle name="Normal 3 31 2 10 2" xfId="3040" xr:uid="{00000000-0005-0000-0000-0000060C0000}"/>
    <cellStyle name="Normal 3 31 2 11" xfId="3041" xr:uid="{00000000-0005-0000-0000-0000070C0000}"/>
    <cellStyle name="Normal 3 31 2 11 2" xfId="3042" xr:uid="{00000000-0005-0000-0000-0000080C0000}"/>
    <cellStyle name="Normal 3 31 2 12" xfId="3043" xr:uid="{00000000-0005-0000-0000-0000090C0000}"/>
    <cellStyle name="Normal 3 31 2 12 2" xfId="3044" xr:uid="{00000000-0005-0000-0000-00000A0C0000}"/>
    <cellStyle name="Normal 3 31 2 13" xfId="3045" xr:uid="{00000000-0005-0000-0000-00000B0C0000}"/>
    <cellStyle name="Normal 3 31 2 2" xfId="3046" xr:uid="{00000000-0005-0000-0000-00000C0C0000}"/>
    <cellStyle name="Normal 3 31 2 2 2" xfId="3047" xr:uid="{00000000-0005-0000-0000-00000D0C0000}"/>
    <cellStyle name="Normal 3 31 2 3" xfId="3048" xr:uid="{00000000-0005-0000-0000-00000E0C0000}"/>
    <cellStyle name="Normal 3 31 2 3 2" xfId="3049" xr:uid="{00000000-0005-0000-0000-00000F0C0000}"/>
    <cellStyle name="Normal 3 31 2 4" xfId="3050" xr:uid="{00000000-0005-0000-0000-0000100C0000}"/>
    <cellStyle name="Normal 3 31 2 4 2" xfId="3051" xr:uid="{00000000-0005-0000-0000-0000110C0000}"/>
    <cellStyle name="Normal 3 31 2 5" xfId="3052" xr:uid="{00000000-0005-0000-0000-0000120C0000}"/>
    <cellStyle name="Normal 3 31 2 5 2" xfId="3053" xr:uid="{00000000-0005-0000-0000-0000130C0000}"/>
    <cellStyle name="Normal 3 31 2 6" xfId="3054" xr:uid="{00000000-0005-0000-0000-0000140C0000}"/>
    <cellStyle name="Normal 3 31 2 6 2" xfId="3055" xr:uid="{00000000-0005-0000-0000-0000150C0000}"/>
    <cellStyle name="Normal 3 31 2 7" xfId="3056" xr:uid="{00000000-0005-0000-0000-0000160C0000}"/>
    <cellStyle name="Normal 3 31 2 7 2" xfId="3057" xr:uid="{00000000-0005-0000-0000-0000170C0000}"/>
    <cellStyle name="Normal 3 31 2 8" xfId="3058" xr:uid="{00000000-0005-0000-0000-0000180C0000}"/>
    <cellStyle name="Normal 3 31 2 8 2" xfId="3059" xr:uid="{00000000-0005-0000-0000-0000190C0000}"/>
    <cellStyle name="Normal 3 31 2 9" xfId="3060" xr:uid="{00000000-0005-0000-0000-00001A0C0000}"/>
    <cellStyle name="Normal 3 31 2 9 2" xfId="3061" xr:uid="{00000000-0005-0000-0000-00001B0C0000}"/>
    <cellStyle name="Normal 3 31 3" xfId="3062" xr:uid="{00000000-0005-0000-0000-00001C0C0000}"/>
    <cellStyle name="Normal 3 31 3 2" xfId="3063" xr:uid="{00000000-0005-0000-0000-00001D0C0000}"/>
    <cellStyle name="Normal 3 31 4" xfId="3064" xr:uid="{00000000-0005-0000-0000-00001E0C0000}"/>
    <cellStyle name="Normal 3 31 4 2" xfId="3065" xr:uid="{00000000-0005-0000-0000-00001F0C0000}"/>
    <cellStyle name="Normal 3 31 5" xfId="3066" xr:uid="{00000000-0005-0000-0000-0000200C0000}"/>
    <cellStyle name="Normal 3 31 5 2" xfId="3067" xr:uid="{00000000-0005-0000-0000-0000210C0000}"/>
    <cellStyle name="Normal 3 31 6" xfId="3068" xr:uid="{00000000-0005-0000-0000-0000220C0000}"/>
    <cellStyle name="Normal 3 31 6 2" xfId="3069" xr:uid="{00000000-0005-0000-0000-0000230C0000}"/>
    <cellStyle name="Normal 3 31 7" xfId="3070" xr:uid="{00000000-0005-0000-0000-0000240C0000}"/>
    <cellStyle name="Normal 3 31 7 2" xfId="3071" xr:uid="{00000000-0005-0000-0000-0000250C0000}"/>
    <cellStyle name="Normal 3 31 8" xfId="3072" xr:uid="{00000000-0005-0000-0000-0000260C0000}"/>
    <cellStyle name="Normal 3 31 8 2" xfId="3073" xr:uid="{00000000-0005-0000-0000-0000270C0000}"/>
    <cellStyle name="Normal 3 31 9" xfId="3074" xr:uid="{00000000-0005-0000-0000-0000280C0000}"/>
    <cellStyle name="Normal 3 31 9 2" xfId="3075" xr:uid="{00000000-0005-0000-0000-0000290C0000}"/>
    <cellStyle name="Normal 3 32" xfId="3076" xr:uid="{00000000-0005-0000-0000-00002A0C0000}"/>
    <cellStyle name="Normal 3 32 10" xfId="3077" xr:uid="{00000000-0005-0000-0000-00002B0C0000}"/>
    <cellStyle name="Normal 3 32 10 2" xfId="3078" xr:uid="{00000000-0005-0000-0000-00002C0C0000}"/>
    <cellStyle name="Normal 3 32 11" xfId="3079" xr:uid="{00000000-0005-0000-0000-00002D0C0000}"/>
    <cellStyle name="Normal 3 32 11 2" xfId="3080" xr:uid="{00000000-0005-0000-0000-00002E0C0000}"/>
    <cellStyle name="Normal 3 32 12" xfId="3081" xr:uid="{00000000-0005-0000-0000-00002F0C0000}"/>
    <cellStyle name="Normal 3 32 12 2" xfId="3082" xr:uid="{00000000-0005-0000-0000-0000300C0000}"/>
    <cellStyle name="Normal 3 32 13" xfId="3083" xr:uid="{00000000-0005-0000-0000-0000310C0000}"/>
    <cellStyle name="Normal 3 32 13 2" xfId="3084" xr:uid="{00000000-0005-0000-0000-0000320C0000}"/>
    <cellStyle name="Normal 3 32 14" xfId="3085" xr:uid="{00000000-0005-0000-0000-0000330C0000}"/>
    <cellStyle name="Normal 3 32 2" xfId="3086" xr:uid="{00000000-0005-0000-0000-0000340C0000}"/>
    <cellStyle name="Normal 3 32 2 10" xfId="3087" xr:uid="{00000000-0005-0000-0000-0000350C0000}"/>
    <cellStyle name="Normal 3 32 2 10 2" xfId="3088" xr:uid="{00000000-0005-0000-0000-0000360C0000}"/>
    <cellStyle name="Normal 3 32 2 11" xfId="3089" xr:uid="{00000000-0005-0000-0000-0000370C0000}"/>
    <cellStyle name="Normal 3 32 2 11 2" xfId="3090" xr:uid="{00000000-0005-0000-0000-0000380C0000}"/>
    <cellStyle name="Normal 3 32 2 12" xfId="3091" xr:uid="{00000000-0005-0000-0000-0000390C0000}"/>
    <cellStyle name="Normal 3 32 2 12 2" xfId="3092" xr:uid="{00000000-0005-0000-0000-00003A0C0000}"/>
    <cellStyle name="Normal 3 32 2 13" xfId="3093" xr:uid="{00000000-0005-0000-0000-00003B0C0000}"/>
    <cellStyle name="Normal 3 32 2 2" xfId="3094" xr:uid="{00000000-0005-0000-0000-00003C0C0000}"/>
    <cellStyle name="Normal 3 32 2 2 2" xfId="3095" xr:uid="{00000000-0005-0000-0000-00003D0C0000}"/>
    <cellStyle name="Normal 3 32 2 3" xfId="3096" xr:uid="{00000000-0005-0000-0000-00003E0C0000}"/>
    <cellStyle name="Normal 3 32 2 3 2" xfId="3097" xr:uid="{00000000-0005-0000-0000-00003F0C0000}"/>
    <cellStyle name="Normal 3 32 2 4" xfId="3098" xr:uid="{00000000-0005-0000-0000-0000400C0000}"/>
    <cellStyle name="Normal 3 32 2 4 2" xfId="3099" xr:uid="{00000000-0005-0000-0000-0000410C0000}"/>
    <cellStyle name="Normal 3 32 2 5" xfId="3100" xr:uid="{00000000-0005-0000-0000-0000420C0000}"/>
    <cellStyle name="Normal 3 32 2 5 2" xfId="3101" xr:uid="{00000000-0005-0000-0000-0000430C0000}"/>
    <cellStyle name="Normal 3 32 2 6" xfId="3102" xr:uid="{00000000-0005-0000-0000-0000440C0000}"/>
    <cellStyle name="Normal 3 32 2 6 2" xfId="3103" xr:uid="{00000000-0005-0000-0000-0000450C0000}"/>
    <cellStyle name="Normal 3 32 2 7" xfId="3104" xr:uid="{00000000-0005-0000-0000-0000460C0000}"/>
    <cellStyle name="Normal 3 32 2 7 2" xfId="3105" xr:uid="{00000000-0005-0000-0000-0000470C0000}"/>
    <cellStyle name="Normal 3 32 2 8" xfId="3106" xr:uid="{00000000-0005-0000-0000-0000480C0000}"/>
    <cellStyle name="Normal 3 32 2 8 2" xfId="3107" xr:uid="{00000000-0005-0000-0000-0000490C0000}"/>
    <cellStyle name="Normal 3 32 2 9" xfId="3108" xr:uid="{00000000-0005-0000-0000-00004A0C0000}"/>
    <cellStyle name="Normal 3 32 2 9 2" xfId="3109" xr:uid="{00000000-0005-0000-0000-00004B0C0000}"/>
    <cellStyle name="Normal 3 32 3" xfId="3110" xr:uid="{00000000-0005-0000-0000-00004C0C0000}"/>
    <cellStyle name="Normal 3 32 3 2" xfId="3111" xr:uid="{00000000-0005-0000-0000-00004D0C0000}"/>
    <cellStyle name="Normal 3 32 4" xfId="3112" xr:uid="{00000000-0005-0000-0000-00004E0C0000}"/>
    <cellStyle name="Normal 3 32 4 2" xfId="3113" xr:uid="{00000000-0005-0000-0000-00004F0C0000}"/>
    <cellStyle name="Normal 3 32 5" xfId="3114" xr:uid="{00000000-0005-0000-0000-0000500C0000}"/>
    <cellStyle name="Normal 3 32 5 2" xfId="3115" xr:uid="{00000000-0005-0000-0000-0000510C0000}"/>
    <cellStyle name="Normal 3 32 6" xfId="3116" xr:uid="{00000000-0005-0000-0000-0000520C0000}"/>
    <cellStyle name="Normal 3 32 6 2" xfId="3117" xr:uid="{00000000-0005-0000-0000-0000530C0000}"/>
    <cellStyle name="Normal 3 32 7" xfId="3118" xr:uid="{00000000-0005-0000-0000-0000540C0000}"/>
    <cellStyle name="Normal 3 32 7 2" xfId="3119" xr:uid="{00000000-0005-0000-0000-0000550C0000}"/>
    <cellStyle name="Normal 3 32 8" xfId="3120" xr:uid="{00000000-0005-0000-0000-0000560C0000}"/>
    <cellStyle name="Normal 3 32 8 2" xfId="3121" xr:uid="{00000000-0005-0000-0000-0000570C0000}"/>
    <cellStyle name="Normal 3 32 9" xfId="3122" xr:uid="{00000000-0005-0000-0000-0000580C0000}"/>
    <cellStyle name="Normal 3 32 9 2" xfId="3123" xr:uid="{00000000-0005-0000-0000-0000590C0000}"/>
    <cellStyle name="Normal 3 33" xfId="3124" xr:uid="{00000000-0005-0000-0000-00005A0C0000}"/>
    <cellStyle name="Normal 3 33 10" xfId="3125" xr:uid="{00000000-0005-0000-0000-00005B0C0000}"/>
    <cellStyle name="Normal 3 33 10 2" xfId="3126" xr:uid="{00000000-0005-0000-0000-00005C0C0000}"/>
    <cellStyle name="Normal 3 33 11" xfId="3127" xr:uid="{00000000-0005-0000-0000-00005D0C0000}"/>
    <cellStyle name="Normal 3 33 11 2" xfId="3128" xr:uid="{00000000-0005-0000-0000-00005E0C0000}"/>
    <cellStyle name="Normal 3 33 12" xfId="3129" xr:uid="{00000000-0005-0000-0000-00005F0C0000}"/>
    <cellStyle name="Normal 3 33 12 2" xfId="3130" xr:uid="{00000000-0005-0000-0000-0000600C0000}"/>
    <cellStyle name="Normal 3 33 13" xfId="3131" xr:uid="{00000000-0005-0000-0000-0000610C0000}"/>
    <cellStyle name="Normal 3 33 13 2" xfId="3132" xr:uid="{00000000-0005-0000-0000-0000620C0000}"/>
    <cellStyle name="Normal 3 33 14" xfId="3133" xr:uid="{00000000-0005-0000-0000-0000630C0000}"/>
    <cellStyle name="Normal 3 33 2" xfId="3134" xr:uid="{00000000-0005-0000-0000-0000640C0000}"/>
    <cellStyle name="Normal 3 33 2 10" xfId="3135" xr:uid="{00000000-0005-0000-0000-0000650C0000}"/>
    <cellStyle name="Normal 3 33 2 10 2" xfId="3136" xr:uid="{00000000-0005-0000-0000-0000660C0000}"/>
    <cellStyle name="Normal 3 33 2 11" xfId="3137" xr:uid="{00000000-0005-0000-0000-0000670C0000}"/>
    <cellStyle name="Normal 3 33 2 11 2" xfId="3138" xr:uid="{00000000-0005-0000-0000-0000680C0000}"/>
    <cellStyle name="Normal 3 33 2 12" xfId="3139" xr:uid="{00000000-0005-0000-0000-0000690C0000}"/>
    <cellStyle name="Normal 3 33 2 12 2" xfId="3140" xr:uid="{00000000-0005-0000-0000-00006A0C0000}"/>
    <cellStyle name="Normal 3 33 2 13" xfId="3141" xr:uid="{00000000-0005-0000-0000-00006B0C0000}"/>
    <cellStyle name="Normal 3 33 2 2" xfId="3142" xr:uid="{00000000-0005-0000-0000-00006C0C0000}"/>
    <cellStyle name="Normal 3 33 2 2 2" xfId="3143" xr:uid="{00000000-0005-0000-0000-00006D0C0000}"/>
    <cellStyle name="Normal 3 33 2 3" xfId="3144" xr:uid="{00000000-0005-0000-0000-00006E0C0000}"/>
    <cellStyle name="Normal 3 33 2 3 2" xfId="3145" xr:uid="{00000000-0005-0000-0000-00006F0C0000}"/>
    <cellStyle name="Normal 3 33 2 4" xfId="3146" xr:uid="{00000000-0005-0000-0000-0000700C0000}"/>
    <cellStyle name="Normal 3 33 2 4 2" xfId="3147" xr:uid="{00000000-0005-0000-0000-0000710C0000}"/>
    <cellStyle name="Normal 3 33 2 5" xfId="3148" xr:uid="{00000000-0005-0000-0000-0000720C0000}"/>
    <cellStyle name="Normal 3 33 2 5 2" xfId="3149" xr:uid="{00000000-0005-0000-0000-0000730C0000}"/>
    <cellStyle name="Normal 3 33 2 6" xfId="3150" xr:uid="{00000000-0005-0000-0000-0000740C0000}"/>
    <cellStyle name="Normal 3 33 2 6 2" xfId="3151" xr:uid="{00000000-0005-0000-0000-0000750C0000}"/>
    <cellStyle name="Normal 3 33 2 7" xfId="3152" xr:uid="{00000000-0005-0000-0000-0000760C0000}"/>
    <cellStyle name="Normal 3 33 2 7 2" xfId="3153" xr:uid="{00000000-0005-0000-0000-0000770C0000}"/>
    <cellStyle name="Normal 3 33 2 8" xfId="3154" xr:uid="{00000000-0005-0000-0000-0000780C0000}"/>
    <cellStyle name="Normal 3 33 2 8 2" xfId="3155" xr:uid="{00000000-0005-0000-0000-0000790C0000}"/>
    <cellStyle name="Normal 3 33 2 9" xfId="3156" xr:uid="{00000000-0005-0000-0000-00007A0C0000}"/>
    <cellStyle name="Normal 3 33 2 9 2" xfId="3157" xr:uid="{00000000-0005-0000-0000-00007B0C0000}"/>
    <cellStyle name="Normal 3 33 3" xfId="3158" xr:uid="{00000000-0005-0000-0000-00007C0C0000}"/>
    <cellStyle name="Normal 3 33 3 2" xfId="3159" xr:uid="{00000000-0005-0000-0000-00007D0C0000}"/>
    <cellStyle name="Normal 3 33 4" xfId="3160" xr:uid="{00000000-0005-0000-0000-00007E0C0000}"/>
    <cellStyle name="Normal 3 33 4 2" xfId="3161" xr:uid="{00000000-0005-0000-0000-00007F0C0000}"/>
    <cellStyle name="Normal 3 33 5" xfId="3162" xr:uid="{00000000-0005-0000-0000-0000800C0000}"/>
    <cellStyle name="Normal 3 33 5 2" xfId="3163" xr:uid="{00000000-0005-0000-0000-0000810C0000}"/>
    <cellStyle name="Normal 3 33 6" xfId="3164" xr:uid="{00000000-0005-0000-0000-0000820C0000}"/>
    <cellStyle name="Normal 3 33 6 2" xfId="3165" xr:uid="{00000000-0005-0000-0000-0000830C0000}"/>
    <cellStyle name="Normal 3 33 7" xfId="3166" xr:uid="{00000000-0005-0000-0000-0000840C0000}"/>
    <cellStyle name="Normal 3 33 7 2" xfId="3167" xr:uid="{00000000-0005-0000-0000-0000850C0000}"/>
    <cellStyle name="Normal 3 33 8" xfId="3168" xr:uid="{00000000-0005-0000-0000-0000860C0000}"/>
    <cellStyle name="Normal 3 33 8 2" xfId="3169" xr:uid="{00000000-0005-0000-0000-0000870C0000}"/>
    <cellStyle name="Normal 3 33 9" xfId="3170" xr:uid="{00000000-0005-0000-0000-0000880C0000}"/>
    <cellStyle name="Normal 3 33 9 2" xfId="3171" xr:uid="{00000000-0005-0000-0000-0000890C0000}"/>
    <cellStyle name="Normal 3 34" xfId="3172" xr:uid="{00000000-0005-0000-0000-00008A0C0000}"/>
    <cellStyle name="Normal 3 34 10" xfId="3173" xr:uid="{00000000-0005-0000-0000-00008B0C0000}"/>
    <cellStyle name="Normal 3 34 10 2" xfId="3174" xr:uid="{00000000-0005-0000-0000-00008C0C0000}"/>
    <cellStyle name="Normal 3 34 11" xfId="3175" xr:uid="{00000000-0005-0000-0000-00008D0C0000}"/>
    <cellStyle name="Normal 3 34 11 2" xfId="3176" xr:uid="{00000000-0005-0000-0000-00008E0C0000}"/>
    <cellStyle name="Normal 3 34 12" xfId="3177" xr:uid="{00000000-0005-0000-0000-00008F0C0000}"/>
    <cellStyle name="Normal 3 34 12 2" xfId="3178" xr:uid="{00000000-0005-0000-0000-0000900C0000}"/>
    <cellStyle name="Normal 3 34 13" xfId="3179" xr:uid="{00000000-0005-0000-0000-0000910C0000}"/>
    <cellStyle name="Normal 3 34 13 2" xfId="3180" xr:uid="{00000000-0005-0000-0000-0000920C0000}"/>
    <cellStyle name="Normal 3 34 14" xfId="3181" xr:uid="{00000000-0005-0000-0000-0000930C0000}"/>
    <cellStyle name="Normal 3 34 2" xfId="3182" xr:uid="{00000000-0005-0000-0000-0000940C0000}"/>
    <cellStyle name="Normal 3 34 2 10" xfId="3183" xr:uid="{00000000-0005-0000-0000-0000950C0000}"/>
    <cellStyle name="Normal 3 34 2 10 2" xfId="3184" xr:uid="{00000000-0005-0000-0000-0000960C0000}"/>
    <cellStyle name="Normal 3 34 2 11" xfId="3185" xr:uid="{00000000-0005-0000-0000-0000970C0000}"/>
    <cellStyle name="Normal 3 34 2 11 2" xfId="3186" xr:uid="{00000000-0005-0000-0000-0000980C0000}"/>
    <cellStyle name="Normal 3 34 2 12" xfId="3187" xr:uid="{00000000-0005-0000-0000-0000990C0000}"/>
    <cellStyle name="Normal 3 34 2 12 2" xfId="3188" xr:uid="{00000000-0005-0000-0000-00009A0C0000}"/>
    <cellStyle name="Normal 3 34 2 13" xfId="3189" xr:uid="{00000000-0005-0000-0000-00009B0C0000}"/>
    <cellStyle name="Normal 3 34 2 2" xfId="3190" xr:uid="{00000000-0005-0000-0000-00009C0C0000}"/>
    <cellStyle name="Normal 3 34 2 2 2" xfId="3191" xr:uid="{00000000-0005-0000-0000-00009D0C0000}"/>
    <cellStyle name="Normal 3 34 2 3" xfId="3192" xr:uid="{00000000-0005-0000-0000-00009E0C0000}"/>
    <cellStyle name="Normal 3 34 2 3 2" xfId="3193" xr:uid="{00000000-0005-0000-0000-00009F0C0000}"/>
    <cellStyle name="Normal 3 34 2 4" xfId="3194" xr:uid="{00000000-0005-0000-0000-0000A00C0000}"/>
    <cellStyle name="Normal 3 34 2 4 2" xfId="3195" xr:uid="{00000000-0005-0000-0000-0000A10C0000}"/>
    <cellStyle name="Normal 3 34 2 5" xfId="3196" xr:uid="{00000000-0005-0000-0000-0000A20C0000}"/>
    <cellStyle name="Normal 3 34 2 5 2" xfId="3197" xr:uid="{00000000-0005-0000-0000-0000A30C0000}"/>
    <cellStyle name="Normal 3 34 2 6" xfId="3198" xr:uid="{00000000-0005-0000-0000-0000A40C0000}"/>
    <cellStyle name="Normal 3 34 2 6 2" xfId="3199" xr:uid="{00000000-0005-0000-0000-0000A50C0000}"/>
    <cellStyle name="Normal 3 34 2 7" xfId="3200" xr:uid="{00000000-0005-0000-0000-0000A60C0000}"/>
    <cellStyle name="Normal 3 34 2 7 2" xfId="3201" xr:uid="{00000000-0005-0000-0000-0000A70C0000}"/>
    <cellStyle name="Normal 3 34 2 8" xfId="3202" xr:uid="{00000000-0005-0000-0000-0000A80C0000}"/>
    <cellStyle name="Normal 3 34 2 8 2" xfId="3203" xr:uid="{00000000-0005-0000-0000-0000A90C0000}"/>
    <cellStyle name="Normal 3 34 2 9" xfId="3204" xr:uid="{00000000-0005-0000-0000-0000AA0C0000}"/>
    <cellStyle name="Normal 3 34 2 9 2" xfId="3205" xr:uid="{00000000-0005-0000-0000-0000AB0C0000}"/>
    <cellStyle name="Normal 3 34 3" xfId="3206" xr:uid="{00000000-0005-0000-0000-0000AC0C0000}"/>
    <cellStyle name="Normal 3 34 3 2" xfId="3207" xr:uid="{00000000-0005-0000-0000-0000AD0C0000}"/>
    <cellStyle name="Normal 3 34 4" xfId="3208" xr:uid="{00000000-0005-0000-0000-0000AE0C0000}"/>
    <cellStyle name="Normal 3 34 4 2" xfId="3209" xr:uid="{00000000-0005-0000-0000-0000AF0C0000}"/>
    <cellStyle name="Normal 3 34 5" xfId="3210" xr:uid="{00000000-0005-0000-0000-0000B00C0000}"/>
    <cellStyle name="Normal 3 34 5 2" xfId="3211" xr:uid="{00000000-0005-0000-0000-0000B10C0000}"/>
    <cellStyle name="Normal 3 34 6" xfId="3212" xr:uid="{00000000-0005-0000-0000-0000B20C0000}"/>
    <cellStyle name="Normal 3 34 6 2" xfId="3213" xr:uid="{00000000-0005-0000-0000-0000B30C0000}"/>
    <cellStyle name="Normal 3 34 7" xfId="3214" xr:uid="{00000000-0005-0000-0000-0000B40C0000}"/>
    <cellStyle name="Normal 3 34 7 2" xfId="3215" xr:uid="{00000000-0005-0000-0000-0000B50C0000}"/>
    <cellStyle name="Normal 3 34 8" xfId="3216" xr:uid="{00000000-0005-0000-0000-0000B60C0000}"/>
    <cellStyle name="Normal 3 34 8 2" xfId="3217" xr:uid="{00000000-0005-0000-0000-0000B70C0000}"/>
    <cellStyle name="Normal 3 34 9" xfId="3218" xr:uid="{00000000-0005-0000-0000-0000B80C0000}"/>
    <cellStyle name="Normal 3 34 9 2" xfId="3219" xr:uid="{00000000-0005-0000-0000-0000B90C0000}"/>
    <cellStyle name="Normal 3 35" xfId="3220" xr:uid="{00000000-0005-0000-0000-0000BA0C0000}"/>
    <cellStyle name="Normal 3 35 10" xfId="3221" xr:uid="{00000000-0005-0000-0000-0000BB0C0000}"/>
    <cellStyle name="Normal 3 35 10 2" xfId="3222" xr:uid="{00000000-0005-0000-0000-0000BC0C0000}"/>
    <cellStyle name="Normal 3 35 11" xfId="3223" xr:uid="{00000000-0005-0000-0000-0000BD0C0000}"/>
    <cellStyle name="Normal 3 35 11 2" xfId="3224" xr:uid="{00000000-0005-0000-0000-0000BE0C0000}"/>
    <cellStyle name="Normal 3 35 12" xfId="3225" xr:uid="{00000000-0005-0000-0000-0000BF0C0000}"/>
    <cellStyle name="Normal 3 35 12 2" xfId="3226" xr:uid="{00000000-0005-0000-0000-0000C00C0000}"/>
    <cellStyle name="Normal 3 35 13" xfId="3227" xr:uid="{00000000-0005-0000-0000-0000C10C0000}"/>
    <cellStyle name="Normal 3 35 13 2" xfId="3228" xr:uid="{00000000-0005-0000-0000-0000C20C0000}"/>
    <cellStyle name="Normal 3 35 14" xfId="3229" xr:uid="{00000000-0005-0000-0000-0000C30C0000}"/>
    <cellStyle name="Normal 3 35 2" xfId="3230" xr:uid="{00000000-0005-0000-0000-0000C40C0000}"/>
    <cellStyle name="Normal 3 35 2 10" xfId="3231" xr:uid="{00000000-0005-0000-0000-0000C50C0000}"/>
    <cellStyle name="Normal 3 35 2 10 2" xfId="3232" xr:uid="{00000000-0005-0000-0000-0000C60C0000}"/>
    <cellStyle name="Normal 3 35 2 11" xfId="3233" xr:uid="{00000000-0005-0000-0000-0000C70C0000}"/>
    <cellStyle name="Normal 3 35 2 11 2" xfId="3234" xr:uid="{00000000-0005-0000-0000-0000C80C0000}"/>
    <cellStyle name="Normal 3 35 2 12" xfId="3235" xr:uid="{00000000-0005-0000-0000-0000C90C0000}"/>
    <cellStyle name="Normal 3 35 2 12 2" xfId="3236" xr:uid="{00000000-0005-0000-0000-0000CA0C0000}"/>
    <cellStyle name="Normal 3 35 2 13" xfId="3237" xr:uid="{00000000-0005-0000-0000-0000CB0C0000}"/>
    <cellStyle name="Normal 3 35 2 2" xfId="3238" xr:uid="{00000000-0005-0000-0000-0000CC0C0000}"/>
    <cellStyle name="Normal 3 35 2 2 2" xfId="3239" xr:uid="{00000000-0005-0000-0000-0000CD0C0000}"/>
    <cellStyle name="Normal 3 35 2 3" xfId="3240" xr:uid="{00000000-0005-0000-0000-0000CE0C0000}"/>
    <cellStyle name="Normal 3 35 2 3 2" xfId="3241" xr:uid="{00000000-0005-0000-0000-0000CF0C0000}"/>
    <cellStyle name="Normal 3 35 2 4" xfId="3242" xr:uid="{00000000-0005-0000-0000-0000D00C0000}"/>
    <cellStyle name="Normal 3 35 2 4 2" xfId="3243" xr:uid="{00000000-0005-0000-0000-0000D10C0000}"/>
    <cellStyle name="Normal 3 35 2 5" xfId="3244" xr:uid="{00000000-0005-0000-0000-0000D20C0000}"/>
    <cellStyle name="Normal 3 35 2 5 2" xfId="3245" xr:uid="{00000000-0005-0000-0000-0000D30C0000}"/>
    <cellStyle name="Normal 3 35 2 6" xfId="3246" xr:uid="{00000000-0005-0000-0000-0000D40C0000}"/>
    <cellStyle name="Normal 3 35 2 6 2" xfId="3247" xr:uid="{00000000-0005-0000-0000-0000D50C0000}"/>
    <cellStyle name="Normal 3 35 2 7" xfId="3248" xr:uid="{00000000-0005-0000-0000-0000D60C0000}"/>
    <cellStyle name="Normal 3 35 2 7 2" xfId="3249" xr:uid="{00000000-0005-0000-0000-0000D70C0000}"/>
    <cellStyle name="Normal 3 35 2 8" xfId="3250" xr:uid="{00000000-0005-0000-0000-0000D80C0000}"/>
    <cellStyle name="Normal 3 35 2 8 2" xfId="3251" xr:uid="{00000000-0005-0000-0000-0000D90C0000}"/>
    <cellStyle name="Normal 3 35 2 9" xfId="3252" xr:uid="{00000000-0005-0000-0000-0000DA0C0000}"/>
    <cellStyle name="Normal 3 35 2 9 2" xfId="3253" xr:uid="{00000000-0005-0000-0000-0000DB0C0000}"/>
    <cellStyle name="Normal 3 35 3" xfId="3254" xr:uid="{00000000-0005-0000-0000-0000DC0C0000}"/>
    <cellStyle name="Normal 3 35 3 2" xfId="3255" xr:uid="{00000000-0005-0000-0000-0000DD0C0000}"/>
    <cellStyle name="Normal 3 35 4" xfId="3256" xr:uid="{00000000-0005-0000-0000-0000DE0C0000}"/>
    <cellStyle name="Normal 3 35 4 2" xfId="3257" xr:uid="{00000000-0005-0000-0000-0000DF0C0000}"/>
    <cellStyle name="Normal 3 35 5" xfId="3258" xr:uid="{00000000-0005-0000-0000-0000E00C0000}"/>
    <cellStyle name="Normal 3 35 5 2" xfId="3259" xr:uid="{00000000-0005-0000-0000-0000E10C0000}"/>
    <cellStyle name="Normal 3 35 6" xfId="3260" xr:uid="{00000000-0005-0000-0000-0000E20C0000}"/>
    <cellStyle name="Normal 3 35 6 2" xfId="3261" xr:uid="{00000000-0005-0000-0000-0000E30C0000}"/>
    <cellStyle name="Normal 3 35 7" xfId="3262" xr:uid="{00000000-0005-0000-0000-0000E40C0000}"/>
    <cellStyle name="Normal 3 35 7 2" xfId="3263" xr:uid="{00000000-0005-0000-0000-0000E50C0000}"/>
    <cellStyle name="Normal 3 35 8" xfId="3264" xr:uid="{00000000-0005-0000-0000-0000E60C0000}"/>
    <cellStyle name="Normal 3 35 8 2" xfId="3265" xr:uid="{00000000-0005-0000-0000-0000E70C0000}"/>
    <cellStyle name="Normal 3 35 9" xfId="3266" xr:uid="{00000000-0005-0000-0000-0000E80C0000}"/>
    <cellStyle name="Normal 3 35 9 2" xfId="3267" xr:uid="{00000000-0005-0000-0000-0000E90C0000}"/>
    <cellStyle name="Normal 3 36" xfId="3268" xr:uid="{00000000-0005-0000-0000-0000EA0C0000}"/>
    <cellStyle name="Normal 3 36 10" xfId="3269" xr:uid="{00000000-0005-0000-0000-0000EB0C0000}"/>
    <cellStyle name="Normal 3 36 10 2" xfId="3270" xr:uid="{00000000-0005-0000-0000-0000EC0C0000}"/>
    <cellStyle name="Normal 3 36 11" xfId="3271" xr:uid="{00000000-0005-0000-0000-0000ED0C0000}"/>
    <cellStyle name="Normal 3 36 11 2" xfId="3272" xr:uid="{00000000-0005-0000-0000-0000EE0C0000}"/>
    <cellStyle name="Normal 3 36 12" xfId="3273" xr:uid="{00000000-0005-0000-0000-0000EF0C0000}"/>
    <cellStyle name="Normal 3 36 12 2" xfId="3274" xr:uid="{00000000-0005-0000-0000-0000F00C0000}"/>
    <cellStyle name="Normal 3 36 13" xfId="3275" xr:uid="{00000000-0005-0000-0000-0000F10C0000}"/>
    <cellStyle name="Normal 3 36 13 2" xfId="3276" xr:uid="{00000000-0005-0000-0000-0000F20C0000}"/>
    <cellStyle name="Normal 3 36 14" xfId="3277" xr:uid="{00000000-0005-0000-0000-0000F30C0000}"/>
    <cellStyle name="Normal 3 36 2" xfId="3278" xr:uid="{00000000-0005-0000-0000-0000F40C0000}"/>
    <cellStyle name="Normal 3 36 2 10" xfId="3279" xr:uid="{00000000-0005-0000-0000-0000F50C0000}"/>
    <cellStyle name="Normal 3 36 2 10 2" xfId="3280" xr:uid="{00000000-0005-0000-0000-0000F60C0000}"/>
    <cellStyle name="Normal 3 36 2 11" xfId="3281" xr:uid="{00000000-0005-0000-0000-0000F70C0000}"/>
    <cellStyle name="Normal 3 36 2 11 2" xfId="3282" xr:uid="{00000000-0005-0000-0000-0000F80C0000}"/>
    <cellStyle name="Normal 3 36 2 12" xfId="3283" xr:uid="{00000000-0005-0000-0000-0000F90C0000}"/>
    <cellStyle name="Normal 3 36 2 12 2" xfId="3284" xr:uid="{00000000-0005-0000-0000-0000FA0C0000}"/>
    <cellStyle name="Normal 3 36 2 13" xfId="3285" xr:uid="{00000000-0005-0000-0000-0000FB0C0000}"/>
    <cellStyle name="Normal 3 36 2 2" xfId="3286" xr:uid="{00000000-0005-0000-0000-0000FC0C0000}"/>
    <cellStyle name="Normal 3 36 2 2 2" xfId="3287" xr:uid="{00000000-0005-0000-0000-0000FD0C0000}"/>
    <cellStyle name="Normal 3 36 2 3" xfId="3288" xr:uid="{00000000-0005-0000-0000-0000FE0C0000}"/>
    <cellStyle name="Normal 3 36 2 3 2" xfId="3289" xr:uid="{00000000-0005-0000-0000-0000FF0C0000}"/>
    <cellStyle name="Normal 3 36 2 4" xfId="3290" xr:uid="{00000000-0005-0000-0000-0000000D0000}"/>
    <cellStyle name="Normal 3 36 2 4 2" xfId="3291" xr:uid="{00000000-0005-0000-0000-0000010D0000}"/>
    <cellStyle name="Normal 3 36 2 5" xfId="3292" xr:uid="{00000000-0005-0000-0000-0000020D0000}"/>
    <cellStyle name="Normal 3 36 2 5 2" xfId="3293" xr:uid="{00000000-0005-0000-0000-0000030D0000}"/>
    <cellStyle name="Normal 3 36 2 6" xfId="3294" xr:uid="{00000000-0005-0000-0000-0000040D0000}"/>
    <cellStyle name="Normal 3 36 2 6 2" xfId="3295" xr:uid="{00000000-0005-0000-0000-0000050D0000}"/>
    <cellStyle name="Normal 3 36 2 7" xfId="3296" xr:uid="{00000000-0005-0000-0000-0000060D0000}"/>
    <cellStyle name="Normal 3 36 2 7 2" xfId="3297" xr:uid="{00000000-0005-0000-0000-0000070D0000}"/>
    <cellStyle name="Normal 3 36 2 8" xfId="3298" xr:uid="{00000000-0005-0000-0000-0000080D0000}"/>
    <cellStyle name="Normal 3 36 2 8 2" xfId="3299" xr:uid="{00000000-0005-0000-0000-0000090D0000}"/>
    <cellStyle name="Normal 3 36 2 9" xfId="3300" xr:uid="{00000000-0005-0000-0000-00000A0D0000}"/>
    <cellStyle name="Normal 3 36 2 9 2" xfId="3301" xr:uid="{00000000-0005-0000-0000-00000B0D0000}"/>
    <cellStyle name="Normal 3 36 3" xfId="3302" xr:uid="{00000000-0005-0000-0000-00000C0D0000}"/>
    <cellStyle name="Normal 3 36 3 2" xfId="3303" xr:uid="{00000000-0005-0000-0000-00000D0D0000}"/>
    <cellStyle name="Normal 3 36 4" xfId="3304" xr:uid="{00000000-0005-0000-0000-00000E0D0000}"/>
    <cellStyle name="Normal 3 36 4 2" xfId="3305" xr:uid="{00000000-0005-0000-0000-00000F0D0000}"/>
    <cellStyle name="Normal 3 36 5" xfId="3306" xr:uid="{00000000-0005-0000-0000-0000100D0000}"/>
    <cellStyle name="Normal 3 36 5 2" xfId="3307" xr:uid="{00000000-0005-0000-0000-0000110D0000}"/>
    <cellStyle name="Normal 3 36 6" xfId="3308" xr:uid="{00000000-0005-0000-0000-0000120D0000}"/>
    <cellStyle name="Normal 3 36 6 2" xfId="3309" xr:uid="{00000000-0005-0000-0000-0000130D0000}"/>
    <cellStyle name="Normal 3 36 7" xfId="3310" xr:uid="{00000000-0005-0000-0000-0000140D0000}"/>
    <cellStyle name="Normal 3 36 7 2" xfId="3311" xr:uid="{00000000-0005-0000-0000-0000150D0000}"/>
    <cellStyle name="Normal 3 36 8" xfId="3312" xr:uid="{00000000-0005-0000-0000-0000160D0000}"/>
    <cellStyle name="Normal 3 36 8 2" xfId="3313" xr:uid="{00000000-0005-0000-0000-0000170D0000}"/>
    <cellStyle name="Normal 3 36 9" xfId="3314" xr:uid="{00000000-0005-0000-0000-0000180D0000}"/>
    <cellStyle name="Normal 3 36 9 2" xfId="3315" xr:uid="{00000000-0005-0000-0000-0000190D0000}"/>
    <cellStyle name="Normal 3 37" xfId="3316" xr:uid="{00000000-0005-0000-0000-00001A0D0000}"/>
    <cellStyle name="Normal 3 37 10" xfId="3317" xr:uid="{00000000-0005-0000-0000-00001B0D0000}"/>
    <cellStyle name="Normal 3 37 10 2" xfId="3318" xr:uid="{00000000-0005-0000-0000-00001C0D0000}"/>
    <cellStyle name="Normal 3 37 11" xfId="3319" xr:uid="{00000000-0005-0000-0000-00001D0D0000}"/>
    <cellStyle name="Normal 3 37 11 2" xfId="3320" xr:uid="{00000000-0005-0000-0000-00001E0D0000}"/>
    <cellStyle name="Normal 3 37 12" xfId="3321" xr:uid="{00000000-0005-0000-0000-00001F0D0000}"/>
    <cellStyle name="Normal 3 37 12 2" xfId="3322" xr:uid="{00000000-0005-0000-0000-0000200D0000}"/>
    <cellStyle name="Normal 3 37 13" xfId="3323" xr:uid="{00000000-0005-0000-0000-0000210D0000}"/>
    <cellStyle name="Normal 3 37 13 2" xfId="3324" xr:uid="{00000000-0005-0000-0000-0000220D0000}"/>
    <cellStyle name="Normal 3 37 14" xfId="3325" xr:uid="{00000000-0005-0000-0000-0000230D0000}"/>
    <cellStyle name="Normal 3 37 2" xfId="3326" xr:uid="{00000000-0005-0000-0000-0000240D0000}"/>
    <cellStyle name="Normal 3 37 2 10" xfId="3327" xr:uid="{00000000-0005-0000-0000-0000250D0000}"/>
    <cellStyle name="Normal 3 37 2 10 2" xfId="3328" xr:uid="{00000000-0005-0000-0000-0000260D0000}"/>
    <cellStyle name="Normal 3 37 2 11" xfId="3329" xr:uid="{00000000-0005-0000-0000-0000270D0000}"/>
    <cellStyle name="Normal 3 37 2 11 2" xfId="3330" xr:uid="{00000000-0005-0000-0000-0000280D0000}"/>
    <cellStyle name="Normal 3 37 2 12" xfId="3331" xr:uid="{00000000-0005-0000-0000-0000290D0000}"/>
    <cellStyle name="Normal 3 37 2 12 2" xfId="3332" xr:uid="{00000000-0005-0000-0000-00002A0D0000}"/>
    <cellStyle name="Normal 3 37 2 13" xfId="3333" xr:uid="{00000000-0005-0000-0000-00002B0D0000}"/>
    <cellStyle name="Normal 3 37 2 2" xfId="3334" xr:uid="{00000000-0005-0000-0000-00002C0D0000}"/>
    <cellStyle name="Normal 3 37 2 2 2" xfId="3335" xr:uid="{00000000-0005-0000-0000-00002D0D0000}"/>
    <cellStyle name="Normal 3 37 2 3" xfId="3336" xr:uid="{00000000-0005-0000-0000-00002E0D0000}"/>
    <cellStyle name="Normal 3 37 2 3 2" xfId="3337" xr:uid="{00000000-0005-0000-0000-00002F0D0000}"/>
    <cellStyle name="Normal 3 37 2 4" xfId="3338" xr:uid="{00000000-0005-0000-0000-0000300D0000}"/>
    <cellStyle name="Normal 3 37 2 4 2" xfId="3339" xr:uid="{00000000-0005-0000-0000-0000310D0000}"/>
    <cellStyle name="Normal 3 37 2 5" xfId="3340" xr:uid="{00000000-0005-0000-0000-0000320D0000}"/>
    <cellStyle name="Normal 3 37 2 5 2" xfId="3341" xr:uid="{00000000-0005-0000-0000-0000330D0000}"/>
    <cellStyle name="Normal 3 37 2 6" xfId="3342" xr:uid="{00000000-0005-0000-0000-0000340D0000}"/>
    <cellStyle name="Normal 3 37 2 6 2" xfId="3343" xr:uid="{00000000-0005-0000-0000-0000350D0000}"/>
    <cellStyle name="Normal 3 37 2 7" xfId="3344" xr:uid="{00000000-0005-0000-0000-0000360D0000}"/>
    <cellStyle name="Normal 3 37 2 7 2" xfId="3345" xr:uid="{00000000-0005-0000-0000-0000370D0000}"/>
    <cellStyle name="Normal 3 37 2 8" xfId="3346" xr:uid="{00000000-0005-0000-0000-0000380D0000}"/>
    <cellStyle name="Normal 3 37 2 8 2" xfId="3347" xr:uid="{00000000-0005-0000-0000-0000390D0000}"/>
    <cellStyle name="Normal 3 37 2 9" xfId="3348" xr:uid="{00000000-0005-0000-0000-00003A0D0000}"/>
    <cellStyle name="Normal 3 37 2 9 2" xfId="3349" xr:uid="{00000000-0005-0000-0000-00003B0D0000}"/>
    <cellStyle name="Normal 3 37 3" xfId="3350" xr:uid="{00000000-0005-0000-0000-00003C0D0000}"/>
    <cellStyle name="Normal 3 37 3 2" xfId="3351" xr:uid="{00000000-0005-0000-0000-00003D0D0000}"/>
    <cellStyle name="Normal 3 37 4" xfId="3352" xr:uid="{00000000-0005-0000-0000-00003E0D0000}"/>
    <cellStyle name="Normal 3 37 4 2" xfId="3353" xr:uid="{00000000-0005-0000-0000-00003F0D0000}"/>
    <cellStyle name="Normal 3 37 5" xfId="3354" xr:uid="{00000000-0005-0000-0000-0000400D0000}"/>
    <cellStyle name="Normal 3 37 5 2" xfId="3355" xr:uid="{00000000-0005-0000-0000-0000410D0000}"/>
    <cellStyle name="Normal 3 37 6" xfId="3356" xr:uid="{00000000-0005-0000-0000-0000420D0000}"/>
    <cellStyle name="Normal 3 37 6 2" xfId="3357" xr:uid="{00000000-0005-0000-0000-0000430D0000}"/>
    <cellStyle name="Normal 3 37 7" xfId="3358" xr:uid="{00000000-0005-0000-0000-0000440D0000}"/>
    <cellStyle name="Normal 3 37 7 2" xfId="3359" xr:uid="{00000000-0005-0000-0000-0000450D0000}"/>
    <cellStyle name="Normal 3 37 8" xfId="3360" xr:uid="{00000000-0005-0000-0000-0000460D0000}"/>
    <cellStyle name="Normal 3 37 8 2" xfId="3361" xr:uid="{00000000-0005-0000-0000-0000470D0000}"/>
    <cellStyle name="Normal 3 37 9" xfId="3362" xr:uid="{00000000-0005-0000-0000-0000480D0000}"/>
    <cellStyle name="Normal 3 37 9 2" xfId="3363" xr:uid="{00000000-0005-0000-0000-0000490D0000}"/>
    <cellStyle name="Normal 3 38" xfId="3364" xr:uid="{00000000-0005-0000-0000-00004A0D0000}"/>
    <cellStyle name="Normal 3 38 10" xfId="3365" xr:uid="{00000000-0005-0000-0000-00004B0D0000}"/>
    <cellStyle name="Normal 3 38 10 2" xfId="3366" xr:uid="{00000000-0005-0000-0000-00004C0D0000}"/>
    <cellStyle name="Normal 3 38 11" xfId="3367" xr:uid="{00000000-0005-0000-0000-00004D0D0000}"/>
    <cellStyle name="Normal 3 38 11 2" xfId="3368" xr:uid="{00000000-0005-0000-0000-00004E0D0000}"/>
    <cellStyle name="Normal 3 38 12" xfId="3369" xr:uid="{00000000-0005-0000-0000-00004F0D0000}"/>
    <cellStyle name="Normal 3 38 12 2" xfId="3370" xr:uid="{00000000-0005-0000-0000-0000500D0000}"/>
    <cellStyle name="Normal 3 38 13" xfId="3371" xr:uid="{00000000-0005-0000-0000-0000510D0000}"/>
    <cellStyle name="Normal 3 38 13 2" xfId="3372" xr:uid="{00000000-0005-0000-0000-0000520D0000}"/>
    <cellStyle name="Normal 3 38 14" xfId="3373" xr:uid="{00000000-0005-0000-0000-0000530D0000}"/>
    <cellStyle name="Normal 3 38 2" xfId="3374" xr:uid="{00000000-0005-0000-0000-0000540D0000}"/>
    <cellStyle name="Normal 3 38 2 10" xfId="3375" xr:uid="{00000000-0005-0000-0000-0000550D0000}"/>
    <cellStyle name="Normal 3 38 2 10 2" xfId="3376" xr:uid="{00000000-0005-0000-0000-0000560D0000}"/>
    <cellStyle name="Normal 3 38 2 11" xfId="3377" xr:uid="{00000000-0005-0000-0000-0000570D0000}"/>
    <cellStyle name="Normal 3 38 2 11 2" xfId="3378" xr:uid="{00000000-0005-0000-0000-0000580D0000}"/>
    <cellStyle name="Normal 3 38 2 12" xfId="3379" xr:uid="{00000000-0005-0000-0000-0000590D0000}"/>
    <cellStyle name="Normal 3 38 2 12 2" xfId="3380" xr:uid="{00000000-0005-0000-0000-00005A0D0000}"/>
    <cellStyle name="Normal 3 38 2 13" xfId="3381" xr:uid="{00000000-0005-0000-0000-00005B0D0000}"/>
    <cellStyle name="Normal 3 38 2 2" xfId="3382" xr:uid="{00000000-0005-0000-0000-00005C0D0000}"/>
    <cellStyle name="Normal 3 38 2 2 2" xfId="3383" xr:uid="{00000000-0005-0000-0000-00005D0D0000}"/>
    <cellStyle name="Normal 3 38 2 3" xfId="3384" xr:uid="{00000000-0005-0000-0000-00005E0D0000}"/>
    <cellStyle name="Normal 3 38 2 3 2" xfId="3385" xr:uid="{00000000-0005-0000-0000-00005F0D0000}"/>
    <cellStyle name="Normal 3 38 2 4" xfId="3386" xr:uid="{00000000-0005-0000-0000-0000600D0000}"/>
    <cellStyle name="Normal 3 38 2 4 2" xfId="3387" xr:uid="{00000000-0005-0000-0000-0000610D0000}"/>
    <cellStyle name="Normal 3 38 2 5" xfId="3388" xr:uid="{00000000-0005-0000-0000-0000620D0000}"/>
    <cellStyle name="Normal 3 38 2 5 2" xfId="3389" xr:uid="{00000000-0005-0000-0000-0000630D0000}"/>
    <cellStyle name="Normal 3 38 2 6" xfId="3390" xr:uid="{00000000-0005-0000-0000-0000640D0000}"/>
    <cellStyle name="Normal 3 38 2 6 2" xfId="3391" xr:uid="{00000000-0005-0000-0000-0000650D0000}"/>
    <cellStyle name="Normal 3 38 2 7" xfId="3392" xr:uid="{00000000-0005-0000-0000-0000660D0000}"/>
    <cellStyle name="Normal 3 38 2 7 2" xfId="3393" xr:uid="{00000000-0005-0000-0000-0000670D0000}"/>
    <cellStyle name="Normal 3 38 2 8" xfId="3394" xr:uid="{00000000-0005-0000-0000-0000680D0000}"/>
    <cellStyle name="Normal 3 38 2 8 2" xfId="3395" xr:uid="{00000000-0005-0000-0000-0000690D0000}"/>
    <cellStyle name="Normal 3 38 2 9" xfId="3396" xr:uid="{00000000-0005-0000-0000-00006A0D0000}"/>
    <cellStyle name="Normal 3 38 2 9 2" xfId="3397" xr:uid="{00000000-0005-0000-0000-00006B0D0000}"/>
    <cellStyle name="Normal 3 38 3" xfId="3398" xr:uid="{00000000-0005-0000-0000-00006C0D0000}"/>
    <cellStyle name="Normal 3 38 3 2" xfId="3399" xr:uid="{00000000-0005-0000-0000-00006D0D0000}"/>
    <cellStyle name="Normal 3 38 4" xfId="3400" xr:uid="{00000000-0005-0000-0000-00006E0D0000}"/>
    <cellStyle name="Normal 3 38 4 2" xfId="3401" xr:uid="{00000000-0005-0000-0000-00006F0D0000}"/>
    <cellStyle name="Normal 3 38 5" xfId="3402" xr:uid="{00000000-0005-0000-0000-0000700D0000}"/>
    <cellStyle name="Normal 3 38 5 2" xfId="3403" xr:uid="{00000000-0005-0000-0000-0000710D0000}"/>
    <cellStyle name="Normal 3 38 6" xfId="3404" xr:uid="{00000000-0005-0000-0000-0000720D0000}"/>
    <cellStyle name="Normal 3 38 6 2" xfId="3405" xr:uid="{00000000-0005-0000-0000-0000730D0000}"/>
    <cellStyle name="Normal 3 38 7" xfId="3406" xr:uid="{00000000-0005-0000-0000-0000740D0000}"/>
    <cellStyle name="Normal 3 38 7 2" xfId="3407" xr:uid="{00000000-0005-0000-0000-0000750D0000}"/>
    <cellStyle name="Normal 3 38 8" xfId="3408" xr:uid="{00000000-0005-0000-0000-0000760D0000}"/>
    <cellStyle name="Normal 3 38 8 2" xfId="3409" xr:uid="{00000000-0005-0000-0000-0000770D0000}"/>
    <cellStyle name="Normal 3 38 9" xfId="3410" xr:uid="{00000000-0005-0000-0000-0000780D0000}"/>
    <cellStyle name="Normal 3 38 9 2" xfId="3411" xr:uid="{00000000-0005-0000-0000-0000790D0000}"/>
    <cellStyle name="Normal 3 39" xfId="3412" xr:uid="{00000000-0005-0000-0000-00007A0D0000}"/>
    <cellStyle name="Normal 3 39 10" xfId="3413" xr:uid="{00000000-0005-0000-0000-00007B0D0000}"/>
    <cellStyle name="Normal 3 39 10 2" xfId="3414" xr:uid="{00000000-0005-0000-0000-00007C0D0000}"/>
    <cellStyle name="Normal 3 39 11" xfId="3415" xr:uid="{00000000-0005-0000-0000-00007D0D0000}"/>
    <cellStyle name="Normal 3 39 11 2" xfId="3416" xr:uid="{00000000-0005-0000-0000-00007E0D0000}"/>
    <cellStyle name="Normal 3 39 12" xfId="3417" xr:uid="{00000000-0005-0000-0000-00007F0D0000}"/>
    <cellStyle name="Normal 3 39 12 2" xfId="3418" xr:uid="{00000000-0005-0000-0000-0000800D0000}"/>
    <cellStyle name="Normal 3 39 13" xfId="3419" xr:uid="{00000000-0005-0000-0000-0000810D0000}"/>
    <cellStyle name="Normal 3 39 13 2" xfId="3420" xr:uid="{00000000-0005-0000-0000-0000820D0000}"/>
    <cellStyle name="Normal 3 39 14" xfId="3421" xr:uid="{00000000-0005-0000-0000-0000830D0000}"/>
    <cellStyle name="Normal 3 39 2" xfId="3422" xr:uid="{00000000-0005-0000-0000-0000840D0000}"/>
    <cellStyle name="Normal 3 39 2 10" xfId="3423" xr:uid="{00000000-0005-0000-0000-0000850D0000}"/>
    <cellStyle name="Normal 3 39 2 10 2" xfId="3424" xr:uid="{00000000-0005-0000-0000-0000860D0000}"/>
    <cellStyle name="Normal 3 39 2 11" xfId="3425" xr:uid="{00000000-0005-0000-0000-0000870D0000}"/>
    <cellStyle name="Normal 3 39 2 11 2" xfId="3426" xr:uid="{00000000-0005-0000-0000-0000880D0000}"/>
    <cellStyle name="Normal 3 39 2 12" xfId="3427" xr:uid="{00000000-0005-0000-0000-0000890D0000}"/>
    <cellStyle name="Normal 3 39 2 12 2" xfId="3428" xr:uid="{00000000-0005-0000-0000-00008A0D0000}"/>
    <cellStyle name="Normal 3 39 2 13" xfId="3429" xr:uid="{00000000-0005-0000-0000-00008B0D0000}"/>
    <cellStyle name="Normal 3 39 2 2" xfId="3430" xr:uid="{00000000-0005-0000-0000-00008C0D0000}"/>
    <cellStyle name="Normal 3 39 2 2 2" xfId="3431" xr:uid="{00000000-0005-0000-0000-00008D0D0000}"/>
    <cellStyle name="Normal 3 39 2 3" xfId="3432" xr:uid="{00000000-0005-0000-0000-00008E0D0000}"/>
    <cellStyle name="Normal 3 39 2 3 2" xfId="3433" xr:uid="{00000000-0005-0000-0000-00008F0D0000}"/>
    <cellStyle name="Normal 3 39 2 4" xfId="3434" xr:uid="{00000000-0005-0000-0000-0000900D0000}"/>
    <cellStyle name="Normal 3 39 2 4 2" xfId="3435" xr:uid="{00000000-0005-0000-0000-0000910D0000}"/>
    <cellStyle name="Normal 3 39 2 5" xfId="3436" xr:uid="{00000000-0005-0000-0000-0000920D0000}"/>
    <cellStyle name="Normal 3 39 2 5 2" xfId="3437" xr:uid="{00000000-0005-0000-0000-0000930D0000}"/>
    <cellStyle name="Normal 3 39 2 6" xfId="3438" xr:uid="{00000000-0005-0000-0000-0000940D0000}"/>
    <cellStyle name="Normal 3 39 2 6 2" xfId="3439" xr:uid="{00000000-0005-0000-0000-0000950D0000}"/>
    <cellStyle name="Normal 3 39 2 7" xfId="3440" xr:uid="{00000000-0005-0000-0000-0000960D0000}"/>
    <cellStyle name="Normal 3 39 2 7 2" xfId="3441" xr:uid="{00000000-0005-0000-0000-0000970D0000}"/>
    <cellStyle name="Normal 3 39 2 8" xfId="3442" xr:uid="{00000000-0005-0000-0000-0000980D0000}"/>
    <cellStyle name="Normal 3 39 2 8 2" xfId="3443" xr:uid="{00000000-0005-0000-0000-0000990D0000}"/>
    <cellStyle name="Normal 3 39 2 9" xfId="3444" xr:uid="{00000000-0005-0000-0000-00009A0D0000}"/>
    <cellStyle name="Normal 3 39 2 9 2" xfId="3445" xr:uid="{00000000-0005-0000-0000-00009B0D0000}"/>
    <cellStyle name="Normal 3 39 3" xfId="3446" xr:uid="{00000000-0005-0000-0000-00009C0D0000}"/>
    <cellStyle name="Normal 3 39 3 2" xfId="3447" xr:uid="{00000000-0005-0000-0000-00009D0D0000}"/>
    <cellStyle name="Normal 3 39 4" xfId="3448" xr:uid="{00000000-0005-0000-0000-00009E0D0000}"/>
    <cellStyle name="Normal 3 39 4 2" xfId="3449" xr:uid="{00000000-0005-0000-0000-00009F0D0000}"/>
    <cellStyle name="Normal 3 39 5" xfId="3450" xr:uid="{00000000-0005-0000-0000-0000A00D0000}"/>
    <cellStyle name="Normal 3 39 5 2" xfId="3451" xr:uid="{00000000-0005-0000-0000-0000A10D0000}"/>
    <cellStyle name="Normal 3 39 6" xfId="3452" xr:uid="{00000000-0005-0000-0000-0000A20D0000}"/>
    <cellStyle name="Normal 3 39 6 2" xfId="3453" xr:uid="{00000000-0005-0000-0000-0000A30D0000}"/>
    <cellStyle name="Normal 3 39 7" xfId="3454" xr:uid="{00000000-0005-0000-0000-0000A40D0000}"/>
    <cellStyle name="Normal 3 39 7 2" xfId="3455" xr:uid="{00000000-0005-0000-0000-0000A50D0000}"/>
    <cellStyle name="Normal 3 39 8" xfId="3456" xr:uid="{00000000-0005-0000-0000-0000A60D0000}"/>
    <cellStyle name="Normal 3 39 8 2" xfId="3457" xr:uid="{00000000-0005-0000-0000-0000A70D0000}"/>
    <cellStyle name="Normal 3 39 9" xfId="3458" xr:uid="{00000000-0005-0000-0000-0000A80D0000}"/>
    <cellStyle name="Normal 3 39 9 2" xfId="3459" xr:uid="{00000000-0005-0000-0000-0000A90D0000}"/>
    <cellStyle name="Normal 3 4" xfId="3460" xr:uid="{00000000-0005-0000-0000-0000AA0D0000}"/>
    <cellStyle name="Normal 3 4 10" xfId="3461" xr:uid="{00000000-0005-0000-0000-0000AB0D0000}"/>
    <cellStyle name="Normal 3 4 10 2" xfId="3462" xr:uid="{00000000-0005-0000-0000-0000AC0D0000}"/>
    <cellStyle name="Normal 3 4 11" xfId="3463" xr:uid="{00000000-0005-0000-0000-0000AD0D0000}"/>
    <cellStyle name="Normal 3 4 11 2" xfId="3464" xr:uid="{00000000-0005-0000-0000-0000AE0D0000}"/>
    <cellStyle name="Normal 3 4 12" xfId="3465" xr:uid="{00000000-0005-0000-0000-0000AF0D0000}"/>
    <cellStyle name="Normal 3 4 12 2" xfId="3466" xr:uid="{00000000-0005-0000-0000-0000B00D0000}"/>
    <cellStyle name="Normal 3 4 13" xfId="3467" xr:uid="{00000000-0005-0000-0000-0000B10D0000}"/>
    <cellStyle name="Normal 3 4 13 2" xfId="3468" xr:uid="{00000000-0005-0000-0000-0000B20D0000}"/>
    <cellStyle name="Normal 3 4 2" xfId="3469" xr:uid="{00000000-0005-0000-0000-0000B30D0000}"/>
    <cellStyle name="Normal 3 4 2 10" xfId="3470" xr:uid="{00000000-0005-0000-0000-0000B40D0000}"/>
    <cellStyle name="Normal 3 4 2 10 2" xfId="3471" xr:uid="{00000000-0005-0000-0000-0000B50D0000}"/>
    <cellStyle name="Normal 3 4 2 11" xfId="3472" xr:uid="{00000000-0005-0000-0000-0000B60D0000}"/>
    <cellStyle name="Normal 3 4 2 11 2" xfId="3473" xr:uid="{00000000-0005-0000-0000-0000B70D0000}"/>
    <cellStyle name="Normal 3 4 2 12" xfId="3474" xr:uid="{00000000-0005-0000-0000-0000B80D0000}"/>
    <cellStyle name="Normal 3 4 2 12 2" xfId="3475" xr:uid="{00000000-0005-0000-0000-0000B90D0000}"/>
    <cellStyle name="Normal 3 4 2 13" xfId="3476" xr:uid="{00000000-0005-0000-0000-0000BA0D0000}"/>
    <cellStyle name="Normal 3 4 2 2" xfId="3477" xr:uid="{00000000-0005-0000-0000-0000BB0D0000}"/>
    <cellStyle name="Normal 3 4 2 2 2" xfId="3478" xr:uid="{00000000-0005-0000-0000-0000BC0D0000}"/>
    <cellStyle name="Normal 3 4 2 3" xfId="3479" xr:uid="{00000000-0005-0000-0000-0000BD0D0000}"/>
    <cellStyle name="Normal 3 4 2 3 2" xfId="3480" xr:uid="{00000000-0005-0000-0000-0000BE0D0000}"/>
    <cellStyle name="Normal 3 4 2 4" xfId="3481" xr:uid="{00000000-0005-0000-0000-0000BF0D0000}"/>
    <cellStyle name="Normal 3 4 2 4 2" xfId="3482" xr:uid="{00000000-0005-0000-0000-0000C00D0000}"/>
    <cellStyle name="Normal 3 4 2 5" xfId="3483" xr:uid="{00000000-0005-0000-0000-0000C10D0000}"/>
    <cellStyle name="Normal 3 4 2 5 2" xfId="3484" xr:uid="{00000000-0005-0000-0000-0000C20D0000}"/>
    <cellStyle name="Normal 3 4 2 6" xfId="3485" xr:uid="{00000000-0005-0000-0000-0000C30D0000}"/>
    <cellStyle name="Normal 3 4 2 6 2" xfId="3486" xr:uid="{00000000-0005-0000-0000-0000C40D0000}"/>
    <cellStyle name="Normal 3 4 2 7" xfId="3487" xr:uid="{00000000-0005-0000-0000-0000C50D0000}"/>
    <cellStyle name="Normal 3 4 2 7 2" xfId="3488" xr:uid="{00000000-0005-0000-0000-0000C60D0000}"/>
    <cellStyle name="Normal 3 4 2 8" xfId="3489" xr:uid="{00000000-0005-0000-0000-0000C70D0000}"/>
    <cellStyle name="Normal 3 4 2 8 2" xfId="3490" xr:uid="{00000000-0005-0000-0000-0000C80D0000}"/>
    <cellStyle name="Normal 3 4 2 9" xfId="3491" xr:uid="{00000000-0005-0000-0000-0000C90D0000}"/>
    <cellStyle name="Normal 3 4 2 9 2" xfId="3492" xr:uid="{00000000-0005-0000-0000-0000CA0D0000}"/>
    <cellStyle name="Normal 3 4 3" xfId="3493" xr:uid="{00000000-0005-0000-0000-0000CB0D0000}"/>
    <cellStyle name="Normal 3 4 3 2" xfId="3494" xr:uid="{00000000-0005-0000-0000-0000CC0D0000}"/>
    <cellStyle name="Normal 3 4 4" xfId="3495" xr:uid="{00000000-0005-0000-0000-0000CD0D0000}"/>
    <cellStyle name="Normal 3 4 4 2" xfId="3496" xr:uid="{00000000-0005-0000-0000-0000CE0D0000}"/>
    <cellStyle name="Normal 3 4 5" xfId="3497" xr:uid="{00000000-0005-0000-0000-0000CF0D0000}"/>
    <cellStyle name="Normal 3 4 5 2" xfId="3498" xr:uid="{00000000-0005-0000-0000-0000D00D0000}"/>
    <cellStyle name="Normal 3 4 6" xfId="3499" xr:uid="{00000000-0005-0000-0000-0000D10D0000}"/>
    <cellStyle name="Normal 3 4 6 2" xfId="3500" xr:uid="{00000000-0005-0000-0000-0000D20D0000}"/>
    <cellStyle name="Normal 3 4 7" xfId="3501" xr:uid="{00000000-0005-0000-0000-0000D30D0000}"/>
    <cellStyle name="Normal 3 4 7 2" xfId="3502" xr:uid="{00000000-0005-0000-0000-0000D40D0000}"/>
    <cellStyle name="Normal 3 4 8" xfId="3503" xr:uid="{00000000-0005-0000-0000-0000D50D0000}"/>
    <cellStyle name="Normal 3 4 8 2" xfId="3504" xr:uid="{00000000-0005-0000-0000-0000D60D0000}"/>
    <cellStyle name="Normal 3 4 9" xfId="3505" xr:uid="{00000000-0005-0000-0000-0000D70D0000}"/>
    <cellStyle name="Normal 3 4 9 2" xfId="3506" xr:uid="{00000000-0005-0000-0000-0000D80D0000}"/>
    <cellStyle name="Normal 3 4_CUCARACHO" xfId="3507" xr:uid="{00000000-0005-0000-0000-0000D90D0000}"/>
    <cellStyle name="Normal 3 40" xfId="3508" xr:uid="{00000000-0005-0000-0000-0000DA0D0000}"/>
    <cellStyle name="Normal 3 40 10" xfId="3509" xr:uid="{00000000-0005-0000-0000-0000DB0D0000}"/>
    <cellStyle name="Normal 3 40 10 2" xfId="3510" xr:uid="{00000000-0005-0000-0000-0000DC0D0000}"/>
    <cellStyle name="Normal 3 40 11" xfId="3511" xr:uid="{00000000-0005-0000-0000-0000DD0D0000}"/>
    <cellStyle name="Normal 3 40 11 2" xfId="3512" xr:uid="{00000000-0005-0000-0000-0000DE0D0000}"/>
    <cellStyle name="Normal 3 40 12" xfId="3513" xr:uid="{00000000-0005-0000-0000-0000DF0D0000}"/>
    <cellStyle name="Normal 3 40 12 2" xfId="3514" xr:uid="{00000000-0005-0000-0000-0000E00D0000}"/>
    <cellStyle name="Normal 3 40 13" xfId="3515" xr:uid="{00000000-0005-0000-0000-0000E10D0000}"/>
    <cellStyle name="Normal 3 40 13 2" xfId="3516" xr:uid="{00000000-0005-0000-0000-0000E20D0000}"/>
    <cellStyle name="Normal 3 40 14" xfId="3517" xr:uid="{00000000-0005-0000-0000-0000E30D0000}"/>
    <cellStyle name="Normal 3 40 2" xfId="3518" xr:uid="{00000000-0005-0000-0000-0000E40D0000}"/>
    <cellStyle name="Normal 3 40 2 10" xfId="3519" xr:uid="{00000000-0005-0000-0000-0000E50D0000}"/>
    <cellStyle name="Normal 3 40 2 10 2" xfId="3520" xr:uid="{00000000-0005-0000-0000-0000E60D0000}"/>
    <cellStyle name="Normal 3 40 2 11" xfId="3521" xr:uid="{00000000-0005-0000-0000-0000E70D0000}"/>
    <cellStyle name="Normal 3 40 2 11 2" xfId="3522" xr:uid="{00000000-0005-0000-0000-0000E80D0000}"/>
    <cellStyle name="Normal 3 40 2 12" xfId="3523" xr:uid="{00000000-0005-0000-0000-0000E90D0000}"/>
    <cellStyle name="Normal 3 40 2 12 2" xfId="3524" xr:uid="{00000000-0005-0000-0000-0000EA0D0000}"/>
    <cellStyle name="Normal 3 40 2 13" xfId="3525" xr:uid="{00000000-0005-0000-0000-0000EB0D0000}"/>
    <cellStyle name="Normal 3 40 2 2" xfId="3526" xr:uid="{00000000-0005-0000-0000-0000EC0D0000}"/>
    <cellStyle name="Normal 3 40 2 2 2" xfId="3527" xr:uid="{00000000-0005-0000-0000-0000ED0D0000}"/>
    <cellStyle name="Normal 3 40 2 3" xfId="3528" xr:uid="{00000000-0005-0000-0000-0000EE0D0000}"/>
    <cellStyle name="Normal 3 40 2 3 2" xfId="3529" xr:uid="{00000000-0005-0000-0000-0000EF0D0000}"/>
    <cellStyle name="Normal 3 40 2 4" xfId="3530" xr:uid="{00000000-0005-0000-0000-0000F00D0000}"/>
    <cellStyle name="Normal 3 40 2 4 2" xfId="3531" xr:uid="{00000000-0005-0000-0000-0000F10D0000}"/>
    <cellStyle name="Normal 3 40 2 5" xfId="3532" xr:uid="{00000000-0005-0000-0000-0000F20D0000}"/>
    <cellStyle name="Normal 3 40 2 5 2" xfId="3533" xr:uid="{00000000-0005-0000-0000-0000F30D0000}"/>
    <cellStyle name="Normal 3 40 2 6" xfId="3534" xr:uid="{00000000-0005-0000-0000-0000F40D0000}"/>
    <cellStyle name="Normal 3 40 2 6 2" xfId="3535" xr:uid="{00000000-0005-0000-0000-0000F50D0000}"/>
    <cellStyle name="Normal 3 40 2 7" xfId="3536" xr:uid="{00000000-0005-0000-0000-0000F60D0000}"/>
    <cellStyle name="Normal 3 40 2 7 2" xfId="3537" xr:uid="{00000000-0005-0000-0000-0000F70D0000}"/>
    <cellStyle name="Normal 3 40 2 8" xfId="3538" xr:uid="{00000000-0005-0000-0000-0000F80D0000}"/>
    <cellStyle name="Normal 3 40 2 8 2" xfId="3539" xr:uid="{00000000-0005-0000-0000-0000F90D0000}"/>
    <cellStyle name="Normal 3 40 2 9" xfId="3540" xr:uid="{00000000-0005-0000-0000-0000FA0D0000}"/>
    <cellStyle name="Normal 3 40 2 9 2" xfId="3541" xr:uid="{00000000-0005-0000-0000-0000FB0D0000}"/>
    <cellStyle name="Normal 3 40 3" xfId="3542" xr:uid="{00000000-0005-0000-0000-0000FC0D0000}"/>
    <cellStyle name="Normal 3 40 3 2" xfId="3543" xr:uid="{00000000-0005-0000-0000-0000FD0D0000}"/>
    <cellStyle name="Normal 3 40 4" xfId="3544" xr:uid="{00000000-0005-0000-0000-0000FE0D0000}"/>
    <cellStyle name="Normal 3 40 4 2" xfId="3545" xr:uid="{00000000-0005-0000-0000-0000FF0D0000}"/>
    <cellStyle name="Normal 3 40 5" xfId="3546" xr:uid="{00000000-0005-0000-0000-0000000E0000}"/>
    <cellStyle name="Normal 3 40 5 2" xfId="3547" xr:uid="{00000000-0005-0000-0000-0000010E0000}"/>
    <cellStyle name="Normal 3 40 6" xfId="3548" xr:uid="{00000000-0005-0000-0000-0000020E0000}"/>
    <cellStyle name="Normal 3 40 6 2" xfId="3549" xr:uid="{00000000-0005-0000-0000-0000030E0000}"/>
    <cellStyle name="Normal 3 40 7" xfId="3550" xr:uid="{00000000-0005-0000-0000-0000040E0000}"/>
    <cellStyle name="Normal 3 40 7 2" xfId="3551" xr:uid="{00000000-0005-0000-0000-0000050E0000}"/>
    <cellStyle name="Normal 3 40 8" xfId="3552" xr:uid="{00000000-0005-0000-0000-0000060E0000}"/>
    <cellStyle name="Normal 3 40 8 2" xfId="3553" xr:uid="{00000000-0005-0000-0000-0000070E0000}"/>
    <cellStyle name="Normal 3 40 9" xfId="3554" xr:uid="{00000000-0005-0000-0000-0000080E0000}"/>
    <cellStyle name="Normal 3 40 9 2" xfId="3555" xr:uid="{00000000-0005-0000-0000-0000090E0000}"/>
    <cellStyle name="Normal 3 41" xfId="3556" xr:uid="{00000000-0005-0000-0000-00000A0E0000}"/>
    <cellStyle name="Normal 3 41 10" xfId="3557" xr:uid="{00000000-0005-0000-0000-00000B0E0000}"/>
    <cellStyle name="Normal 3 41 10 2" xfId="3558" xr:uid="{00000000-0005-0000-0000-00000C0E0000}"/>
    <cellStyle name="Normal 3 41 11" xfId="3559" xr:uid="{00000000-0005-0000-0000-00000D0E0000}"/>
    <cellStyle name="Normal 3 41 11 2" xfId="3560" xr:uid="{00000000-0005-0000-0000-00000E0E0000}"/>
    <cellStyle name="Normal 3 41 12" xfId="3561" xr:uid="{00000000-0005-0000-0000-00000F0E0000}"/>
    <cellStyle name="Normal 3 41 12 2" xfId="3562" xr:uid="{00000000-0005-0000-0000-0000100E0000}"/>
    <cellStyle name="Normal 3 41 13" xfId="3563" xr:uid="{00000000-0005-0000-0000-0000110E0000}"/>
    <cellStyle name="Normal 3 41 13 2" xfId="3564" xr:uid="{00000000-0005-0000-0000-0000120E0000}"/>
    <cellStyle name="Normal 3 41 14" xfId="3565" xr:uid="{00000000-0005-0000-0000-0000130E0000}"/>
    <cellStyle name="Normal 3 41 2" xfId="3566" xr:uid="{00000000-0005-0000-0000-0000140E0000}"/>
    <cellStyle name="Normal 3 41 2 10" xfId="3567" xr:uid="{00000000-0005-0000-0000-0000150E0000}"/>
    <cellStyle name="Normal 3 41 2 10 2" xfId="3568" xr:uid="{00000000-0005-0000-0000-0000160E0000}"/>
    <cellStyle name="Normal 3 41 2 11" xfId="3569" xr:uid="{00000000-0005-0000-0000-0000170E0000}"/>
    <cellStyle name="Normal 3 41 2 11 2" xfId="3570" xr:uid="{00000000-0005-0000-0000-0000180E0000}"/>
    <cellStyle name="Normal 3 41 2 12" xfId="3571" xr:uid="{00000000-0005-0000-0000-0000190E0000}"/>
    <cellStyle name="Normal 3 41 2 12 2" xfId="3572" xr:uid="{00000000-0005-0000-0000-00001A0E0000}"/>
    <cellStyle name="Normal 3 41 2 13" xfId="3573" xr:uid="{00000000-0005-0000-0000-00001B0E0000}"/>
    <cellStyle name="Normal 3 41 2 2" xfId="3574" xr:uid="{00000000-0005-0000-0000-00001C0E0000}"/>
    <cellStyle name="Normal 3 41 2 2 2" xfId="3575" xr:uid="{00000000-0005-0000-0000-00001D0E0000}"/>
    <cellStyle name="Normal 3 41 2 3" xfId="3576" xr:uid="{00000000-0005-0000-0000-00001E0E0000}"/>
    <cellStyle name="Normal 3 41 2 3 2" xfId="3577" xr:uid="{00000000-0005-0000-0000-00001F0E0000}"/>
    <cellStyle name="Normal 3 41 2 4" xfId="3578" xr:uid="{00000000-0005-0000-0000-0000200E0000}"/>
    <cellStyle name="Normal 3 41 2 4 2" xfId="3579" xr:uid="{00000000-0005-0000-0000-0000210E0000}"/>
    <cellStyle name="Normal 3 41 2 5" xfId="3580" xr:uid="{00000000-0005-0000-0000-0000220E0000}"/>
    <cellStyle name="Normal 3 41 2 5 2" xfId="3581" xr:uid="{00000000-0005-0000-0000-0000230E0000}"/>
    <cellStyle name="Normal 3 41 2 6" xfId="3582" xr:uid="{00000000-0005-0000-0000-0000240E0000}"/>
    <cellStyle name="Normal 3 41 2 6 2" xfId="3583" xr:uid="{00000000-0005-0000-0000-0000250E0000}"/>
    <cellStyle name="Normal 3 41 2 7" xfId="3584" xr:uid="{00000000-0005-0000-0000-0000260E0000}"/>
    <cellStyle name="Normal 3 41 2 7 2" xfId="3585" xr:uid="{00000000-0005-0000-0000-0000270E0000}"/>
    <cellStyle name="Normal 3 41 2 8" xfId="3586" xr:uid="{00000000-0005-0000-0000-0000280E0000}"/>
    <cellStyle name="Normal 3 41 2 8 2" xfId="3587" xr:uid="{00000000-0005-0000-0000-0000290E0000}"/>
    <cellStyle name="Normal 3 41 2 9" xfId="3588" xr:uid="{00000000-0005-0000-0000-00002A0E0000}"/>
    <cellStyle name="Normal 3 41 2 9 2" xfId="3589" xr:uid="{00000000-0005-0000-0000-00002B0E0000}"/>
    <cellStyle name="Normal 3 41 3" xfId="3590" xr:uid="{00000000-0005-0000-0000-00002C0E0000}"/>
    <cellStyle name="Normal 3 41 3 2" xfId="3591" xr:uid="{00000000-0005-0000-0000-00002D0E0000}"/>
    <cellStyle name="Normal 3 41 4" xfId="3592" xr:uid="{00000000-0005-0000-0000-00002E0E0000}"/>
    <cellStyle name="Normal 3 41 4 2" xfId="3593" xr:uid="{00000000-0005-0000-0000-00002F0E0000}"/>
    <cellStyle name="Normal 3 41 5" xfId="3594" xr:uid="{00000000-0005-0000-0000-0000300E0000}"/>
    <cellStyle name="Normal 3 41 5 2" xfId="3595" xr:uid="{00000000-0005-0000-0000-0000310E0000}"/>
    <cellStyle name="Normal 3 41 6" xfId="3596" xr:uid="{00000000-0005-0000-0000-0000320E0000}"/>
    <cellStyle name="Normal 3 41 6 2" xfId="3597" xr:uid="{00000000-0005-0000-0000-0000330E0000}"/>
    <cellStyle name="Normal 3 41 7" xfId="3598" xr:uid="{00000000-0005-0000-0000-0000340E0000}"/>
    <cellStyle name="Normal 3 41 7 2" xfId="3599" xr:uid="{00000000-0005-0000-0000-0000350E0000}"/>
    <cellStyle name="Normal 3 41 8" xfId="3600" xr:uid="{00000000-0005-0000-0000-0000360E0000}"/>
    <cellStyle name="Normal 3 41 8 2" xfId="3601" xr:uid="{00000000-0005-0000-0000-0000370E0000}"/>
    <cellStyle name="Normal 3 41 9" xfId="3602" xr:uid="{00000000-0005-0000-0000-0000380E0000}"/>
    <cellStyle name="Normal 3 41 9 2" xfId="3603" xr:uid="{00000000-0005-0000-0000-0000390E0000}"/>
    <cellStyle name="Normal 3 42" xfId="3604" xr:uid="{00000000-0005-0000-0000-00003A0E0000}"/>
    <cellStyle name="Normal 3 42 10" xfId="3605" xr:uid="{00000000-0005-0000-0000-00003B0E0000}"/>
    <cellStyle name="Normal 3 42 10 2" xfId="3606" xr:uid="{00000000-0005-0000-0000-00003C0E0000}"/>
    <cellStyle name="Normal 3 42 11" xfId="3607" xr:uid="{00000000-0005-0000-0000-00003D0E0000}"/>
    <cellStyle name="Normal 3 42 11 2" xfId="3608" xr:uid="{00000000-0005-0000-0000-00003E0E0000}"/>
    <cellStyle name="Normal 3 42 12" xfId="3609" xr:uid="{00000000-0005-0000-0000-00003F0E0000}"/>
    <cellStyle name="Normal 3 42 12 2" xfId="3610" xr:uid="{00000000-0005-0000-0000-0000400E0000}"/>
    <cellStyle name="Normal 3 42 13" xfId="3611" xr:uid="{00000000-0005-0000-0000-0000410E0000}"/>
    <cellStyle name="Normal 3 42 13 2" xfId="3612" xr:uid="{00000000-0005-0000-0000-0000420E0000}"/>
    <cellStyle name="Normal 3 42 14" xfId="3613" xr:uid="{00000000-0005-0000-0000-0000430E0000}"/>
    <cellStyle name="Normal 3 42 2" xfId="3614" xr:uid="{00000000-0005-0000-0000-0000440E0000}"/>
    <cellStyle name="Normal 3 42 2 10" xfId="3615" xr:uid="{00000000-0005-0000-0000-0000450E0000}"/>
    <cellStyle name="Normal 3 42 2 10 2" xfId="3616" xr:uid="{00000000-0005-0000-0000-0000460E0000}"/>
    <cellStyle name="Normal 3 42 2 11" xfId="3617" xr:uid="{00000000-0005-0000-0000-0000470E0000}"/>
    <cellStyle name="Normal 3 42 2 11 2" xfId="3618" xr:uid="{00000000-0005-0000-0000-0000480E0000}"/>
    <cellStyle name="Normal 3 42 2 12" xfId="3619" xr:uid="{00000000-0005-0000-0000-0000490E0000}"/>
    <cellStyle name="Normal 3 42 2 12 2" xfId="3620" xr:uid="{00000000-0005-0000-0000-00004A0E0000}"/>
    <cellStyle name="Normal 3 42 2 13" xfId="3621" xr:uid="{00000000-0005-0000-0000-00004B0E0000}"/>
    <cellStyle name="Normal 3 42 2 2" xfId="3622" xr:uid="{00000000-0005-0000-0000-00004C0E0000}"/>
    <cellStyle name="Normal 3 42 2 2 2" xfId="3623" xr:uid="{00000000-0005-0000-0000-00004D0E0000}"/>
    <cellStyle name="Normal 3 42 2 3" xfId="3624" xr:uid="{00000000-0005-0000-0000-00004E0E0000}"/>
    <cellStyle name="Normal 3 42 2 3 2" xfId="3625" xr:uid="{00000000-0005-0000-0000-00004F0E0000}"/>
    <cellStyle name="Normal 3 42 2 4" xfId="3626" xr:uid="{00000000-0005-0000-0000-0000500E0000}"/>
    <cellStyle name="Normal 3 42 2 4 2" xfId="3627" xr:uid="{00000000-0005-0000-0000-0000510E0000}"/>
    <cellStyle name="Normal 3 42 2 5" xfId="3628" xr:uid="{00000000-0005-0000-0000-0000520E0000}"/>
    <cellStyle name="Normal 3 42 2 5 2" xfId="3629" xr:uid="{00000000-0005-0000-0000-0000530E0000}"/>
    <cellStyle name="Normal 3 42 2 6" xfId="3630" xr:uid="{00000000-0005-0000-0000-0000540E0000}"/>
    <cellStyle name="Normal 3 42 2 6 2" xfId="3631" xr:uid="{00000000-0005-0000-0000-0000550E0000}"/>
    <cellStyle name="Normal 3 42 2 7" xfId="3632" xr:uid="{00000000-0005-0000-0000-0000560E0000}"/>
    <cellStyle name="Normal 3 42 2 7 2" xfId="3633" xr:uid="{00000000-0005-0000-0000-0000570E0000}"/>
    <cellStyle name="Normal 3 42 2 8" xfId="3634" xr:uid="{00000000-0005-0000-0000-0000580E0000}"/>
    <cellStyle name="Normal 3 42 2 8 2" xfId="3635" xr:uid="{00000000-0005-0000-0000-0000590E0000}"/>
    <cellStyle name="Normal 3 42 2 9" xfId="3636" xr:uid="{00000000-0005-0000-0000-00005A0E0000}"/>
    <cellStyle name="Normal 3 42 2 9 2" xfId="3637" xr:uid="{00000000-0005-0000-0000-00005B0E0000}"/>
    <cellStyle name="Normal 3 42 3" xfId="3638" xr:uid="{00000000-0005-0000-0000-00005C0E0000}"/>
    <cellStyle name="Normal 3 42 3 2" xfId="3639" xr:uid="{00000000-0005-0000-0000-00005D0E0000}"/>
    <cellStyle name="Normal 3 42 4" xfId="3640" xr:uid="{00000000-0005-0000-0000-00005E0E0000}"/>
    <cellStyle name="Normal 3 42 4 2" xfId="3641" xr:uid="{00000000-0005-0000-0000-00005F0E0000}"/>
    <cellStyle name="Normal 3 42 5" xfId="3642" xr:uid="{00000000-0005-0000-0000-0000600E0000}"/>
    <cellStyle name="Normal 3 42 5 2" xfId="3643" xr:uid="{00000000-0005-0000-0000-0000610E0000}"/>
    <cellStyle name="Normal 3 42 6" xfId="3644" xr:uid="{00000000-0005-0000-0000-0000620E0000}"/>
    <cellStyle name="Normal 3 42 6 2" xfId="3645" xr:uid="{00000000-0005-0000-0000-0000630E0000}"/>
    <cellStyle name="Normal 3 42 7" xfId="3646" xr:uid="{00000000-0005-0000-0000-0000640E0000}"/>
    <cellStyle name="Normal 3 42 7 2" xfId="3647" xr:uid="{00000000-0005-0000-0000-0000650E0000}"/>
    <cellStyle name="Normal 3 42 8" xfId="3648" xr:uid="{00000000-0005-0000-0000-0000660E0000}"/>
    <cellStyle name="Normal 3 42 8 2" xfId="3649" xr:uid="{00000000-0005-0000-0000-0000670E0000}"/>
    <cellStyle name="Normal 3 42 9" xfId="3650" xr:uid="{00000000-0005-0000-0000-0000680E0000}"/>
    <cellStyle name="Normal 3 42 9 2" xfId="3651" xr:uid="{00000000-0005-0000-0000-0000690E0000}"/>
    <cellStyle name="Normal 3 43" xfId="3652" xr:uid="{00000000-0005-0000-0000-00006A0E0000}"/>
    <cellStyle name="Normal 3 43 10" xfId="3653" xr:uid="{00000000-0005-0000-0000-00006B0E0000}"/>
    <cellStyle name="Normal 3 43 10 2" xfId="3654" xr:uid="{00000000-0005-0000-0000-00006C0E0000}"/>
    <cellStyle name="Normal 3 43 11" xfId="3655" xr:uid="{00000000-0005-0000-0000-00006D0E0000}"/>
    <cellStyle name="Normal 3 43 11 2" xfId="3656" xr:uid="{00000000-0005-0000-0000-00006E0E0000}"/>
    <cellStyle name="Normal 3 43 12" xfId="3657" xr:uid="{00000000-0005-0000-0000-00006F0E0000}"/>
    <cellStyle name="Normal 3 43 12 2" xfId="3658" xr:uid="{00000000-0005-0000-0000-0000700E0000}"/>
    <cellStyle name="Normal 3 43 13" xfId="3659" xr:uid="{00000000-0005-0000-0000-0000710E0000}"/>
    <cellStyle name="Normal 3 43 13 2" xfId="3660" xr:uid="{00000000-0005-0000-0000-0000720E0000}"/>
    <cellStyle name="Normal 3 43 14" xfId="3661" xr:uid="{00000000-0005-0000-0000-0000730E0000}"/>
    <cellStyle name="Normal 3 43 2" xfId="3662" xr:uid="{00000000-0005-0000-0000-0000740E0000}"/>
    <cellStyle name="Normal 3 43 2 10" xfId="3663" xr:uid="{00000000-0005-0000-0000-0000750E0000}"/>
    <cellStyle name="Normal 3 43 2 10 2" xfId="3664" xr:uid="{00000000-0005-0000-0000-0000760E0000}"/>
    <cellStyle name="Normal 3 43 2 11" xfId="3665" xr:uid="{00000000-0005-0000-0000-0000770E0000}"/>
    <cellStyle name="Normal 3 43 2 11 2" xfId="3666" xr:uid="{00000000-0005-0000-0000-0000780E0000}"/>
    <cellStyle name="Normal 3 43 2 12" xfId="3667" xr:uid="{00000000-0005-0000-0000-0000790E0000}"/>
    <cellStyle name="Normal 3 43 2 12 2" xfId="3668" xr:uid="{00000000-0005-0000-0000-00007A0E0000}"/>
    <cellStyle name="Normal 3 43 2 13" xfId="3669" xr:uid="{00000000-0005-0000-0000-00007B0E0000}"/>
    <cellStyle name="Normal 3 43 2 2" xfId="3670" xr:uid="{00000000-0005-0000-0000-00007C0E0000}"/>
    <cellStyle name="Normal 3 43 2 2 2" xfId="3671" xr:uid="{00000000-0005-0000-0000-00007D0E0000}"/>
    <cellStyle name="Normal 3 43 2 3" xfId="3672" xr:uid="{00000000-0005-0000-0000-00007E0E0000}"/>
    <cellStyle name="Normal 3 43 2 3 2" xfId="3673" xr:uid="{00000000-0005-0000-0000-00007F0E0000}"/>
    <cellStyle name="Normal 3 43 2 4" xfId="3674" xr:uid="{00000000-0005-0000-0000-0000800E0000}"/>
    <cellStyle name="Normal 3 43 2 4 2" xfId="3675" xr:uid="{00000000-0005-0000-0000-0000810E0000}"/>
    <cellStyle name="Normal 3 43 2 5" xfId="3676" xr:uid="{00000000-0005-0000-0000-0000820E0000}"/>
    <cellStyle name="Normal 3 43 2 5 2" xfId="3677" xr:uid="{00000000-0005-0000-0000-0000830E0000}"/>
    <cellStyle name="Normal 3 43 2 6" xfId="3678" xr:uid="{00000000-0005-0000-0000-0000840E0000}"/>
    <cellStyle name="Normal 3 43 2 6 2" xfId="3679" xr:uid="{00000000-0005-0000-0000-0000850E0000}"/>
    <cellStyle name="Normal 3 43 2 7" xfId="3680" xr:uid="{00000000-0005-0000-0000-0000860E0000}"/>
    <cellStyle name="Normal 3 43 2 7 2" xfId="3681" xr:uid="{00000000-0005-0000-0000-0000870E0000}"/>
    <cellStyle name="Normal 3 43 2 8" xfId="3682" xr:uid="{00000000-0005-0000-0000-0000880E0000}"/>
    <cellStyle name="Normal 3 43 2 8 2" xfId="3683" xr:uid="{00000000-0005-0000-0000-0000890E0000}"/>
    <cellStyle name="Normal 3 43 2 9" xfId="3684" xr:uid="{00000000-0005-0000-0000-00008A0E0000}"/>
    <cellStyle name="Normal 3 43 2 9 2" xfId="3685" xr:uid="{00000000-0005-0000-0000-00008B0E0000}"/>
    <cellStyle name="Normal 3 43 3" xfId="3686" xr:uid="{00000000-0005-0000-0000-00008C0E0000}"/>
    <cellStyle name="Normal 3 43 3 2" xfId="3687" xr:uid="{00000000-0005-0000-0000-00008D0E0000}"/>
    <cellStyle name="Normal 3 43 4" xfId="3688" xr:uid="{00000000-0005-0000-0000-00008E0E0000}"/>
    <cellStyle name="Normal 3 43 4 2" xfId="3689" xr:uid="{00000000-0005-0000-0000-00008F0E0000}"/>
    <cellStyle name="Normal 3 43 5" xfId="3690" xr:uid="{00000000-0005-0000-0000-0000900E0000}"/>
    <cellStyle name="Normal 3 43 5 2" xfId="3691" xr:uid="{00000000-0005-0000-0000-0000910E0000}"/>
    <cellStyle name="Normal 3 43 6" xfId="3692" xr:uid="{00000000-0005-0000-0000-0000920E0000}"/>
    <cellStyle name="Normal 3 43 6 2" xfId="3693" xr:uid="{00000000-0005-0000-0000-0000930E0000}"/>
    <cellStyle name="Normal 3 43 7" xfId="3694" xr:uid="{00000000-0005-0000-0000-0000940E0000}"/>
    <cellStyle name="Normal 3 43 7 2" xfId="3695" xr:uid="{00000000-0005-0000-0000-0000950E0000}"/>
    <cellStyle name="Normal 3 43 8" xfId="3696" xr:uid="{00000000-0005-0000-0000-0000960E0000}"/>
    <cellStyle name="Normal 3 43 8 2" xfId="3697" xr:uid="{00000000-0005-0000-0000-0000970E0000}"/>
    <cellStyle name="Normal 3 43 9" xfId="3698" xr:uid="{00000000-0005-0000-0000-0000980E0000}"/>
    <cellStyle name="Normal 3 43 9 2" xfId="3699" xr:uid="{00000000-0005-0000-0000-0000990E0000}"/>
    <cellStyle name="Normal 3 44" xfId="3700" xr:uid="{00000000-0005-0000-0000-00009A0E0000}"/>
    <cellStyle name="Normal 3 44 10" xfId="3701" xr:uid="{00000000-0005-0000-0000-00009B0E0000}"/>
    <cellStyle name="Normal 3 44 10 2" xfId="3702" xr:uid="{00000000-0005-0000-0000-00009C0E0000}"/>
    <cellStyle name="Normal 3 44 11" xfId="3703" xr:uid="{00000000-0005-0000-0000-00009D0E0000}"/>
    <cellStyle name="Normal 3 44 11 2" xfId="3704" xr:uid="{00000000-0005-0000-0000-00009E0E0000}"/>
    <cellStyle name="Normal 3 44 12" xfId="3705" xr:uid="{00000000-0005-0000-0000-00009F0E0000}"/>
    <cellStyle name="Normal 3 44 12 2" xfId="3706" xr:uid="{00000000-0005-0000-0000-0000A00E0000}"/>
    <cellStyle name="Normal 3 44 13" xfId="3707" xr:uid="{00000000-0005-0000-0000-0000A10E0000}"/>
    <cellStyle name="Normal 3 44 13 2" xfId="3708" xr:uid="{00000000-0005-0000-0000-0000A20E0000}"/>
    <cellStyle name="Normal 3 44 14" xfId="3709" xr:uid="{00000000-0005-0000-0000-0000A30E0000}"/>
    <cellStyle name="Normal 3 44 2" xfId="3710" xr:uid="{00000000-0005-0000-0000-0000A40E0000}"/>
    <cellStyle name="Normal 3 44 2 10" xfId="3711" xr:uid="{00000000-0005-0000-0000-0000A50E0000}"/>
    <cellStyle name="Normal 3 44 2 10 2" xfId="3712" xr:uid="{00000000-0005-0000-0000-0000A60E0000}"/>
    <cellStyle name="Normal 3 44 2 11" xfId="3713" xr:uid="{00000000-0005-0000-0000-0000A70E0000}"/>
    <cellStyle name="Normal 3 44 2 11 2" xfId="3714" xr:uid="{00000000-0005-0000-0000-0000A80E0000}"/>
    <cellStyle name="Normal 3 44 2 12" xfId="3715" xr:uid="{00000000-0005-0000-0000-0000A90E0000}"/>
    <cellStyle name="Normal 3 44 2 12 2" xfId="3716" xr:uid="{00000000-0005-0000-0000-0000AA0E0000}"/>
    <cellStyle name="Normal 3 44 2 13" xfId="3717" xr:uid="{00000000-0005-0000-0000-0000AB0E0000}"/>
    <cellStyle name="Normal 3 44 2 2" xfId="3718" xr:uid="{00000000-0005-0000-0000-0000AC0E0000}"/>
    <cellStyle name="Normal 3 44 2 2 2" xfId="3719" xr:uid="{00000000-0005-0000-0000-0000AD0E0000}"/>
    <cellStyle name="Normal 3 44 2 3" xfId="3720" xr:uid="{00000000-0005-0000-0000-0000AE0E0000}"/>
    <cellStyle name="Normal 3 44 2 3 2" xfId="3721" xr:uid="{00000000-0005-0000-0000-0000AF0E0000}"/>
    <cellStyle name="Normal 3 44 2 4" xfId="3722" xr:uid="{00000000-0005-0000-0000-0000B00E0000}"/>
    <cellStyle name="Normal 3 44 2 4 2" xfId="3723" xr:uid="{00000000-0005-0000-0000-0000B10E0000}"/>
    <cellStyle name="Normal 3 44 2 5" xfId="3724" xr:uid="{00000000-0005-0000-0000-0000B20E0000}"/>
    <cellStyle name="Normal 3 44 2 5 2" xfId="3725" xr:uid="{00000000-0005-0000-0000-0000B30E0000}"/>
    <cellStyle name="Normal 3 44 2 6" xfId="3726" xr:uid="{00000000-0005-0000-0000-0000B40E0000}"/>
    <cellStyle name="Normal 3 44 2 6 2" xfId="3727" xr:uid="{00000000-0005-0000-0000-0000B50E0000}"/>
    <cellStyle name="Normal 3 44 2 7" xfId="3728" xr:uid="{00000000-0005-0000-0000-0000B60E0000}"/>
    <cellStyle name="Normal 3 44 2 7 2" xfId="3729" xr:uid="{00000000-0005-0000-0000-0000B70E0000}"/>
    <cellStyle name="Normal 3 44 2 8" xfId="3730" xr:uid="{00000000-0005-0000-0000-0000B80E0000}"/>
    <cellStyle name="Normal 3 44 2 8 2" xfId="3731" xr:uid="{00000000-0005-0000-0000-0000B90E0000}"/>
    <cellStyle name="Normal 3 44 2 9" xfId="3732" xr:uid="{00000000-0005-0000-0000-0000BA0E0000}"/>
    <cellStyle name="Normal 3 44 2 9 2" xfId="3733" xr:uid="{00000000-0005-0000-0000-0000BB0E0000}"/>
    <cellStyle name="Normal 3 44 3" xfId="3734" xr:uid="{00000000-0005-0000-0000-0000BC0E0000}"/>
    <cellStyle name="Normal 3 44 3 2" xfId="3735" xr:uid="{00000000-0005-0000-0000-0000BD0E0000}"/>
    <cellStyle name="Normal 3 44 4" xfId="3736" xr:uid="{00000000-0005-0000-0000-0000BE0E0000}"/>
    <cellStyle name="Normal 3 44 4 2" xfId="3737" xr:uid="{00000000-0005-0000-0000-0000BF0E0000}"/>
    <cellStyle name="Normal 3 44 5" xfId="3738" xr:uid="{00000000-0005-0000-0000-0000C00E0000}"/>
    <cellStyle name="Normal 3 44 5 2" xfId="3739" xr:uid="{00000000-0005-0000-0000-0000C10E0000}"/>
    <cellStyle name="Normal 3 44 6" xfId="3740" xr:uid="{00000000-0005-0000-0000-0000C20E0000}"/>
    <cellStyle name="Normal 3 44 6 2" xfId="3741" xr:uid="{00000000-0005-0000-0000-0000C30E0000}"/>
    <cellStyle name="Normal 3 44 7" xfId="3742" xr:uid="{00000000-0005-0000-0000-0000C40E0000}"/>
    <cellStyle name="Normal 3 44 7 2" xfId="3743" xr:uid="{00000000-0005-0000-0000-0000C50E0000}"/>
    <cellStyle name="Normal 3 44 8" xfId="3744" xr:uid="{00000000-0005-0000-0000-0000C60E0000}"/>
    <cellStyle name="Normal 3 44 8 2" xfId="3745" xr:uid="{00000000-0005-0000-0000-0000C70E0000}"/>
    <cellStyle name="Normal 3 44 9" xfId="3746" xr:uid="{00000000-0005-0000-0000-0000C80E0000}"/>
    <cellStyle name="Normal 3 44 9 2" xfId="3747" xr:uid="{00000000-0005-0000-0000-0000C90E0000}"/>
    <cellStyle name="Normal 3 45" xfId="3748" xr:uid="{00000000-0005-0000-0000-0000CA0E0000}"/>
    <cellStyle name="Normal 3 45 10" xfId="3749" xr:uid="{00000000-0005-0000-0000-0000CB0E0000}"/>
    <cellStyle name="Normal 3 45 10 2" xfId="3750" xr:uid="{00000000-0005-0000-0000-0000CC0E0000}"/>
    <cellStyle name="Normal 3 45 11" xfId="3751" xr:uid="{00000000-0005-0000-0000-0000CD0E0000}"/>
    <cellStyle name="Normal 3 45 11 2" xfId="3752" xr:uid="{00000000-0005-0000-0000-0000CE0E0000}"/>
    <cellStyle name="Normal 3 45 12" xfId="3753" xr:uid="{00000000-0005-0000-0000-0000CF0E0000}"/>
    <cellStyle name="Normal 3 45 12 2" xfId="3754" xr:uid="{00000000-0005-0000-0000-0000D00E0000}"/>
    <cellStyle name="Normal 3 45 13" xfId="3755" xr:uid="{00000000-0005-0000-0000-0000D10E0000}"/>
    <cellStyle name="Normal 3 45 13 2" xfId="3756" xr:uid="{00000000-0005-0000-0000-0000D20E0000}"/>
    <cellStyle name="Normal 3 45 14" xfId="3757" xr:uid="{00000000-0005-0000-0000-0000D30E0000}"/>
    <cellStyle name="Normal 3 45 2" xfId="3758" xr:uid="{00000000-0005-0000-0000-0000D40E0000}"/>
    <cellStyle name="Normal 3 45 2 10" xfId="3759" xr:uid="{00000000-0005-0000-0000-0000D50E0000}"/>
    <cellStyle name="Normal 3 45 2 10 2" xfId="3760" xr:uid="{00000000-0005-0000-0000-0000D60E0000}"/>
    <cellStyle name="Normal 3 45 2 11" xfId="3761" xr:uid="{00000000-0005-0000-0000-0000D70E0000}"/>
    <cellStyle name="Normal 3 45 2 11 2" xfId="3762" xr:uid="{00000000-0005-0000-0000-0000D80E0000}"/>
    <cellStyle name="Normal 3 45 2 12" xfId="3763" xr:uid="{00000000-0005-0000-0000-0000D90E0000}"/>
    <cellStyle name="Normal 3 45 2 12 2" xfId="3764" xr:uid="{00000000-0005-0000-0000-0000DA0E0000}"/>
    <cellStyle name="Normal 3 45 2 13" xfId="3765" xr:uid="{00000000-0005-0000-0000-0000DB0E0000}"/>
    <cellStyle name="Normal 3 45 2 2" xfId="3766" xr:uid="{00000000-0005-0000-0000-0000DC0E0000}"/>
    <cellStyle name="Normal 3 45 2 2 2" xfId="3767" xr:uid="{00000000-0005-0000-0000-0000DD0E0000}"/>
    <cellStyle name="Normal 3 45 2 3" xfId="3768" xr:uid="{00000000-0005-0000-0000-0000DE0E0000}"/>
    <cellStyle name="Normal 3 45 2 3 2" xfId="3769" xr:uid="{00000000-0005-0000-0000-0000DF0E0000}"/>
    <cellStyle name="Normal 3 45 2 4" xfId="3770" xr:uid="{00000000-0005-0000-0000-0000E00E0000}"/>
    <cellStyle name="Normal 3 45 2 4 2" xfId="3771" xr:uid="{00000000-0005-0000-0000-0000E10E0000}"/>
    <cellStyle name="Normal 3 45 2 5" xfId="3772" xr:uid="{00000000-0005-0000-0000-0000E20E0000}"/>
    <cellStyle name="Normal 3 45 2 5 2" xfId="3773" xr:uid="{00000000-0005-0000-0000-0000E30E0000}"/>
    <cellStyle name="Normal 3 45 2 6" xfId="3774" xr:uid="{00000000-0005-0000-0000-0000E40E0000}"/>
    <cellStyle name="Normal 3 45 2 6 2" xfId="3775" xr:uid="{00000000-0005-0000-0000-0000E50E0000}"/>
    <cellStyle name="Normal 3 45 2 7" xfId="3776" xr:uid="{00000000-0005-0000-0000-0000E60E0000}"/>
    <cellStyle name="Normal 3 45 2 7 2" xfId="3777" xr:uid="{00000000-0005-0000-0000-0000E70E0000}"/>
    <cellStyle name="Normal 3 45 2 8" xfId="3778" xr:uid="{00000000-0005-0000-0000-0000E80E0000}"/>
    <cellStyle name="Normal 3 45 2 8 2" xfId="3779" xr:uid="{00000000-0005-0000-0000-0000E90E0000}"/>
    <cellStyle name="Normal 3 45 2 9" xfId="3780" xr:uid="{00000000-0005-0000-0000-0000EA0E0000}"/>
    <cellStyle name="Normal 3 45 2 9 2" xfId="3781" xr:uid="{00000000-0005-0000-0000-0000EB0E0000}"/>
    <cellStyle name="Normal 3 45 3" xfId="3782" xr:uid="{00000000-0005-0000-0000-0000EC0E0000}"/>
    <cellStyle name="Normal 3 45 3 2" xfId="3783" xr:uid="{00000000-0005-0000-0000-0000ED0E0000}"/>
    <cellStyle name="Normal 3 45 4" xfId="3784" xr:uid="{00000000-0005-0000-0000-0000EE0E0000}"/>
    <cellStyle name="Normal 3 45 4 2" xfId="3785" xr:uid="{00000000-0005-0000-0000-0000EF0E0000}"/>
    <cellStyle name="Normal 3 45 5" xfId="3786" xr:uid="{00000000-0005-0000-0000-0000F00E0000}"/>
    <cellStyle name="Normal 3 45 5 2" xfId="3787" xr:uid="{00000000-0005-0000-0000-0000F10E0000}"/>
    <cellStyle name="Normal 3 45 6" xfId="3788" xr:uid="{00000000-0005-0000-0000-0000F20E0000}"/>
    <cellStyle name="Normal 3 45 6 2" xfId="3789" xr:uid="{00000000-0005-0000-0000-0000F30E0000}"/>
    <cellStyle name="Normal 3 45 7" xfId="3790" xr:uid="{00000000-0005-0000-0000-0000F40E0000}"/>
    <cellStyle name="Normal 3 45 7 2" xfId="3791" xr:uid="{00000000-0005-0000-0000-0000F50E0000}"/>
    <cellStyle name="Normal 3 45 8" xfId="3792" xr:uid="{00000000-0005-0000-0000-0000F60E0000}"/>
    <cellStyle name="Normal 3 45 8 2" xfId="3793" xr:uid="{00000000-0005-0000-0000-0000F70E0000}"/>
    <cellStyle name="Normal 3 45 9" xfId="3794" xr:uid="{00000000-0005-0000-0000-0000F80E0000}"/>
    <cellStyle name="Normal 3 45 9 2" xfId="3795" xr:uid="{00000000-0005-0000-0000-0000F90E0000}"/>
    <cellStyle name="Normal 3 46" xfId="3796" xr:uid="{00000000-0005-0000-0000-0000FA0E0000}"/>
    <cellStyle name="Normal 3 46 10" xfId="3797" xr:uid="{00000000-0005-0000-0000-0000FB0E0000}"/>
    <cellStyle name="Normal 3 46 10 2" xfId="3798" xr:uid="{00000000-0005-0000-0000-0000FC0E0000}"/>
    <cellStyle name="Normal 3 46 11" xfId="3799" xr:uid="{00000000-0005-0000-0000-0000FD0E0000}"/>
    <cellStyle name="Normal 3 46 11 2" xfId="3800" xr:uid="{00000000-0005-0000-0000-0000FE0E0000}"/>
    <cellStyle name="Normal 3 46 12" xfId="3801" xr:uid="{00000000-0005-0000-0000-0000FF0E0000}"/>
    <cellStyle name="Normal 3 46 12 2" xfId="3802" xr:uid="{00000000-0005-0000-0000-0000000F0000}"/>
    <cellStyle name="Normal 3 46 13" xfId="3803" xr:uid="{00000000-0005-0000-0000-0000010F0000}"/>
    <cellStyle name="Normal 3 46 13 2" xfId="3804" xr:uid="{00000000-0005-0000-0000-0000020F0000}"/>
    <cellStyle name="Normal 3 46 14" xfId="3805" xr:uid="{00000000-0005-0000-0000-0000030F0000}"/>
    <cellStyle name="Normal 3 46 2" xfId="3806" xr:uid="{00000000-0005-0000-0000-0000040F0000}"/>
    <cellStyle name="Normal 3 46 2 10" xfId="3807" xr:uid="{00000000-0005-0000-0000-0000050F0000}"/>
    <cellStyle name="Normal 3 46 2 10 2" xfId="3808" xr:uid="{00000000-0005-0000-0000-0000060F0000}"/>
    <cellStyle name="Normal 3 46 2 11" xfId="3809" xr:uid="{00000000-0005-0000-0000-0000070F0000}"/>
    <cellStyle name="Normal 3 46 2 11 2" xfId="3810" xr:uid="{00000000-0005-0000-0000-0000080F0000}"/>
    <cellStyle name="Normal 3 46 2 12" xfId="3811" xr:uid="{00000000-0005-0000-0000-0000090F0000}"/>
    <cellStyle name="Normal 3 46 2 12 2" xfId="3812" xr:uid="{00000000-0005-0000-0000-00000A0F0000}"/>
    <cellStyle name="Normal 3 46 2 13" xfId="3813" xr:uid="{00000000-0005-0000-0000-00000B0F0000}"/>
    <cellStyle name="Normal 3 46 2 2" xfId="3814" xr:uid="{00000000-0005-0000-0000-00000C0F0000}"/>
    <cellStyle name="Normal 3 46 2 2 2" xfId="3815" xr:uid="{00000000-0005-0000-0000-00000D0F0000}"/>
    <cellStyle name="Normal 3 46 2 3" xfId="3816" xr:uid="{00000000-0005-0000-0000-00000E0F0000}"/>
    <cellStyle name="Normal 3 46 2 3 2" xfId="3817" xr:uid="{00000000-0005-0000-0000-00000F0F0000}"/>
    <cellStyle name="Normal 3 46 2 4" xfId="3818" xr:uid="{00000000-0005-0000-0000-0000100F0000}"/>
    <cellStyle name="Normal 3 46 2 4 2" xfId="3819" xr:uid="{00000000-0005-0000-0000-0000110F0000}"/>
    <cellStyle name="Normal 3 46 2 5" xfId="3820" xr:uid="{00000000-0005-0000-0000-0000120F0000}"/>
    <cellStyle name="Normal 3 46 2 5 2" xfId="3821" xr:uid="{00000000-0005-0000-0000-0000130F0000}"/>
    <cellStyle name="Normal 3 46 2 6" xfId="3822" xr:uid="{00000000-0005-0000-0000-0000140F0000}"/>
    <cellStyle name="Normal 3 46 2 6 2" xfId="3823" xr:uid="{00000000-0005-0000-0000-0000150F0000}"/>
    <cellStyle name="Normal 3 46 2 7" xfId="3824" xr:uid="{00000000-0005-0000-0000-0000160F0000}"/>
    <cellStyle name="Normal 3 46 2 7 2" xfId="3825" xr:uid="{00000000-0005-0000-0000-0000170F0000}"/>
    <cellStyle name="Normal 3 46 2 8" xfId="3826" xr:uid="{00000000-0005-0000-0000-0000180F0000}"/>
    <cellStyle name="Normal 3 46 2 8 2" xfId="3827" xr:uid="{00000000-0005-0000-0000-0000190F0000}"/>
    <cellStyle name="Normal 3 46 2 9" xfId="3828" xr:uid="{00000000-0005-0000-0000-00001A0F0000}"/>
    <cellStyle name="Normal 3 46 2 9 2" xfId="3829" xr:uid="{00000000-0005-0000-0000-00001B0F0000}"/>
    <cellStyle name="Normal 3 46 3" xfId="3830" xr:uid="{00000000-0005-0000-0000-00001C0F0000}"/>
    <cellStyle name="Normal 3 46 3 2" xfId="3831" xr:uid="{00000000-0005-0000-0000-00001D0F0000}"/>
    <cellStyle name="Normal 3 46 4" xfId="3832" xr:uid="{00000000-0005-0000-0000-00001E0F0000}"/>
    <cellStyle name="Normal 3 46 4 2" xfId="3833" xr:uid="{00000000-0005-0000-0000-00001F0F0000}"/>
    <cellStyle name="Normal 3 46 5" xfId="3834" xr:uid="{00000000-0005-0000-0000-0000200F0000}"/>
    <cellStyle name="Normal 3 46 5 2" xfId="3835" xr:uid="{00000000-0005-0000-0000-0000210F0000}"/>
    <cellStyle name="Normal 3 46 6" xfId="3836" xr:uid="{00000000-0005-0000-0000-0000220F0000}"/>
    <cellStyle name="Normal 3 46 6 2" xfId="3837" xr:uid="{00000000-0005-0000-0000-0000230F0000}"/>
    <cellStyle name="Normal 3 46 7" xfId="3838" xr:uid="{00000000-0005-0000-0000-0000240F0000}"/>
    <cellStyle name="Normal 3 46 7 2" xfId="3839" xr:uid="{00000000-0005-0000-0000-0000250F0000}"/>
    <cellStyle name="Normal 3 46 8" xfId="3840" xr:uid="{00000000-0005-0000-0000-0000260F0000}"/>
    <cellStyle name="Normal 3 46 8 2" xfId="3841" xr:uid="{00000000-0005-0000-0000-0000270F0000}"/>
    <cellStyle name="Normal 3 46 9" xfId="3842" xr:uid="{00000000-0005-0000-0000-0000280F0000}"/>
    <cellStyle name="Normal 3 46 9 2" xfId="3843" xr:uid="{00000000-0005-0000-0000-0000290F0000}"/>
    <cellStyle name="Normal 3 47" xfId="3844" xr:uid="{00000000-0005-0000-0000-00002A0F0000}"/>
    <cellStyle name="Normal 3 47 10" xfId="3845" xr:uid="{00000000-0005-0000-0000-00002B0F0000}"/>
    <cellStyle name="Normal 3 47 10 2" xfId="3846" xr:uid="{00000000-0005-0000-0000-00002C0F0000}"/>
    <cellStyle name="Normal 3 47 11" xfId="3847" xr:uid="{00000000-0005-0000-0000-00002D0F0000}"/>
    <cellStyle name="Normal 3 47 11 2" xfId="3848" xr:uid="{00000000-0005-0000-0000-00002E0F0000}"/>
    <cellStyle name="Normal 3 47 12" xfId="3849" xr:uid="{00000000-0005-0000-0000-00002F0F0000}"/>
    <cellStyle name="Normal 3 47 12 2" xfId="3850" xr:uid="{00000000-0005-0000-0000-0000300F0000}"/>
    <cellStyle name="Normal 3 47 13" xfId="3851" xr:uid="{00000000-0005-0000-0000-0000310F0000}"/>
    <cellStyle name="Normal 3 47 13 2" xfId="3852" xr:uid="{00000000-0005-0000-0000-0000320F0000}"/>
    <cellStyle name="Normal 3 47 14" xfId="3853" xr:uid="{00000000-0005-0000-0000-0000330F0000}"/>
    <cellStyle name="Normal 3 47 2" xfId="3854" xr:uid="{00000000-0005-0000-0000-0000340F0000}"/>
    <cellStyle name="Normal 3 47 2 10" xfId="3855" xr:uid="{00000000-0005-0000-0000-0000350F0000}"/>
    <cellStyle name="Normal 3 47 2 10 2" xfId="3856" xr:uid="{00000000-0005-0000-0000-0000360F0000}"/>
    <cellStyle name="Normal 3 47 2 11" xfId="3857" xr:uid="{00000000-0005-0000-0000-0000370F0000}"/>
    <cellStyle name="Normal 3 47 2 11 2" xfId="3858" xr:uid="{00000000-0005-0000-0000-0000380F0000}"/>
    <cellStyle name="Normal 3 47 2 12" xfId="3859" xr:uid="{00000000-0005-0000-0000-0000390F0000}"/>
    <cellStyle name="Normal 3 47 2 12 2" xfId="3860" xr:uid="{00000000-0005-0000-0000-00003A0F0000}"/>
    <cellStyle name="Normal 3 47 2 13" xfId="3861" xr:uid="{00000000-0005-0000-0000-00003B0F0000}"/>
    <cellStyle name="Normal 3 47 2 2" xfId="3862" xr:uid="{00000000-0005-0000-0000-00003C0F0000}"/>
    <cellStyle name="Normal 3 47 2 2 2" xfId="3863" xr:uid="{00000000-0005-0000-0000-00003D0F0000}"/>
    <cellStyle name="Normal 3 47 2 3" xfId="3864" xr:uid="{00000000-0005-0000-0000-00003E0F0000}"/>
    <cellStyle name="Normal 3 47 2 3 2" xfId="3865" xr:uid="{00000000-0005-0000-0000-00003F0F0000}"/>
    <cellStyle name="Normal 3 47 2 4" xfId="3866" xr:uid="{00000000-0005-0000-0000-0000400F0000}"/>
    <cellStyle name="Normal 3 47 2 4 2" xfId="3867" xr:uid="{00000000-0005-0000-0000-0000410F0000}"/>
    <cellStyle name="Normal 3 47 2 5" xfId="3868" xr:uid="{00000000-0005-0000-0000-0000420F0000}"/>
    <cellStyle name="Normal 3 47 2 5 2" xfId="3869" xr:uid="{00000000-0005-0000-0000-0000430F0000}"/>
    <cellStyle name="Normal 3 47 2 6" xfId="3870" xr:uid="{00000000-0005-0000-0000-0000440F0000}"/>
    <cellStyle name="Normal 3 47 2 6 2" xfId="3871" xr:uid="{00000000-0005-0000-0000-0000450F0000}"/>
    <cellStyle name="Normal 3 47 2 7" xfId="3872" xr:uid="{00000000-0005-0000-0000-0000460F0000}"/>
    <cellStyle name="Normal 3 47 2 7 2" xfId="3873" xr:uid="{00000000-0005-0000-0000-0000470F0000}"/>
    <cellStyle name="Normal 3 47 2 8" xfId="3874" xr:uid="{00000000-0005-0000-0000-0000480F0000}"/>
    <cellStyle name="Normal 3 47 2 8 2" xfId="3875" xr:uid="{00000000-0005-0000-0000-0000490F0000}"/>
    <cellStyle name="Normal 3 47 2 9" xfId="3876" xr:uid="{00000000-0005-0000-0000-00004A0F0000}"/>
    <cellStyle name="Normal 3 47 2 9 2" xfId="3877" xr:uid="{00000000-0005-0000-0000-00004B0F0000}"/>
    <cellStyle name="Normal 3 47 3" xfId="3878" xr:uid="{00000000-0005-0000-0000-00004C0F0000}"/>
    <cellStyle name="Normal 3 47 3 2" xfId="3879" xr:uid="{00000000-0005-0000-0000-00004D0F0000}"/>
    <cellStyle name="Normal 3 47 4" xfId="3880" xr:uid="{00000000-0005-0000-0000-00004E0F0000}"/>
    <cellStyle name="Normal 3 47 4 2" xfId="3881" xr:uid="{00000000-0005-0000-0000-00004F0F0000}"/>
    <cellStyle name="Normal 3 47 5" xfId="3882" xr:uid="{00000000-0005-0000-0000-0000500F0000}"/>
    <cellStyle name="Normal 3 47 5 2" xfId="3883" xr:uid="{00000000-0005-0000-0000-0000510F0000}"/>
    <cellStyle name="Normal 3 47 6" xfId="3884" xr:uid="{00000000-0005-0000-0000-0000520F0000}"/>
    <cellStyle name="Normal 3 47 6 2" xfId="3885" xr:uid="{00000000-0005-0000-0000-0000530F0000}"/>
    <cellStyle name="Normal 3 47 7" xfId="3886" xr:uid="{00000000-0005-0000-0000-0000540F0000}"/>
    <cellStyle name="Normal 3 47 7 2" xfId="3887" xr:uid="{00000000-0005-0000-0000-0000550F0000}"/>
    <cellStyle name="Normal 3 47 8" xfId="3888" xr:uid="{00000000-0005-0000-0000-0000560F0000}"/>
    <cellStyle name="Normal 3 47 8 2" xfId="3889" xr:uid="{00000000-0005-0000-0000-0000570F0000}"/>
    <cellStyle name="Normal 3 47 9" xfId="3890" xr:uid="{00000000-0005-0000-0000-0000580F0000}"/>
    <cellStyle name="Normal 3 47 9 2" xfId="3891" xr:uid="{00000000-0005-0000-0000-0000590F0000}"/>
    <cellStyle name="Normal 3 48" xfId="3892" xr:uid="{00000000-0005-0000-0000-00005A0F0000}"/>
    <cellStyle name="Normal 3 48 10" xfId="3893" xr:uid="{00000000-0005-0000-0000-00005B0F0000}"/>
    <cellStyle name="Normal 3 48 10 2" xfId="3894" xr:uid="{00000000-0005-0000-0000-00005C0F0000}"/>
    <cellStyle name="Normal 3 48 11" xfId="3895" xr:uid="{00000000-0005-0000-0000-00005D0F0000}"/>
    <cellStyle name="Normal 3 48 11 2" xfId="3896" xr:uid="{00000000-0005-0000-0000-00005E0F0000}"/>
    <cellStyle name="Normal 3 48 12" xfId="3897" xr:uid="{00000000-0005-0000-0000-00005F0F0000}"/>
    <cellStyle name="Normal 3 48 12 2" xfId="3898" xr:uid="{00000000-0005-0000-0000-0000600F0000}"/>
    <cellStyle name="Normal 3 48 13" xfId="3899" xr:uid="{00000000-0005-0000-0000-0000610F0000}"/>
    <cellStyle name="Normal 3 48 13 2" xfId="3900" xr:uid="{00000000-0005-0000-0000-0000620F0000}"/>
    <cellStyle name="Normal 3 48 14" xfId="3901" xr:uid="{00000000-0005-0000-0000-0000630F0000}"/>
    <cellStyle name="Normal 3 48 2" xfId="3902" xr:uid="{00000000-0005-0000-0000-0000640F0000}"/>
    <cellStyle name="Normal 3 48 2 10" xfId="3903" xr:uid="{00000000-0005-0000-0000-0000650F0000}"/>
    <cellStyle name="Normal 3 48 2 10 2" xfId="3904" xr:uid="{00000000-0005-0000-0000-0000660F0000}"/>
    <cellStyle name="Normal 3 48 2 11" xfId="3905" xr:uid="{00000000-0005-0000-0000-0000670F0000}"/>
    <cellStyle name="Normal 3 48 2 11 2" xfId="3906" xr:uid="{00000000-0005-0000-0000-0000680F0000}"/>
    <cellStyle name="Normal 3 48 2 12" xfId="3907" xr:uid="{00000000-0005-0000-0000-0000690F0000}"/>
    <cellStyle name="Normal 3 48 2 12 2" xfId="3908" xr:uid="{00000000-0005-0000-0000-00006A0F0000}"/>
    <cellStyle name="Normal 3 48 2 13" xfId="3909" xr:uid="{00000000-0005-0000-0000-00006B0F0000}"/>
    <cellStyle name="Normal 3 48 2 2" xfId="3910" xr:uid="{00000000-0005-0000-0000-00006C0F0000}"/>
    <cellStyle name="Normal 3 48 2 2 2" xfId="3911" xr:uid="{00000000-0005-0000-0000-00006D0F0000}"/>
    <cellStyle name="Normal 3 48 2 3" xfId="3912" xr:uid="{00000000-0005-0000-0000-00006E0F0000}"/>
    <cellStyle name="Normal 3 48 2 3 2" xfId="3913" xr:uid="{00000000-0005-0000-0000-00006F0F0000}"/>
    <cellStyle name="Normal 3 48 2 4" xfId="3914" xr:uid="{00000000-0005-0000-0000-0000700F0000}"/>
    <cellStyle name="Normal 3 48 2 4 2" xfId="3915" xr:uid="{00000000-0005-0000-0000-0000710F0000}"/>
    <cellStyle name="Normal 3 48 2 5" xfId="3916" xr:uid="{00000000-0005-0000-0000-0000720F0000}"/>
    <cellStyle name="Normal 3 48 2 5 2" xfId="3917" xr:uid="{00000000-0005-0000-0000-0000730F0000}"/>
    <cellStyle name="Normal 3 48 2 6" xfId="3918" xr:uid="{00000000-0005-0000-0000-0000740F0000}"/>
    <cellStyle name="Normal 3 48 2 6 2" xfId="3919" xr:uid="{00000000-0005-0000-0000-0000750F0000}"/>
    <cellStyle name="Normal 3 48 2 7" xfId="3920" xr:uid="{00000000-0005-0000-0000-0000760F0000}"/>
    <cellStyle name="Normal 3 48 2 7 2" xfId="3921" xr:uid="{00000000-0005-0000-0000-0000770F0000}"/>
    <cellStyle name="Normal 3 48 2 8" xfId="3922" xr:uid="{00000000-0005-0000-0000-0000780F0000}"/>
    <cellStyle name="Normal 3 48 2 8 2" xfId="3923" xr:uid="{00000000-0005-0000-0000-0000790F0000}"/>
    <cellStyle name="Normal 3 48 2 9" xfId="3924" xr:uid="{00000000-0005-0000-0000-00007A0F0000}"/>
    <cellStyle name="Normal 3 48 2 9 2" xfId="3925" xr:uid="{00000000-0005-0000-0000-00007B0F0000}"/>
    <cellStyle name="Normal 3 48 3" xfId="3926" xr:uid="{00000000-0005-0000-0000-00007C0F0000}"/>
    <cellStyle name="Normal 3 48 3 2" xfId="3927" xr:uid="{00000000-0005-0000-0000-00007D0F0000}"/>
    <cellStyle name="Normal 3 48 4" xfId="3928" xr:uid="{00000000-0005-0000-0000-00007E0F0000}"/>
    <cellStyle name="Normal 3 48 4 2" xfId="3929" xr:uid="{00000000-0005-0000-0000-00007F0F0000}"/>
    <cellStyle name="Normal 3 48 5" xfId="3930" xr:uid="{00000000-0005-0000-0000-0000800F0000}"/>
    <cellStyle name="Normal 3 48 5 2" xfId="3931" xr:uid="{00000000-0005-0000-0000-0000810F0000}"/>
    <cellStyle name="Normal 3 48 6" xfId="3932" xr:uid="{00000000-0005-0000-0000-0000820F0000}"/>
    <cellStyle name="Normal 3 48 6 2" xfId="3933" xr:uid="{00000000-0005-0000-0000-0000830F0000}"/>
    <cellStyle name="Normal 3 48 7" xfId="3934" xr:uid="{00000000-0005-0000-0000-0000840F0000}"/>
    <cellStyle name="Normal 3 48 7 2" xfId="3935" xr:uid="{00000000-0005-0000-0000-0000850F0000}"/>
    <cellStyle name="Normal 3 48 8" xfId="3936" xr:uid="{00000000-0005-0000-0000-0000860F0000}"/>
    <cellStyle name="Normal 3 48 8 2" xfId="3937" xr:uid="{00000000-0005-0000-0000-0000870F0000}"/>
    <cellStyle name="Normal 3 48 9" xfId="3938" xr:uid="{00000000-0005-0000-0000-0000880F0000}"/>
    <cellStyle name="Normal 3 48 9 2" xfId="3939" xr:uid="{00000000-0005-0000-0000-0000890F0000}"/>
    <cellStyle name="Normal 3 49" xfId="3940" xr:uid="{00000000-0005-0000-0000-00008A0F0000}"/>
    <cellStyle name="Normal 3 49 10" xfId="3941" xr:uid="{00000000-0005-0000-0000-00008B0F0000}"/>
    <cellStyle name="Normal 3 49 10 2" xfId="3942" xr:uid="{00000000-0005-0000-0000-00008C0F0000}"/>
    <cellStyle name="Normal 3 49 11" xfId="3943" xr:uid="{00000000-0005-0000-0000-00008D0F0000}"/>
    <cellStyle name="Normal 3 49 11 2" xfId="3944" xr:uid="{00000000-0005-0000-0000-00008E0F0000}"/>
    <cellStyle name="Normal 3 49 12" xfId="3945" xr:uid="{00000000-0005-0000-0000-00008F0F0000}"/>
    <cellStyle name="Normal 3 49 12 2" xfId="3946" xr:uid="{00000000-0005-0000-0000-0000900F0000}"/>
    <cellStyle name="Normal 3 49 13" xfId="3947" xr:uid="{00000000-0005-0000-0000-0000910F0000}"/>
    <cellStyle name="Normal 3 49 13 2" xfId="3948" xr:uid="{00000000-0005-0000-0000-0000920F0000}"/>
    <cellStyle name="Normal 3 49 14" xfId="3949" xr:uid="{00000000-0005-0000-0000-0000930F0000}"/>
    <cellStyle name="Normal 3 49 2" xfId="3950" xr:uid="{00000000-0005-0000-0000-0000940F0000}"/>
    <cellStyle name="Normal 3 49 2 10" xfId="3951" xr:uid="{00000000-0005-0000-0000-0000950F0000}"/>
    <cellStyle name="Normal 3 49 2 10 2" xfId="3952" xr:uid="{00000000-0005-0000-0000-0000960F0000}"/>
    <cellStyle name="Normal 3 49 2 11" xfId="3953" xr:uid="{00000000-0005-0000-0000-0000970F0000}"/>
    <cellStyle name="Normal 3 49 2 11 2" xfId="3954" xr:uid="{00000000-0005-0000-0000-0000980F0000}"/>
    <cellStyle name="Normal 3 49 2 12" xfId="3955" xr:uid="{00000000-0005-0000-0000-0000990F0000}"/>
    <cellStyle name="Normal 3 49 2 12 2" xfId="3956" xr:uid="{00000000-0005-0000-0000-00009A0F0000}"/>
    <cellStyle name="Normal 3 49 2 13" xfId="3957" xr:uid="{00000000-0005-0000-0000-00009B0F0000}"/>
    <cellStyle name="Normal 3 49 2 2" xfId="3958" xr:uid="{00000000-0005-0000-0000-00009C0F0000}"/>
    <cellStyle name="Normal 3 49 2 2 2" xfId="3959" xr:uid="{00000000-0005-0000-0000-00009D0F0000}"/>
    <cellStyle name="Normal 3 49 2 3" xfId="3960" xr:uid="{00000000-0005-0000-0000-00009E0F0000}"/>
    <cellStyle name="Normal 3 49 2 3 2" xfId="3961" xr:uid="{00000000-0005-0000-0000-00009F0F0000}"/>
    <cellStyle name="Normal 3 49 2 4" xfId="3962" xr:uid="{00000000-0005-0000-0000-0000A00F0000}"/>
    <cellStyle name="Normal 3 49 2 4 2" xfId="3963" xr:uid="{00000000-0005-0000-0000-0000A10F0000}"/>
    <cellStyle name="Normal 3 49 2 5" xfId="3964" xr:uid="{00000000-0005-0000-0000-0000A20F0000}"/>
    <cellStyle name="Normal 3 49 2 5 2" xfId="3965" xr:uid="{00000000-0005-0000-0000-0000A30F0000}"/>
    <cellStyle name="Normal 3 49 2 6" xfId="3966" xr:uid="{00000000-0005-0000-0000-0000A40F0000}"/>
    <cellStyle name="Normal 3 49 2 6 2" xfId="3967" xr:uid="{00000000-0005-0000-0000-0000A50F0000}"/>
    <cellStyle name="Normal 3 49 2 7" xfId="3968" xr:uid="{00000000-0005-0000-0000-0000A60F0000}"/>
    <cellStyle name="Normal 3 49 2 7 2" xfId="3969" xr:uid="{00000000-0005-0000-0000-0000A70F0000}"/>
    <cellStyle name="Normal 3 49 2 8" xfId="3970" xr:uid="{00000000-0005-0000-0000-0000A80F0000}"/>
    <cellStyle name="Normal 3 49 2 8 2" xfId="3971" xr:uid="{00000000-0005-0000-0000-0000A90F0000}"/>
    <cellStyle name="Normal 3 49 2 9" xfId="3972" xr:uid="{00000000-0005-0000-0000-0000AA0F0000}"/>
    <cellStyle name="Normal 3 49 2 9 2" xfId="3973" xr:uid="{00000000-0005-0000-0000-0000AB0F0000}"/>
    <cellStyle name="Normal 3 49 3" xfId="3974" xr:uid="{00000000-0005-0000-0000-0000AC0F0000}"/>
    <cellStyle name="Normal 3 49 3 2" xfId="3975" xr:uid="{00000000-0005-0000-0000-0000AD0F0000}"/>
    <cellStyle name="Normal 3 49 4" xfId="3976" xr:uid="{00000000-0005-0000-0000-0000AE0F0000}"/>
    <cellStyle name="Normal 3 49 4 2" xfId="3977" xr:uid="{00000000-0005-0000-0000-0000AF0F0000}"/>
    <cellStyle name="Normal 3 49 5" xfId="3978" xr:uid="{00000000-0005-0000-0000-0000B00F0000}"/>
    <cellStyle name="Normal 3 49 5 2" xfId="3979" xr:uid="{00000000-0005-0000-0000-0000B10F0000}"/>
    <cellStyle name="Normal 3 49 6" xfId="3980" xr:uid="{00000000-0005-0000-0000-0000B20F0000}"/>
    <cellStyle name="Normal 3 49 6 2" xfId="3981" xr:uid="{00000000-0005-0000-0000-0000B30F0000}"/>
    <cellStyle name="Normal 3 49 7" xfId="3982" xr:uid="{00000000-0005-0000-0000-0000B40F0000}"/>
    <cellStyle name="Normal 3 49 7 2" xfId="3983" xr:uid="{00000000-0005-0000-0000-0000B50F0000}"/>
    <cellStyle name="Normal 3 49 8" xfId="3984" xr:uid="{00000000-0005-0000-0000-0000B60F0000}"/>
    <cellStyle name="Normal 3 49 8 2" xfId="3985" xr:uid="{00000000-0005-0000-0000-0000B70F0000}"/>
    <cellStyle name="Normal 3 49 9" xfId="3986" xr:uid="{00000000-0005-0000-0000-0000B80F0000}"/>
    <cellStyle name="Normal 3 49 9 2" xfId="3987" xr:uid="{00000000-0005-0000-0000-0000B90F0000}"/>
    <cellStyle name="Normal 3 5" xfId="3988" xr:uid="{00000000-0005-0000-0000-0000BA0F0000}"/>
    <cellStyle name="Normal 3 5 10" xfId="3989" xr:uid="{00000000-0005-0000-0000-0000BB0F0000}"/>
    <cellStyle name="Normal 3 5 10 2" xfId="3990" xr:uid="{00000000-0005-0000-0000-0000BC0F0000}"/>
    <cellStyle name="Normal 3 5 11" xfId="3991" xr:uid="{00000000-0005-0000-0000-0000BD0F0000}"/>
    <cellStyle name="Normal 3 5 11 2" xfId="3992" xr:uid="{00000000-0005-0000-0000-0000BE0F0000}"/>
    <cellStyle name="Normal 3 5 12" xfId="3993" xr:uid="{00000000-0005-0000-0000-0000BF0F0000}"/>
    <cellStyle name="Normal 3 5 12 2" xfId="3994" xr:uid="{00000000-0005-0000-0000-0000C00F0000}"/>
    <cellStyle name="Normal 3 5 13" xfId="3995" xr:uid="{00000000-0005-0000-0000-0000C10F0000}"/>
    <cellStyle name="Normal 3 5 13 2" xfId="3996" xr:uid="{00000000-0005-0000-0000-0000C20F0000}"/>
    <cellStyle name="Normal 3 5 14" xfId="3997" xr:uid="{00000000-0005-0000-0000-0000C30F0000}"/>
    <cellStyle name="Normal 3 5 2" xfId="3998" xr:uid="{00000000-0005-0000-0000-0000C40F0000}"/>
    <cellStyle name="Normal 3 5 2 10" xfId="3999" xr:uid="{00000000-0005-0000-0000-0000C50F0000}"/>
    <cellStyle name="Normal 3 5 2 10 2" xfId="4000" xr:uid="{00000000-0005-0000-0000-0000C60F0000}"/>
    <cellStyle name="Normal 3 5 2 11" xfId="4001" xr:uid="{00000000-0005-0000-0000-0000C70F0000}"/>
    <cellStyle name="Normal 3 5 2 11 2" xfId="4002" xr:uid="{00000000-0005-0000-0000-0000C80F0000}"/>
    <cellStyle name="Normal 3 5 2 12" xfId="4003" xr:uid="{00000000-0005-0000-0000-0000C90F0000}"/>
    <cellStyle name="Normal 3 5 2 12 2" xfId="4004" xr:uid="{00000000-0005-0000-0000-0000CA0F0000}"/>
    <cellStyle name="Normal 3 5 2 13" xfId="4005" xr:uid="{00000000-0005-0000-0000-0000CB0F0000}"/>
    <cellStyle name="Normal 3 5 2 2" xfId="4006" xr:uid="{00000000-0005-0000-0000-0000CC0F0000}"/>
    <cellStyle name="Normal 3 5 2 2 2" xfId="4007" xr:uid="{00000000-0005-0000-0000-0000CD0F0000}"/>
    <cellStyle name="Normal 3 5 2 3" xfId="4008" xr:uid="{00000000-0005-0000-0000-0000CE0F0000}"/>
    <cellStyle name="Normal 3 5 2 3 2" xfId="4009" xr:uid="{00000000-0005-0000-0000-0000CF0F0000}"/>
    <cellStyle name="Normal 3 5 2 4" xfId="4010" xr:uid="{00000000-0005-0000-0000-0000D00F0000}"/>
    <cellStyle name="Normal 3 5 2 4 2" xfId="4011" xr:uid="{00000000-0005-0000-0000-0000D10F0000}"/>
    <cellStyle name="Normal 3 5 2 5" xfId="4012" xr:uid="{00000000-0005-0000-0000-0000D20F0000}"/>
    <cellStyle name="Normal 3 5 2 5 2" xfId="4013" xr:uid="{00000000-0005-0000-0000-0000D30F0000}"/>
    <cellStyle name="Normal 3 5 2 6" xfId="4014" xr:uid="{00000000-0005-0000-0000-0000D40F0000}"/>
    <cellStyle name="Normal 3 5 2 6 2" xfId="4015" xr:uid="{00000000-0005-0000-0000-0000D50F0000}"/>
    <cellStyle name="Normal 3 5 2 7" xfId="4016" xr:uid="{00000000-0005-0000-0000-0000D60F0000}"/>
    <cellStyle name="Normal 3 5 2 7 2" xfId="4017" xr:uid="{00000000-0005-0000-0000-0000D70F0000}"/>
    <cellStyle name="Normal 3 5 2 8" xfId="4018" xr:uid="{00000000-0005-0000-0000-0000D80F0000}"/>
    <cellStyle name="Normal 3 5 2 8 2" xfId="4019" xr:uid="{00000000-0005-0000-0000-0000D90F0000}"/>
    <cellStyle name="Normal 3 5 2 9" xfId="4020" xr:uid="{00000000-0005-0000-0000-0000DA0F0000}"/>
    <cellStyle name="Normal 3 5 2 9 2" xfId="4021" xr:uid="{00000000-0005-0000-0000-0000DB0F0000}"/>
    <cellStyle name="Normal 3 5 3" xfId="4022" xr:uid="{00000000-0005-0000-0000-0000DC0F0000}"/>
    <cellStyle name="Normal 3 5 3 2" xfId="4023" xr:uid="{00000000-0005-0000-0000-0000DD0F0000}"/>
    <cellStyle name="Normal 3 5 4" xfId="4024" xr:uid="{00000000-0005-0000-0000-0000DE0F0000}"/>
    <cellStyle name="Normal 3 5 4 2" xfId="4025" xr:uid="{00000000-0005-0000-0000-0000DF0F0000}"/>
    <cellStyle name="Normal 3 5 5" xfId="4026" xr:uid="{00000000-0005-0000-0000-0000E00F0000}"/>
    <cellStyle name="Normal 3 5 5 2" xfId="4027" xr:uid="{00000000-0005-0000-0000-0000E10F0000}"/>
    <cellStyle name="Normal 3 5 6" xfId="4028" xr:uid="{00000000-0005-0000-0000-0000E20F0000}"/>
    <cellStyle name="Normal 3 5 6 2" xfId="4029" xr:uid="{00000000-0005-0000-0000-0000E30F0000}"/>
    <cellStyle name="Normal 3 5 7" xfId="4030" xr:uid="{00000000-0005-0000-0000-0000E40F0000}"/>
    <cellStyle name="Normal 3 5 7 2" xfId="4031" xr:uid="{00000000-0005-0000-0000-0000E50F0000}"/>
    <cellStyle name="Normal 3 5 8" xfId="4032" xr:uid="{00000000-0005-0000-0000-0000E60F0000}"/>
    <cellStyle name="Normal 3 5 8 2" xfId="4033" xr:uid="{00000000-0005-0000-0000-0000E70F0000}"/>
    <cellStyle name="Normal 3 5 9" xfId="4034" xr:uid="{00000000-0005-0000-0000-0000E80F0000}"/>
    <cellStyle name="Normal 3 5 9 2" xfId="4035" xr:uid="{00000000-0005-0000-0000-0000E90F0000}"/>
    <cellStyle name="Normal 3 50" xfId="4036" xr:uid="{00000000-0005-0000-0000-0000EA0F0000}"/>
    <cellStyle name="Normal 3 50 10" xfId="4037" xr:uid="{00000000-0005-0000-0000-0000EB0F0000}"/>
    <cellStyle name="Normal 3 50 10 2" xfId="4038" xr:uid="{00000000-0005-0000-0000-0000EC0F0000}"/>
    <cellStyle name="Normal 3 50 11" xfId="4039" xr:uid="{00000000-0005-0000-0000-0000ED0F0000}"/>
    <cellStyle name="Normal 3 50 11 2" xfId="4040" xr:uid="{00000000-0005-0000-0000-0000EE0F0000}"/>
    <cellStyle name="Normal 3 50 12" xfId="4041" xr:uid="{00000000-0005-0000-0000-0000EF0F0000}"/>
    <cellStyle name="Normal 3 50 12 2" xfId="4042" xr:uid="{00000000-0005-0000-0000-0000F00F0000}"/>
    <cellStyle name="Normal 3 50 13" xfId="4043" xr:uid="{00000000-0005-0000-0000-0000F10F0000}"/>
    <cellStyle name="Normal 3 50 13 2" xfId="4044" xr:uid="{00000000-0005-0000-0000-0000F20F0000}"/>
    <cellStyle name="Normal 3 50 14" xfId="4045" xr:uid="{00000000-0005-0000-0000-0000F30F0000}"/>
    <cellStyle name="Normal 3 50 2" xfId="4046" xr:uid="{00000000-0005-0000-0000-0000F40F0000}"/>
    <cellStyle name="Normal 3 50 2 10" xfId="4047" xr:uid="{00000000-0005-0000-0000-0000F50F0000}"/>
    <cellStyle name="Normal 3 50 2 10 2" xfId="4048" xr:uid="{00000000-0005-0000-0000-0000F60F0000}"/>
    <cellStyle name="Normal 3 50 2 11" xfId="4049" xr:uid="{00000000-0005-0000-0000-0000F70F0000}"/>
    <cellStyle name="Normal 3 50 2 11 2" xfId="4050" xr:uid="{00000000-0005-0000-0000-0000F80F0000}"/>
    <cellStyle name="Normal 3 50 2 12" xfId="4051" xr:uid="{00000000-0005-0000-0000-0000F90F0000}"/>
    <cellStyle name="Normal 3 50 2 12 2" xfId="4052" xr:uid="{00000000-0005-0000-0000-0000FA0F0000}"/>
    <cellStyle name="Normal 3 50 2 13" xfId="4053" xr:uid="{00000000-0005-0000-0000-0000FB0F0000}"/>
    <cellStyle name="Normal 3 50 2 2" xfId="4054" xr:uid="{00000000-0005-0000-0000-0000FC0F0000}"/>
    <cellStyle name="Normal 3 50 2 2 2" xfId="4055" xr:uid="{00000000-0005-0000-0000-0000FD0F0000}"/>
    <cellStyle name="Normal 3 50 2 3" xfId="4056" xr:uid="{00000000-0005-0000-0000-0000FE0F0000}"/>
    <cellStyle name="Normal 3 50 2 3 2" xfId="4057" xr:uid="{00000000-0005-0000-0000-0000FF0F0000}"/>
    <cellStyle name="Normal 3 50 2 4" xfId="4058" xr:uid="{00000000-0005-0000-0000-000000100000}"/>
    <cellStyle name="Normal 3 50 2 4 2" xfId="4059" xr:uid="{00000000-0005-0000-0000-000001100000}"/>
    <cellStyle name="Normal 3 50 2 5" xfId="4060" xr:uid="{00000000-0005-0000-0000-000002100000}"/>
    <cellStyle name="Normal 3 50 2 5 2" xfId="4061" xr:uid="{00000000-0005-0000-0000-000003100000}"/>
    <cellStyle name="Normal 3 50 2 6" xfId="4062" xr:uid="{00000000-0005-0000-0000-000004100000}"/>
    <cellStyle name="Normal 3 50 2 6 2" xfId="4063" xr:uid="{00000000-0005-0000-0000-000005100000}"/>
    <cellStyle name="Normal 3 50 2 7" xfId="4064" xr:uid="{00000000-0005-0000-0000-000006100000}"/>
    <cellStyle name="Normal 3 50 2 7 2" xfId="4065" xr:uid="{00000000-0005-0000-0000-000007100000}"/>
    <cellStyle name="Normal 3 50 2 8" xfId="4066" xr:uid="{00000000-0005-0000-0000-000008100000}"/>
    <cellStyle name="Normal 3 50 2 8 2" xfId="4067" xr:uid="{00000000-0005-0000-0000-000009100000}"/>
    <cellStyle name="Normal 3 50 2 9" xfId="4068" xr:uid="{00000000-0005-0000-0000-00000A100000}"/>
    <cellStyle name="Normal 3 50 2 9 2" xfId="4069" xr:uid="{00000000-0005-0000-0000-00000B100000}"/>
    <cellStyle name="Normal 3 50 3" xfId="4070" xr:uid="{00000000-0005-0000-0000-00000C100000}"/>
    <cellStyle name="Normal 3 50 3 2" xfId="4071" xr:uid="{00000000-0005-0000-0000-00000D100000}"/>
    <cellStyle name="Normal 3 50 4" xfId="4072" xr:uid="{00000000-0005-0000-0000-00000E100000}"/>
    <cellStyle name="Normal 3 50 4 2" xfId="4073" xr:uid="{00000000-0005-0000-0000-00000F100000}"/>
    <cellStyle name="Normal 3 50 5" xfId="4074" xr:uid="{00000000-0005-0000-0000-000010100000}"/>
    <cellStyle name="Normal 3 50 5 2" xfId="4075" xr:uid="{00000000-0005-0000-0000-000011100000}"/>
    <cellStyle name="Normal 3 50 6" xfId="4076" xr:uid="{00000000-0005-0000-0000-000012100000}"/>
    <cellStyle name="Normal 3 50 6 2" xfId="4077" xr:uid="{00000000-0005-0000-0000-000013100000}"/>
    <cellStyle name="Normal 3 50 7" xfId="4078" xr:uid="{00000000-0005-0000-0000-000014100000}"/>
    <cellStyle name="Normal 3 50 7 2" xfId="4079" xr:uid="{00000000-0005-0000-0000-000015100000}"/>
    <cellStyle name="Normal 3 50 8" xfId="4080" xr:uid="{00000000-0005-0000-0000-000016100000}"/>
    <cellStyle name="Normal 3 50 8 2" xfId="4081" xr:uid="{00000000-0005-0000-0000-000017100000}"/>
    <cellStyle name="Normal 3 50 9" xfId="4082" xr:uid="{00000000-0005-0000-0000-000018100000}"/>
    <cellStyle name="Normal 3 50 9 2" xfId="4083" xr:uid="{00000000-0005-0000-0000-000019100000}"/>
    <cellStyle name="Normal 3 51" xfId="4084" xr:uid="{00000000-0005-0000-0000-00001A100000}"/>
    <cellStyle name="Normal 3 51 10" xfId="4085" xr:uid="{00000000-0005-0000-0000-00001B100000}"/>
    <cellStyle name="Normal 3 51 10 2" xfId="4086" xr:uid="{00000000-0005-0000-0000-00001C100000}"/>
    <cellStyle name="Normal 3 51 11" xfId="4087" xr:uid="{00000000-0005-0000-0000-00001D100000}"/>
    <cellStyle name="Normal 3 51 11 2" xfId="4088" xr:uid="{00000000-0005-0000-0000-00001E100000}"/>
    <cellStyle name="Normal 3 51 12" xfId="4089" xr:uid="{00000000-0005-0000-0000-00001F100000}"/>
    <cellStyle name="Normal 3 51 12 2" xfId="4090" xr:uid="{00000000-0005-0000-0000-000020100000}"/>
    <cellStyle name="Normal 3 51 13" xfId="4091" xr:uid="{00000000-0005-0000-0000-000021100000}"/>
    <cellStyle name="Normal 3 51 13 2" xfId="4092" xr:uid="{00000000-0005-0000-0000-000022100000}"/>
    <cellStyle name="Normal 3 51 14" xfId="4093" xr:uid="{00000000-0005-0000-0000-000023100000}"/>
    <cellStyle name="Normal 3 51 2" xfId="4094" xr:uid="{00000000-0005-0000-0000-000024100000}"/>
    <cellStyle name="Normal 3 51 2 10" xfId="4095" xr:uid="{00000000-0005-0000-0000-000025100000}"/>
    <cellStyle name="Normal 3 51 2 10 2" xfId="4096" xr:uid="{00000000-0005-0000-0000-000026100000}"/>
    <cellStyle name="Normal 3 51 2 11" xfId="4097" xr:uid="{00000000-0005-0000-0000-000027100000}"/>
    <cellStyle name="Normal 3 51 2 11 2" xfId="4098" xr:uid="{00000000-0005-0000-0000-000028100000}"/>
    <cellStyle name="Normal 3 51 2 12" xfId="4099" xr:uid="{00000000-0005-0000-0000-000029100000}"/>
    <cellStyle name="Normal 3 51 2 12 2" xfId="4100" xr:uid="{00000000-0005-0000-0000-00002A100000}"/>
    <cellStyle name="Normal 3 51 2 13" xfId="4101" xr:uid="{00000000-0005-0000-0000-00002B100000}"/>
    <cellStyle name="Normal 3 51 2 2" xfId="4102" xr:uid="{00000000-0005-0000-0000-00002C100000}"/>
    <cellStyle name="Normal 3 51 2 2 2" xfId="4103" xr:uid="{00000000-0005-0000-0000-00002D100000}"/>
    <cellStyle name="Normal 3 51 2 3" xfId="4104" xr:uid="{00000000-0005-0000-0000-00002E100000}"/>
    <cellStyle name="Normal 3 51 2 3 2" xfId="4105" xr:uid="{00000000-0005-0000-0000-00002F100000}"/>
    <cellStyle name="Normal 3 51 2 4" xfId="4106" xr:uid="{00000000-0005-0000-0000-000030100000}"/>
    <cellStyle name="Normal 3 51 2 4 2" xfId="4107" xr:uid="{00000000-0005-0000-0000-000031100000}"/>
    <cellStyle name="Normal 3 51 2 5" xfId="4108" xr:uid="{00000000-0005-0000-0000-000032100000}"/>
    <cellStyle name="Normal 3 51 2 5 2" xfId="4109" xr:uid="{00000000-0005-0000-0000-000033100000}"/>
    <cellStyle name="Normal 3 51 2 6" xfId="4110" xr:uid="{00000000-0005-0000-0000-000034100000}"/>
    <cellStyle name="Normal 3 51 2 6 2" xfId="4111" xr:uid="{00000000-0005-0000-0000-000035100000}"/>
    <cellStyle name="Normal 3 51 2 7" xfId="4112" xr:uid="{00000000-0005-0000-0000-000036100000}"/>
    <cellStyle name="Normal 3 51 2 7 2" xfId="4113" xr:uid="{00000000-0005-0000-0000-000037100000}"/>
    <cellStyle name="Normal 3 51 2 8" xfId="4114" xr:uid="{00000000-0005-0000-0000-000038100000}"/>
    <cellStyle name="Normal 3 51 2 8 2" xfId="4115" xr:uid="{00000000-0005-0000-0000-000039100000}"/>
    <cellStyle name="Normal 3 51 2 9" xfId="4116" xr:uid="{00000000-0005-0000-0000-00003A100000}"/>
    <cellStyle name="Normal 3 51 2 9 2" xfId="4117" xr:uid="{00000000-0005-0000-0000-00003B100000}"/>
    <cellStyle name="Normal 3 51 3" xfId="4118" xr:uid="{00000000-0005-0000-0000-00003C100000}"/>
    <cellStyle name="Normal 3 51 3 2" xfId="4119" xr:uid="{00000000-0005-0000-0000-00003D100000}"/>
    <cellStyle name="Normal 3 51 4" xfId="4120" xr:uid="{00000000-0005-0000-0000-00003E100000}"/>
    <cellStyle name="Normal 3 51 4 2" xfId="4121" xr:uid="{00000000-0005-0000-0000-00003F100000}"/>
    <cellStyle name="Normal 3 51 5" xfId="4122" xr:uid="{00000000-0005-0000-0000-000040100000}"/>
    <cellStyle name="Normal 3 51 5 2" xfId="4123" xr:uid="{00000000-0005-0000-0000-000041100000}"/>
    <cellStyle name="Normal 3 51 6" xfId="4124" xr:uid="{00000000-0005-0000-0000-000042100000}"/>
    <cellStyle name="Normal 3 51 6 2" xfId="4125" xr:uid="{00000000-0005-0000-0000-000043100000}"/>
    <cellStyle name="Normal 3 51 7" xfId="4126" xr:uid="{00000000-0005-0000-0000-000044100000}"/>
    <cellStyle name="Normal 3 51 7 2" xfId="4127" xr:uid="{00000000-0005-0000-0000-000045100000}"/>
    <cellStyle name="Normal 3 51 8" xfId="4128" xr:uid="{00000000-0005-0000-0000-000046100000}"/>
    <cellStyle name="Normal 3 51 8 2" xfId="4129" xr:uid="{00000000-0005-0000-0000-000047100000}"/>
    <cellStyle name="Normal 3 51 9" xfId="4130" xr:uid="{00000000-0005-0000-0000-000048100000}"/>
    <cellStyle name="Normal 3 51 9 2" xfId="4131" xr:uid="{00000000-0005-0000-0000-000049100000}"/>
    <cellStyle name="Normal 3 52" xfId="4132" xr:uid="{00000000-0005-0000-0000-00004A100000}"/>
    <cellStyle name="Normal 3 52 10" xfId="4133" xr:uid="{00000000-0005-0000-0000-00004B100000}"/>
    <cellStyle name="Normal 3 52 10 2" xfId="4134" xr:uid="{00000000-0005-0000-0000-00004C100000}"/>
    <cellStyle name="Normal 3 52 11" xfId="4135" xr:uid="{00000000-0005-0000-0000-00004D100000}"/>
    <cellStyle name="Normal 3 52 11 2" xfId="4136" xr:uid="{00000000-0005-0000-0000-00004E100000}"/>
    <cellStyle name="Normal 3 52 12" xfId="4137" xr:uid="{00000000-0005-0000-0000-00004F100000}"/>
    <cellStyle name="Normal 3 52 12 2" xfId="4138" xr:uid="{00000000-0005-0000-0000-000050100000}"/>
    <cellStyle name="Normal 3 52 13" xfId="4139" xr:uid="{00000000-0005-0000-0000-000051100000}"/>
    <cellStyle name="Normal 3 52 13 2" xfId="4140" xr:uid="{00000000-0005-0000-0000-000052100000}"/>
    <cellStyle name="Normal 3 52 14" xfId="4141" xr:uid="{00000000-0005-0000-0000-000053100000}"/>
    <cellStyle name="Normal 3 52 2" xfId="4142" xr:uid="{00000000-0005-0000-0000-000054100000}"/>
    <cellStyle name="Normal 3 52 2 10" xfId="4143" xr:uid="{00000000-0005-0000-0000-000055100000}"/>
    <cellStyle name="Normal 3 52 2 10 2" xfId="4144" xr:uid="{00000000-0005-0000-0000-000056100000}"/>
    <cellStyle name="Normal 3 52 2 11" xfId="4145" xr:uid="{00000000-0005-0000-0000-000057100000}"/>
    <cellStyle name="Normal 3 52 2 11 2" xfId="4146" xr:uid="{00000000-0005-0000-0000-000058100000}"/>
    <cellStyle name="Normal 3 52 2 12" xfId="4147" xr:uid="{00000000-0005-0000-0000-000059100000}"/>
    <cellStyle name="Normal 3 52 2 12 2" xfId="4148" xr:uid="{00000000-0005-0000-0000-00005A100000}"/>
    <cellStyle name="Normal 3 52 2 13" xfId="4149" xr:uid="{00000000-0005-0000-0000-00005B100000}"/>
    <cellStyle name="Normal 3 52 2 2" xfId="4150" xr:uid="{00000000-0005-0000-0000-00005C100000}"/>
    <cellStyle name="Normal 3 52 2 2 2" xfId="4151" xr:uid="{00000000-0005-0000-0000-00005D100000}"/>
    <cellStyle name="Normal 3 52 2 3" xfId="4152" xr:uid="{00000000-0005-0000-0000-00005E100000}"/>
    <cellStyle name="Normal 3 52 2 3 2" xfId="4153" xr:uid="{00000000-0005-0000-0000-00005F100000}"/>
    <cellStyle name="Normal 3 52 2 4" xfId="4154" xr:uid="{00000000-0005-0000-0000-000060100000}"/>
    <cellStyle name="Normal 3 52 2 4 2" xfId="4155" xr:uid="{00000000-0005-0000-0000-000061100000}"/>
    <cellStyle name="Normal 3 52 2 5" xfId="4156" xr:uid="{00000000-0005-0000-0000-000062100000}"/>
    <cellStyle name="Normal 3 52 2 5 2" xfId="4157" xr:uid="{00000000-0005-0000-0000-000063100000}"/>
    <cellStyle name="Normal 3 52 2 6" xfId="4158" xr:uid="{00000000-0005-0000-0000-000064100000}"/>
    <cellStyle name="Normal 3 52 2 6 2" xfId="4159" xr:uid="{00000000-0005-0000-0000-000065100000}"/>
    <cellStyle name="Normal 3 52 2 7" xfId="4160" xr:uid="{00000000-0005-0000-0000-000066100000}"/>
    <cellStyle name="Normal 3 52 2 7 2" xfId="4161" xr:uid="{00000000-0005-0000-0000-000067100000}"/>
    <cellStyle name="Normal 3 52 2 8" xfId="4162" xr:uid="{00000000-0005-0000-0000-000068100000}"/>
    <cellStyle name="Normal 3 52 2 8 2" xfId="4163" xr:uid="{00000000-0005-0000-0000-000069100000}"/>
    <cellStyle name="Normal 3 52 2 9" xfId="4164" xr:uid="{00000000-0005-0000-0000-00006A100000}"/>
    <cellStyle name="Normal 3 52 2 9 2" xfId="4165" xr:uid="{00000000-0005-0000-0000-00006B100000}"/>
    <cellStyle name="Normal 3 52 3" xfId="4166" xr:uid="{00000000-0005-0000-0000-00006C100000}"/>
    <cellStyle name="Normal 3 52 3 2" xfId="4167" xr:uid="{00000000-0005-0000-0000-00006D100000}"/>
    <cellStyle name="Normal 3 52 4" xfId="4168" xr:uid="{00000000-0005-0000-0000-00006E100000}"/>
    <cellStyle name="Normal 3 52 4 2" xfId="4169" xr:uid="{00000000-0005-0000-0000-00006F100000}"/>
    <cellStyle name="Normal 3 52 5" xfId="4170" xr:uid="{00000000-0005-0000-0000-000070100000}"/>
    <cellStyle name="Normal 3 52 5 2" xfId="4171" xr:uid="{00000000-0005-0000-0000-000071100000}"/>
    <cellStyle name="Normal 3 52 6" xfId="4172" xr:uid="{00000000-0005-0000-0000-000072100000}"/>
    <cellStyle name="Normal 3 52 6 2" xfId="4173" xr:uid="{00000000-0005-0000-0000-000073100000}"/>
    <cellStyle name="Normal 3 52 7" xfId="4174" xr:uid="{00000000-0005-0000-0000-000074100000}"/>
    <cellStyle name="Normal 3 52 7 2" xfId="4175" xr:uid="{00000000-0005-0000-0000-000075100000}"/>
    <cellStyle name="Normal 3 52 8" xfId="4176" xr:uid="{00000000-0005-0000-0000-000076100000}"/>
    <cellStyle name="Normal 3 52 8 2" xfId="4177" xr:uid="{00000000-0005-0000-0000-000077100000}"/>
    <cellStyle name="Normal 3 52 9" xfId="4178" xr:uid="{00000000-0005-0000-0000-000078100000}"/>
    <cellStyle name="Normal 3 52 9 2" xfId="4179" xr:uid="{00000000-0005-0000-0000-000079100000}"/>
    <cellStyle name="Normal 3 53" xfId="4180" xr:uid="{00000000-0005-0000-0000-00007A100000}"/>
    <cellStyle name="Normal 3 53 10" xfId="4181" xr:uid="{00000000-0005-0000-0000-00007B100000}"/>
    <cellStyle name="Normal 3 53 10 2" xfId="4182" xr:uid="{00000000-0005-0000-0000-00007C100000}"/>
    <cellStyle name="Normal 3 53 11" xfId="4183" xr:uid="{00000000-0005-0000-0000-00007D100000}"/>
    <cellStyle name="Normal 3 53 11 2" xfId="4184" xr:uid="{00000000-0005-0000-0000-00007E100000}"/>
    <cellStyle name="Normal 3 53 12" xfId="4185" xr:uid="{00000000-0005-0000-0000-00007F100000}"/>
    <cellStyle name="Normal 3 53 12 2" xfId="4186" xr:uid="{00000000-0005-0000-0000-000080100000}"/>
    <cellStyle name="Normal 3 53 13" xfId="4187" xr:uid="{00000000-0005-0000-0000-000081100000}"/>
    <cellStyle name="Normal 3 53 13 2" xfId="4188" xr:uid="{00000000-0005-0000-0000-000082100000}"/>
    <cellStyle name="Normal 3 53 14" xfId="4189" xr:uid="{00000000-0005-0000-0000-000083100000}"/>
    <cellStyle name="Normal 3 53 2" xfId="4190" xr:uid="{00000000-0005-0000-0000-000084100000}"/>
    <cellStyle name="Normal 3 53 2 10" xfId="4191" xr:uid="{00000000-0005-0000-0000-000085100000}"/>
    <cellStyle name="Normal 3 53 2 10 2" xfId="4192" xr:uid="{00000000-0005-0000-0000-000086100000}"/>
    <cellStyle name="Normal 3 53 2 11" xfId="4193" xr:uid="{00000000-0005-0000-0000-000087100000}"/>
    <cellStyle name="Normal 3 53 2 11 2" xfId="4194" xr:uid="{00000000-0005-0000-0000-000088100000}"/>
    <cellStyle name="Normal 3 53 2 12" xfId="4195" xr:uid="{00000000-0005-0000-0000-000089100000}"/>
    <cellStyle name="Normal 3 53 2 12 2" xfId="4196" xr:uid="{00000000-0005-0000-0000-00008A100000}"/>
    <cellStyle name="Normal 3 53 2 13" xfId="4197" xr:uid="{00000000-0005-0000-0000-00008B100000}"/>
    <cellStyle name="Normal 3 53 2 2" xfId="4198" xr:uid="{00000000-0005-0000-0000-00008C100000}"/>
    <cellStyle name="Normal 3 53 2 2 2" xfId="4199" xr:uid="{00000000-0005-0000-0000-00008D100000}"/>
    <cellStyle name="Normal 3 53 2 3" xfId="4200" xr:uid="{00000000-0005-0000-0000-00008E100000}"/>
    <cellStyle name="Normal 3 53 2 3 2" xfId="4201" xr:uid="{00000000-0005-0000-0000-00008F100000}"/>
    <cellStyle name="Normal 3 53 2 4" xfId="4202" xr:uid="{00000000-0005-0000-0000-000090100000}"/>
    <cellStyle name="Normal 3 53 2 4 2" xfId="4203" xr:uid="{00000000-0005-0000-0000-000091100000}"/>
    <cellStyle name="Normal 3 53 2 5" xfId="4204" xr:uid="{00000000-0005-0000-0000-000092100000}"/>
    <cellStyle name="Normal 3 53 2 5 2" xfId="4205" xr:uid="{00000000-0005-0000-0000-000093100000}"/>
    <cellStyle name="Normal 3 53 2 6" xfId="4206" xr:uid="{00000000-0005-0000-0000-000094100000}"/>
    <cellStyle name="Normal 3 53 2 6 2" xfId="4207" xr:uid="{00000000-0005-0000-0000-000095100000}"/>
    <cellStyle name="Normal 3 53 2 7" xfId="4208" xr:uid="{00000000-0005-0000-0000-000096100000}"/>
    <cellStyle name="Normal 3 53 2 7 2" xfId="4209" xr:uid="{00000000-0005-0000-0000-000097100000}"/>
    <cellStyle name="Normal 3 53 2 8" xfId="4210" xr:uid="{00000000-0005-0000-0000-000098100000}"/>
    <cellStyle name="Normal 3 53 2 8 2" xfId="4211" xr:uid="{00000000-0005-0000-0000-000099100000}"/>
    <cellStyle name="Normal 3 53 2 9" xfId="4212" xr:uid="{00000000-0005-0000-0000-00009A100000}"/>
    <cellStyle name="Normal 3 53 2 9 2" xfId="4213" xr:uid="{00000000-0005-0000-0000-00009B100000}"/>
    <cellStyle name="Normal 3 53 3" xfId="4214" xr:uid="{00000000-0005-0000-0000-00009C100000}"/>
    <cellStyle name="Normal 3 53 3 2" xfId="4215" xr:uid="{00000000-0005-0000-0000-00009D100000}"/>
    <cellStyle name="Normal 3 53 4" xfId="4216" xr:uid="{00000000-0005-0000-0000-00009E100000}"/>
    <cellStyle name="Normal 3 53 4 2" xfId="4217" xr:uid="{00000000-0005-0000-0000-00009F100000}"/>
    <cellStyle name="Normal 3 53 5" xfId="4218" xr:uid="{00000000-0005-0000-0000-0000A0100000}"/>
    <cellStyle name="Normal 3 53 5 2" xfId="4219" xr:uid="{00000000-0005-0000-0000-0000A1100000}"/>
    <cellStyle name="Normal 3 53 6" xfId="4220" xr:uid="{00000000-0005-0000-0000-0000A2100000}"/>
    <cellStyle name="Normal 3 53 6 2" xfId="4221" xr:uid="{00000000-0005-0000-0000-0000A3100000}"/>
    <cellStyle name="Normal 3 53 7" xfId="4222" xr:uid="{00000000-0005-0000-0000-0000A4100000}"/>
    <cellStyle name="Normal 3 53 7 2" xfId="4223" xr:uid="{00000000-0005-0000-0000-0000A5100000}"/>
    <cellStyle name="Normal 3 53 8" xfId="4224" xr:uid="{00000000-0005-0000-0000-0000A6100000}"/>
    <cellStyle name="Normal 3 53 8 2" xfId="4225" xr:uid="{00000000-0005-0000-0000-0000A7100000}"/>
    <cellStyle name="Normal 3 53 9" xfId="4226" xr:uid="{00000000-0005-0000-0000-0000A8100000}"/>
    <cellStyle name="Normal 3 53 9 2" xfId="4227" xr:uid="{00000000-0005-0000-0000-0000A9100000}"/>
    <cellStyle name="Normal 3 54" xfId="4228" xr:uid="{00000000-0005-0000-0000-0000AA100000}"/>
    <cellStyle name="Normal 3 54 10" xfId="4229" xr:uid="{00000000-0005-0000-0000-0000AB100000}"/>
    <cellStyle name="Normal 3 54 10 2" xfId="4230" xr:uid="{00000000-0005-0000-0000-0000AC100000}"/>
    <cellStyle name="Normal 3 54 11" xfId="4231" xr:uid="{00000000-0005-0000-0000-0000AD100000}"/>
    <cellStyle name="Normal 3 54 11 2" xfId="4232" xr:uid="{00000000-0005-0000-0000-0000AE100000}"/>
    <cellStyle name="Normal 3 54 12" xfId="4233" xr:uid="{00000000-0005-0000-0000-0000AF100000}"/>
    <cellStyle name="Normal 3 54 12 2" xfId="4234" xr:uid="{00000000-0005-0000-0000-0000B0100000}"/>
    <cellStyle name="Normal 3 54 13" xfId="4235" xr:uid="{00000000-0005-0000-0000-0000B1100000}"/>
    <cellStyle name="Normal 3 54 13 2" xfId="4236" xr:uid="{00000000-0005-0000-0000-0000B2100000}"/>
    <cellStyle name="Normal 3 54 14" xfId="4237" xr:uid="{00000000-0005-0000-0000-0000B3100000}"/>
    <cellStyle name="Normal 3 54 2" xfId="4238" xr:uid="{00000000-0005-0000-0000-0000B4100000}"/>
    <cellStyle name="Normal 3 54 2 10" xfId="4239" xr:uid="{00000000-0005-0000-0000-0000B5100000}"/>
    <cellStyle name="Normal 3 54 2 10 2" xfId="4240" xr:uid="{00000000-0005-0000-0000-0000B6100000}"/>
    <cellStyle name="Normal 3 54 2 11" xfId="4241" xr:uid="{00000000-0005-0000-0000-0000B7100000}"/>
    <cellStyle name="Normal 3 54 2 11 2" xfId="4242" xr:uid="{00000000-0005-0000-0000-0000B8100000}"/>
    <cellStyle name="Normal 3 54 2 12" xfId="4243" xr:uid="{00000000-0005-0000-0000-0000B9100000}"/>
    <cellStyle name="Normal 3 54 2 12 2" xfId="4244" xr:uid="{00000000-0005-0000-0000-0000BA100000}"/>
    <cellStyle name="Normal 3 54 2 13" xfId="4245" xr:uid="{00000000-0005-0000-0000-0000BB100000}"/>
    <cellStyle name="Normal 3 54 2 2" xfId="4246" xr:uid="{00000000-0005-0000-0000-0000BC100000}"/>
    <cellStyle name="Normal 3 54 2 2 2" xfId="4247" xr:uid="{00000000-0005-0000-0000-0000BD100000}"/>
    <cellStyle name="Normal 3 54 2 3" xfId="4248" xr:uid="{00000000-0005-0000-0000-0000BE100000}"/>
    <cellStyle name="Normal 3 54 2 3 2" xfId="4249" xr:uid="{00000000-0005-0000-0000-0000BF100000}"/>
    <cellStyle name="Normal 3 54 2 4" xfId="4250" xr:uid="{00000000-0005-0000-0000-0000C0100000}"/>
    <cellStyle name="Normal 3 54 2 4 2" xfId="4251" xr:uid="{00000000-0005-0000-0000-0000C1100000}"/>
    <cellStyle name="Normal 3 54 2 5" xfId="4252" xr:uid="{00000000-0005-0000-0000-0000C2100000}"/>
    <cellStyle name="Normal 3 54 2 5 2" xfId="4253" xr:uid="{00000000-0005-0000-0000-0000C3100000}"/>
    <cellStyle name="Normal 3 54 2 6" xfId="4254" xr:uid="{00000000-0005-0000-0000-0000C4100000}"/>
    <cellStyle name="Normal 3 54 2 6 2" xfId="4255" xr:uid="{00000000-0005-0000-0000-0000C5100000}"/>
    <cellStyle name="Normal 3 54 2 7" xfId="4256" xr:uid="{00000000-0005-0000-0000-0000C6100000}"/>
    <cellStyle name="Normal 3 54 2 7 2" xfId="4257" xr:uid="{00000000-0005-0000-0000-0000C7100000}"/>
    <cellStyle name="Normal 3 54 2 8" xfId="4258" xr:uid="{00000000-0005-0000-0000-0000C8100000}"/>
    <cellStyle name="Normal 3 54 2 8 2" xfId="4259" xr:uid="{00000000-0005-0000-0000-0000C9100000}"/>
    <cellStyle name="Normal 3 54 2 9" xfId="4260" xr:uid="{00000000-0005-0000-0000-0000CA100000}"/>
    <cellStyle name="Normal 3 54 2 9 2" xfId="4261" xr:uid="{00000000-0005-0000-0000-0000CB100000}"/>
    <cellStyle name="Normal 3 54 3" xfId="4262" xr:uid="{00000000-0005-0000-0000-0000CC100000}"/>
    <cellStyle name="Normal 3 54 3 2" xfId="4263" xr:uid="{00000000-0005-0000-0000-0000CD100000}"/>
    <cellStyle name="Normal 3 54 4" xfId="4264" xr:uid="{00000000-0005-0000-0000-0000CE100000}"/>
    <cellStyle name="Normal 3 54 4 2" xfId="4265" xr:uid="{00000000-0005-0000-0000-0000CF100000}"/>
    <cellStyle name="Normal 3 54 5" xfId="4266" xr:uid="{00000000-0005-0000-0000-0000D0100000}"/>
    <cellStyle name="Normal 3 54 5 2" xfId="4267" xr:uid="{00000000-0005-0000-0000-0000D1100000}"/>
    <cellStyle name="Normal 3 54 6" xfId="4268" xr:uid="{00000000-0005-0000-0000-0000D2100000}"/>
    <cellStyle name="Normal 3 54 6 2" xfId="4269" xr:uid="{00000000-0005-0000-0000-0000D3100000}"/>
    <cellStyle name="Normal 3 54 7" xfId="4270" xr:uid="{00000000-0005-0000-0000-0000D4100000}"/>
    <cellStyle name="Normal 3 54 7 2" xfId="4271" xr:uid="{00000000-0005-0000-0000-0000D5100000}"/>
    <cellStyle name="Normal 3 54 8" xfId="4272" xr:uid="{00000000-0005-0000-0000-0000D6100000}"/>
    <cellStyle name="Normal 3 54 8 2" xfId="4273" xr:uid="{00000000-0005-0000-0000-0000D7100000}"/>
    <cellStyle name="Normal 3 54 9" xfId="4274" xr:uid="{00000000-0005-0000-0000-0000D8100000}"/>
    <cellStyle name="Normal 3 54 9 2" xfId="4275" xr:uid="{00000000-0005-0000-0000-0000D9100000}"/>
    <cellStyle name="Normal 3 55" xfId="4276" xr:uid="{00000000-0005-0000-0000-0000DA100000}"/>
    <cellStyle name="Normal 3 55 10" xfId="4277" xr:uid="{00000000-0005-0000-0000-0000DB100000}"/>
    <cellStyle name="Normal 3 55 10 2" xfId="4278" xr:uid="{00000000-0005-0000-0000-0000DC100000}"/>
    <cellStyle name="Normal 3 55 11" xfId="4279" xr:uid="{00000000-0005-0000-0000-0000DD100000}"/>
    <cellStyle name="Normal 3 55 11 2" xfId="4280" xr:uid="{00000000-0005-0000-0000-0000DE100000}"/>
    <cellStyle name="Normal 3 55 12" xfId="4281" xr:uid="{00000000-0005-0000-0000-0000DF100000}"/>
    <cellStyle name="Normal 3 55 12 2" xfId="4282" xr:uid="{00000000-0005-0000-0000-0000E0100000}"/>
    <cellStyle name="Normal 3 55 13" xfId="4283" xr:uid="{00000000-0005-0000-0000-0000E1100000}"/>
    <cellStyle name="Normal 3 55 13 2" xfId="4284" xr:uid="{00000000-0005-0000-0000-0000E2100000}"/>
    <cellStyle name="Normal 3 55 14" xfId="4285" xr:uid="{00000000-0005-0000-0000-0000E3100000}"/>
    <cellStyle name="Normal 3 55 2" xfId="4286" xr:uid="{00000000-0005-0000-0000-0000E4100000}"/>
    <cellStyle name="Normal 3 55 2 10" xfId="4287" xr:uid="{00000000-0005-0000-0000-0000E5100000}"/>
    <cellStyle name="Normal 3 55 2 10 2" xfId="4288" xr:uid="{00000000-0005-0000-0000-0000E6100000}"/>
    <cellStyle name="Normal 3 55 2 11" xfId="4289" xr:uid="{00000000-0005-0000-0000-0000E7100000}"/>
    <cellStyle name="Normal 3 55 2 11 2" xfId="4290" xr:uid="{00000000-0005-0000-0000-0000E8100000}"/>
    <cellStyle name="Normal 3 55 2 12" xfId="4291" xr:uid="{00000000-0005-0000-0000-0000E9100000}"/>
    <cellStyle name="Normal 3 55 2 12 2" xfId="4292" xr:uid="{00000000-0005-0000-0000-0000EA100000}"/>
    <cellStyle name="Normal 3 55 2 13" xfId="4293" xr:uid="{00000000-0005-0000-0000-0000EB100000}"/>
    <cellStyle name="Normal 3 55 2 2" xfId="4294" xr:uid="{00000000-0005-0000-0000-0000EC100000}"/>
    <cellStyle name="Normal 3 55 2 2 2" xfId="4295" xr:uid="{00000000-0005-0000-0000-0000ED100000}"/>
    <cellStyle name="Normal 3 55 2 3" xfId="4296" xr:uid="{00000000-0005-0000-0000-0000EE100000}"/>
    <cellStyle name="Normal 3 55 2 3 2" xfId="4297" xr:uid="{00000000-0005-0000-0000-0000EF100000}"/>
    <cellStyle name="Normal 3 55 2 4" xfId="4298" xr:uid="{00000000-0005-0000-0000-0000F0100000}"/>
    <cellStyle name="Normal 3 55 2 4 2" xfId="4299" xr:uid="{00000000-0005-0000-0000-0000F1100000}"/>
    <cellStyle name="Normal 3 55 2 5" xfId="4300" xr:uid="{00000000-0005-0000-0000-0000F2100000}"/>
    <cellStyle name="Normal 3 55 2 5 2" xfId="4301" xr:uid="{00000000-0005-0000-0000-0000F3100000}"/>
    <cellStyle name="Normal 3 55 2 6" xfId="4302" xr:uid="{00000000-0005-0000-0000-0000F4100000}"/>
    <cellStyle name="Normal 3 55 2 6 2" xfId="4303" xr:uid="{00000000-0005-0000-0000-0000F5100000}"/>
    <cellStyle name="Normal 3 55 2 7" xfId="4304" xr:uid="{00000000-0005-0000-0000-0000F6100000}"/>
    <cellStyle name="Normal 3 55 2 7 2" xfId="4305" xr:uid="{00000000-0005-0000-0000-0000F7100000}"/>
    <cellStyle name="Normal 3 55 2 8" xfId="4306" xr:uid="{00000000-0005-0000-0000-0000F8100000}"/>
    <cellStyle name="Normal 3 55 2 8 2" xfId="4307" xr:uid="{00000000-0005-0000-0000-0000F9100000}"/>
    <cellStyle name="Normal 3 55 2 9" xfId="4308" xr:uid="{00000000-0005-0000-0000-0000FA100000}"/>
    <cellStyle name="Normal 3 55 2 9 2" xfId="4309" xr:uid="{00000000-0005-0000-0000-0000FB100000}"/>
    <cellStyle name="Normal 3 55 3" xfId="4310" xr:uid="{00000000-0005-0000-0000-0000FC100000}"/>
    <cellStyle name="Normal 3 55 3 2" xfId="4311" xr:uid="{00000000-0005-0000-0000-0000FD100000}"/>
    <cellStyle name="Normal 3 55 4" xfId="4312" xr:uid="{00000000-0005-0000-0000-0000FE100000}"/>
    <cellStyle name="Normal 3 55 4 2" xfId="4313" xr:uid="{00000000-0005-0000-0000-0000FF100000}"/>
    <cellStyle name="Normal 3 55 5" xfId="4314" xr:uid="{00000000-0005-0000-0000-000000110000}"/>
    <cellStyle name="Normal 3 55 5 2" xfId="4315" xr:uid="{00000000-0005-0000-0000-000001110000}"/>
    <cellStyle name="Normal 3 55 6" xfId="4316" xr:uid="{00000000-0005-0000-0000-000002110000}"/>
    <cellStyle name="Normal 3 55 6 2" xfId="4317" xr:uid="{00000000-0005-0000-0000-000003110000}"/>
    <cellStyle name="Normal 3 55 7" xfId="4318" xr:uid="{00000000-0005-0000-0000-000004110000}"/>
    <cellStyle name="Normal 3 55 7 2" xfId="4319" xr:uid="{00000000-0005-0000-0000-000005110000}"/>
    <cellStyle name="Normal 3 55 8" xfId="4320" xr:uid="{00000000-0005-0000-0000-000006110000}"/>
    <cellStyle name="Normal 3 55 8 2" xfId="4321" xr:uid="{00000000-0005-0000-0000-000007110000}"/>
    <cellStyle name="Normal 3 55 9" xfId="4322" xr:uid="{00000000-0005-0000-0000-000008110000}"/>
    <cellStyle name="Normal 3 55 9 2" xfId="4323" xr:uid="{00000000-0005-0000-0000-000009110000}"/>
    <cellStyle name="Normal 3 56" xfId="4324" xr:uid="{00000000-0005-0000-0000-00000A110000}"/>
    <cellStyle name="Normal 3 56 10" xfId="4325" xr:uid="{00000000-0005-0000-0000-00000B110000}"/>
    <cellStyle name="Normal 3 56 10 2" xfId="4326" xr:uid="{00000000-0005-0000-0000-00000C110000}"/>
    <cellStyle name="Normal 3 56 11" xfId="4327" xr:uid="{00000000-0005-0000-0000-00000D110000}"/>
    <cellStyle name="Normal 3 56 11 2" xfId="4328" xr:uid="{00000000-0005-0000-0000-00000E110000}"/>
    <cellStyle name="Normal 3 56 12" xfId="4329" xr:uid="{00000000-0005-0000-0000-00000F110000}"/>
    <cellStyle name="Normal 3 56 12 2" xfId="4330" xr:uid="{00000000-0005-0000-0000-000010110000}"/>
    <cellStyle name="Normal 3 56 13" xfId="4331" xr:uid="{00000000-0005-0000-0000-000011110000}"/>
    <cellStyle name="Normal 3 56 13 2" xfId="4332" xr:uid="{00000000-0005-0000-0000-000012110000}"/>
    <cellStyle name="Normal 3 56 14" xfId="4333" xr:uid="{00000000-0005-0000-0000-000013110000}"/>
    <cellStyle name="Normal 3 56 2" xfId="4334" xr:uid="{00000000-0005-0000-0000-000014110000}"/>
    <cellStyle name="Normal 3 56 2 10" xfId="4335" xr:uid="{00000000-0005-0000-0000-000015110000}"/>
    <cellStyle name="Normal 3 56 2 10 2" xfId="4336" xr:uid="{00000000-0005-0000-0000-000016110000}"/>
    <cellStyle name="Normal 3 56 2 11" xfId="4337" xr:uid="{00000000-0005-0000-0000-000017110000}"/>
    <cellStyle name="Normal 3 56 2 11 2" xfId="4338" xr:uid="{00000000-0005-0000-0000-000018110000}"/>
    <cellStyle name="Normal 3 56 2 12" xfId="4339" xr:uid="{00000000-0005-0000-0000-000019110000}"/>
    <cellStyle name="Normal 3 56 2 12 2" xfId="4340" xr:uid="{00000000-0005-0000-0000-00001A110000}"/>
    <cellStyle name="Normal 3 56 2 13" xfId="4341" xr:uid="{00000000-0005-0000-0000-00001B110000}"/>
    <cellStyle name="Normal 3 56 2 2" xfId="4342" xr:uid="{00000000-0005-0000-0000-00001C110000}"/>
    <cellStyle name="Normal 3 56 2 2 2" xfId="4343" xr:uid="{00000000-0005-0000-0000-00001D110000}"/>
    <cellStyle name="Normal 3 56 2 3" xfId="4344" xr:uid="{00000000-0005-0000-0000-00001E110000}"/>
    <cellStyle name="Normal 3 56 2 3 2" xfId="4345" xr:uid="{00000000-0005-0000-0000-00001F110000}"/>
    <cellStyle name="Normal 3 56 2 4" xfId="4346" xr:uid="{00000000-0005-0000-0000-000020110000}"/>
    <cellStyle name="Normal 3 56 2 4 2" xfId="4347" xr:uid="{00000000-0005-0000-0000-000021110000}"/>
    <cellStyle name="Normal 3 56 2 5" xfId="4348" xr:uid="{00000000-0005-0000-0000-000022110000}"/>
    <cellStyle name="Normal 3 56 2 5 2" xfId="4349" xr:uid="{00000000-0005-0000-0000-000023110000}"/>
    <cellStyle name="Normal 3 56 2 6" xfId="4350" xr:uid="{00000000-0005-0000-0000-000024110000}"/>
    <cellStyle name="Normal 3 56 2 6 2" xfId="4351" xr:uid="{00000000-0005-0000-0000-000025110000}"/>
    <cellStyle name="Normal 3 56 2 7" xfId="4352" xr:uid="{00000000-0005-0000-0000-000026110000}"/>
    <cellStyle name="Normal 3 56 2 7 2" xfId="4353" xr:uid="{00000000-0005-0000-0000-000027110000}"/>
    <cellStyle name="Normal 3 56 2 8" xfId="4354" xr:uid="{00000000-0005-0000-0000-000028110000}"/>
    <cellStyle name="Normal 3 56 2 8 2" xfId="4355" xr:uid="{00000000-0005-0000-0000-000029110000}"/>
    <cellStyle name="Normal 3 56 2 9" xfId="4356" xr:uid="{00000000-0005-0000-0000-00002A110000}"/>
    <cellStyle name="Normal 3 56 2 9 2" xfId="4357" xr:uid="{00000000-0005-0000-0000-00002B110000}"/>
    <cellStyle name="Normal 3 56 3" xfId="4358" xr:uid="{00000000-0005-0000-0000-00002C110000}"/>
    <cellStyle name="Normal 3 56 3 2" xfId="4359" xr:uid="{00000000-0005-0000-0000-00002D110000}"/>
    <cellStyle name="Normal 3 56 4" xfId="4360" xr:uid="{00000000-0005-0000-0000-00002E110000}"/>
    <cellStyle name="Normal 3 56 4 2" xfId="4361" xr:uid="{00000000-0005-0000-0000-00002F110000}"/>
    <cellStyle name="Normal 3 56 5" xfId="4362" xr:uid="{00000000-0005-0000-0000-000030110000}"/>
    <cellStyle name="Normal 3 56 5 2" xfId="4363" xr:uid="{00000000-0005-0000-0000-000031110000}"/>
    <cellStyle name="Normal 3 56 6" xfId="4364" xr:uid="{00000000-0005-0000-0000-000032110000}"/>
    <cellStyle name="Normal 3 56 6 2" xfId="4365" xr:uid="{00000000-0005-0000-0000-000033110000}"/>
    <cellStyle name="Normal 3 56 7" xfId="4366" xr:uid="{00000000-0005-0000-0000-000034110000}"/>
    <cellStyle name="Normal 3 56 7 2" xfId="4367" xr:uid="{00000000-0005-0000-0000-000035110000}"/>
    <cellStyle name="Normal 3 56 8" xfId="4368" xr:uid="{00000000-0005-0000-0000-000036110000}"/>
    <cellStyle name="Normal 3 56 8 2" xfId="4369" xr:uid="{00000000-0005-0000-0000-000037110000}"/>
    <cellStyle name="Normal 3 56 9" xfId="4370" xr:uid="{00000000-0005-0000-0000-000038110000}"/>
    <cellStyle name="Normal 3 56 9 2" xfId="4371" xr:uid="{00000000-0005-0000-0000-000039110000}"/>
    <cellStyle name="Normal 3 57" xfId="4372" xr:uid="{00000000-0005-0000-0000-00003A110000}"/>
    <cellStyle name="Normal 3 57 10" xfId="4373" xr:uid="{00000000-0005-0000-0000-00003B110000}"/>
    <cellStyle name="Normal 3 57 10 2" xfId="4374" xr:uid="{00000000-0005-0000-0000-00003C110000}"/>
    <cellStyle name="Normal 3 57 11" xfId="4375" xr:uid="{00000000-0005-0000-0000-00003D110000}"/>
    <cellStyle name="Normal 3 57 11 2" xfId="4376" xr:uid="{00000000-0005-0000-0000-00003E110000}"/>
    <cellStyle name="Normal 3 57 12" xfId="4377" xr:uid="{00000000-0005-0000-0000-00003F110000}"/>
    <cellStyle name="Normal 3 57 12 2" xfId="4378" xr:uid="{00000000-0005-0000-0000-000040110000}"/>
    <cellStyle name="Normal 3 57 13" xfId="4379" xr:uid="{00000000-0005-0000-0000-000041110000}"/>
    <cellStyle name="Normal 3 57 13 2" xfId="4380" xr:uid="{00000000-0005-0000-0000-000042110000}"/>
    <cellStyle name="Normal 3 57 14" xfId="4381" xr:uid="{00000000-0005-0000-0000-000043110000}"/>
    <cellStyle name="Normal 3 57 2" xfId="4382" xr:uid="{00000000-0005-0000-0000-000044110000}"/>
    <cellStyle name="Normal 3 57 2 10" xfId="4383" xr:uid="{00000000-0005-0000-0000-000045110000}"/>
    <cellStyle name="Normal 3 57 2 10 2" xfId="4384" xr:uid="{00000000-0005-0000-0000-000046110000}"/>
    <cellStyle name="Normal 3 57 2 11" xfId="4385" xr:uid="{00000000-0005-0000-0000-000047110000}"/>
    <cellStyle name="Normal 3 57 2 11 2" xfId="4386" xr:uid="{00000000-0005-0000-0000-000048110000}"/>
    <cellStyle name="Normal 3 57 2 12" xfId="4387" xr:uid="{00000000-0005-0000-0000-000049110000}"/>
    <cellStyle name="Normal 3 57 2 12 2" xfId="4388" xr:uid="{00000000-0005-0000-0000-00004A110000}"/>
    <cellStyle name="Normal 3 57 2 13" xfId="4389" xr:uid="{00000000-0005-0000-0000-00004B110000}"/>
    <cellStyle name="Normal 3 57 2 2" xfId="4390" xr:uid="{00000000-0005-0000-0000-00004C110000}"/>
    <cellStyle name="Normal 3 57 2 2 2" xfId="4391" xr:uid="{00000000-0005-0000-0000-00004D110000}"/>
    <cellStyle name="Normal 3 57 2 3" xfId="4392" xr:uid="{00000000-0005-0000-0000-00004E110000}"/>
    <cellStyle name="Normal 3 57 2 3 2" xfId="4393" xr:uid="{00000000-0005-0000-0000-00004F110000}"/>
    <cellStyle name="Normal 3 57 2 4" xfId="4394" xr:uid="{00000000-0005-0000-0000-000050110000}"/>
    <cellStyle name="Normal 3 57 2 4 2" xfId="4395" xr:uid="{00000000-0005-0000-0000-000051110000}"/>
    <cellStyle name="Normal 3 57 2 5" xfId="4396" xr:uid="{00000000-0005-0000-0000-000052110000}"/>
    <cellStyle name="Normal 3 57 2 5 2" xfId="4397" xr:uid="{00000000-0005-0000-0000-000053110000}"/>
    <cellStyle name="Normal 3 57 2 6" xfId="4398" xr:uid="{00000000-0005-0000-0000-000054110000}"/>
    <cellStyle name="Normal 3 57 2 6 2" xfId="4399" xr:uid="{00000000-0005-0000-0000-000055110000}"/>
    <cellStyle name="Normal 3 57 2 7" xfId="4400" xr:uid="{00000000-0005-0000-0000-000056110000}"/>
    <cellStyle name="Normal 3 57 2 7 2" xfId="4401" xr:uid="{00000000-0005-0000-0000-000057110000}"/>
    <cellStyle name="Normal 3 57 2 8" xfId="4402" xr:uid="{00000000-0005-0000-0000-000058110000}"/>
    <cellStyle name="Normal 3 57 2 8 2" xfId="4403" xr:uid="{00000000-0005-0000-0000-000059110000}"/>
    <cellStyle name="Normal 3 57 2 9" xfId="4404" xr:uid="{00000000-0005-0000-0000-00005A110000}"/>
    <cellStyle name="Normal 3 57 2 9 2" xfId="4405" xr:uid="{00000000-0005-0000-0000-00005B110000}"/>
    <cellStyle name="Normal 3 57 3" xfId="4406" xr:uid="{00000000-0005-0000-0000-00005C110000}"/>
    <cellStyle name="Normal 3 57 3 2" xfId="4407" xr:uid="{00000000-0005-0000-0000-00005D110000}"/>
    <cellStyle name="Normal 3 57 4" xfId="4408" xr:uid="{00000000-0005-0000-0000-00005E110000}"/>
    <cellStyle name="Normal 3 57 4 2" xfId="4409" xr:uid="{00000000-0005-0000-0000-00005F110000}"/>
    <cellStyle name="Normal 3 57 5" xfId="4410" xr:uid="{00000000-0005-0000-0000-000060110000}"/>
    <cellStyle name="Normal 3 57 5 2" xfId="4411" xr:uid="{00000000-0005-0000-0000-000061110000}"/>
    <cellStyle name="Normal 3 57 6" xfId="4412" xr:uid="{00000000-0005-0000-0000-000062110000}"/>
    <cellStyle name="Normal 3 57 6 2" xfId="4413" xr:uid="{00000000-0005-0000-0000-000063110000}"/>
    <cellStyle name="Normal 3 57 7" xfId="4414" xr:uid="{00000000-0005-0000-0000-000064110000}"/>
    <cellStyle name="Normal 3 57 7 2" xfId="4415" xr:uid="{00000000-0005-0000-0000-000065110000}"/>
    <cellStyle name="Normal 3 57 8" xfId="4416" xr:uid="{00000000-0005-0000-0000-000066110000}"/>
    <cellStyle name="Normal 3 57 8 2" xfId="4417" xr:uid="{00000000-0005-0000-0000-000067110000}"/>
    <cellStyle name="Normal 3 57 9" xfId="4418" xr:uid="{00000000-0005-0000-0000-000068110000}"/>
    <cellStyle name="Normal 3 57 9 2" xfId="4419" xr:uid="{00000000-0005-0000-0000-000069110000}"/>
    <cellStyle name="Normal 3 58" xfId="4420" xr:uid="{00000000-0005-0000-0000-00006A110000}"/>
    <cellStyle name="Normal 3 58 10" xfId="4421" xr:uid="{00000000-0005-0000-0000-00006B110000}"/>
    <cellStyle name="Normal 3 58 10 2" xfId="4422" xr:uid="{00000000-0005-0000-0000-00006C110000}"/>
    <cellStyle name="Normal 3 58 11" xfId="4423" xr:uid="{00000000-0005-0000-0000-00006D110000}"/>
    <cellStyle name="Normal 3 58 11 2" xfId="4424" xr:uid="{00000000-0005-0000-0000-00006E110000}"/>
    <cellStyle name="Normal 3 58 12" xfId="4425" xr:uid="{00000000-0005-0000-0000-00006F110000}"/>
    <cellStyle name="Normal 3 58 12 2" xfId="4426" xr:uid="{00000000-0005-0000-0000-000070110000}"/>
    <cellStyle name="Normal 3 58 13" xfId="4427" xr:uid="{00000000-0005-0000-0000-000071110000}"/>
    <cellStyle name="Normal 3 58 13 2" xfId="4428" xr:uid="{00000000-0005-0000-0000-000072110000}"/>
    <cellStyle name="Normal 3 58 14" xfId="4429" xr:uid="{00000000-0005-0000-0000-000073110000}"/>
    <cellStyle name="Normal 3 58 2" xfId="4430" xr:uid="{00000000-0005-0000-0000-000074110000}"/>
    <cellStyle name="Normal 3 58 2 10" xfId="4431" xr:uid="{00000000-0005-0000-0000-000075110000}"/>
    <cellStyle name="Normal 3 58 2 10 2" xfId="4432" xr:uid="{00000000-0005-0000-0000-000076110000}"/>
    <cellStyle name="Normal 3 58 2 11" xfId="4433" xr:uid="{00000000-0005-0000-0000-000077110000}"/>
    <cellStyle name="Normal 3 58 2 11 2" xfId="4434" xr:uid="{00000000-0005-0000-0000-000078110000}"/>
    <cellStyle name="Normal 3 58 2 12" xfId="4435" xr:uid="{00000000-0005-0000-0000-000079110000}"/>
    <cellStyle name="Normal 3 58 2 12 2" xfId="4436" xr:uid="{00000000-0005-0000-0000-00007A110000}"/>
    <cellStyle name="Normal 3 58 2 13" xfId="4437" xr:uid="{00000000-0005-0000-0000-00007B110000}"/>
    <cellStyle name="Normal 3 58 2 2" xfId="4438" xr:uid="{00000000-0005-0000-0000-00007C110000}"/>
    <cellStyle name="Normal 3 58 2 2 2" xfId="4439" xr:uid="{00000000-0005-0000-0000-00007D110000}"/>
    <cellStyle name="Normal 3 58 2 3" xfId="4440" xr:uid="{00000000-0005-0000-0000-00007E110000}"/>
    <cellStyle name="Normal 3 58 2 3 2" xfId="4441" xr:uid="{00000000-0005-0000-0000-00007F110000}"/>
    <cellStyle name="Normal 3 58 2 4" xfId="4442" xr:uid="{00000000-0005-0000-0000-000080110000}"/>
    <cellStyle name="Normal 3 58 2 4 2" xfId="4443" xr:uid="{00000000-0005-0000-0000-000081110000}"/>
    <cellStyle name="Normal 3 58 2 5" xfId="4444" xr:uid="{00000000-0005-0000-0000-000082110000}"/>
    <cellStyle name="Normal 3 58 2 5 2" xfId="4445" xr:uid="{00000000-0005-0000-0000-000083110000}"/>
    <cellStyle name="Normal 3 58 2 6" xfId="4446" xr:uid="{00000000-0005-0000-0000-000084110000}"/>
    <cellStyle name="Normal 3 58 2 6 2" xfId="4447" xr:uid="{00000000-0005-0000-0000-000085110000}"/>
    <cellStyle name="Normal 3 58 2 7" xfId="4448" xr:uid="{00000000-0005-0000-0000-000086110000}"/>
    <cellStyle name="Normal 3 58 2 7 2" xfId="4449" xr:uid="{00000000-0005-0000-0000-000087110000}"/>
    <cellStyle name="Normal 3 58 2 8" xfId="4450" xr:uid="{00000000-0005-0000-0000-000088110000}"/>
    <cellStyle name="Normal 3 58 2 8 2" xfId="4451" xr:uid="{00000000-0005-0000-0000-000089110000}"/>
    <cellStyle name="Normal 3 58 2 9" xfId="4452" xr:uid="{00000000-0005-0000-0000-00008A110000}"/>
    <cellStyle name="Normal 3 58 2 9 2" xfId="4453" xr:uid="{00000000-0005-0000-0000-00008B110000}"/>
    <cellStyle name="Normal 3 58 3" xfId="4454" xr:uid="{00000000-0005-0000-0000-00008C110000}"/>
    <cellStyle name="Normal 3 58 3 2" xfId="4455" xr:uid="{00000000-0005-0000-0000-00008D110000}"/>
    <cellStyle name="Normal 3 58 4" xfId="4456" xr:uid="{00000000-0005-0000-0000-00008E110000}"/>
    <cellStyle name="Normal 3 58 4 2" xfId="4457" xr:uid="{00000000-0005-0000-0000-00008F110000}"/>
    <cellStyle name="Normal 3 58 5" xfId="4458" xr:uid="{00000000-0005-0000-0000-000090110000}"/>
    <cellStyle name="Normal 3 58 5 2" xfId="4459" xr:uid="{00000000-0005-0000-0000-000091110000}"/>
    <cellStyle name="Normal 3 58 6" xfId="4460" xr:uid="{00000000-0005-0000-0000-000092110000}"/>
    <cellStyle name="Normal 3 58 6 2" xfId="4461" xr:uid="{00000000-0005-0000-0000-000093110000}"/>
    <cellStyle name="Normal 3 58 7" xfId="4462" xr:uid="{00000000-0005-0000-0000-000094110000}"/>
    <cellStyle name="Normal 3 58 7 2" xfId="4463" xr:uid="{00000000-0005-0000-0000-000095110000}"/>
    <cellStyle name="Normal 3 58 8" xfId="4464" xr:uid="{00000000-0005-0000-0000-000096110000}"/>
    <cellStyle name="Normal 3 58 8 2" xfId="4465" xr:uid="{00000000-0005-0000-0000-000097110000}"/>
    <cellStyle name="Normal 3 58 9" xfId="4466" xr:uid="{00000000-0005-0000-0000-000098110000}"/>
    <cellStyle name="Normal 3 58 9 2" xfId="4467" xr:uid="{00000000-0005-0000-0000-000099110000}"/>
    <cellStyle name="Normal 3 59" xfId="4468" xr:uid="{00000000-0005-0000-0000-00009A110000}"/>
    <cellStyle name="Normal 3 59 10" xfId="4469" xr:uid="{00000000-0005-0000-0000-00009B110000}"/>
    <cellStyle name="Normal 3 59 10 2" xfId="4470" xr:uid="{00000000-0005-0000-0000-00009C110000}"/>
    <cellStyle name="Normal 3 59 11" xfId="4471" xr:uid="{00000000-0005-0000-0000-00009D110000}"/>
    <cellStyle name="Normal 3 59 11 2" xfId="4472" xr:uid="{00000000-0005-0000-0000-00009E110000}"/>
    <cellStyle name="Normal 3 59 12" xfId="4473" xr:uid="{00000000-0005-0000-0000-00009F110000}"/>
    <cellStyle name="Normal 3 59 12 2" xfId="4474" xr:uid="{00000000-0005-0000-0000-0000A0110000}"/>
    <cellStyle name="Normal 3 59 13" xfId="4475" xr:uid="{00000000-0005-0000-0000-0000A1110000}"/>
    <cellStyle name="Normal 3 59 13 2" xfId="4476" xr:uid="{00000000-0005-0000-0000-0000A2110000}"/>
    <cellStyle name="Normal 3 59 14" xfId="4477" xr:uid="{00000000-0005-0000-0000-0000A3110000}"/>
    <cellStyle name="Normal 3 59 2" xfId="4478" xr:uid="{00000000-0005-0000-0000-0000A4110000}"/>
    <cellStyle name="Normal 3 59 2 10" xfId="4479" xr:uid="{00000000-0005-0000-0000-0000A5110000}"/>
    <cellStyle name="Normal 3 59 2 10 2" xfId="4480" xr:uid="{00000000-0005-0000-0000-0000A6110000}"/>
    <cellStyle name="Normal 3 59 2 11" xfId="4481" xr:uid="{00000000-0005-0000-0000-0000A7110000}"/>
    <cellStyle name="Normal 3 59 2 11 2" xfId="4482" xr:uid="{00000000-0005-0000-0000-0000A8110000}"/>
    <cellStyle name="Normal 3 59 2 12" xfId="4483" xr:uid="{00000000-0005-0000-0000-0000A9110000}"/>
    <cellStyle name="Normal 3 59 2 12 2" xfId="4484" xr:uid="{00000000-0005-0000-0000-0000AA110000}"/>
    <cellStyle name="Normal 3 59 2 13" xfId="4485" xr:uid="{00000000-0005-0000-0000-0000AB110000}"/>
    <cellStyle name="Normal 3 59 2 2" xfId="4486" xr:uid="{00000000-0005-0000-0000-0000AC110000}"/>
    <cellStyle name="Normal 3 59 2 2 2" xfId="4487" xr:uid="{00000000-0005-0000-0000-0000AD110000}"/>
    <cellStyle name="Normal 3 59 2 3" xfId="4488" xr:uid="{00000000-0005-0000-0000-0000AE110000}"/>
    <cellStyle name="Normal 3 59 2 3 2" xfId="4489" xr:uid="{00000000-0005-0000-0000-0000AF110000}"/>
    <cellStyle name="Normal 3 59 2 4" xfId="4490" xr:uid="{00000000-0005-0000-0000-0000B0110000}"/>
    <cellStyle name="Normal 3 59 2 4 2" xfId="4491" xr:uid="{00000000-0005-0000-0000-0000B1110000}"/>
    <cellStyle name="Normal 3 59 2 5" xfId="4492" xr:uid="{00000000-0005-0000-0000-0000B2110000}"/>
    <cellStyle name="Normal 3 59 2 5 2" xfId="4493" xr:uid="{00000000-0005-0000-0000-0000B3110000}"/>
    <cellStyle name="Normal 3 59 2 6" xfId="4494" xr:uid="{00000000-0005-0000-0000-0000B4110000}"/>
    <cellStyle name="Normal 3 59 2 6 2" xfId="4495" xr:uid="{00000000-0005-0000-0000-0000B5110000}"/>
    <cellStyle name="Normal 3 59 2 7" xfId="4496" xr:uid="{00000000-0005-0000-0000-0000B6110000}"/>
    <cellStyle name="Normal 3 59 2 7 2" xfId="4497" xr:uid="{00000000-0005-0000-0000-0000B7110000}"/>
    <cellStyle name="Normal 3 59 2 8" xfId="4498" xr:uid="{00000000-0005-0000-0000-0000B8110000}"/>
    <cellStyle name="Normal 3 59 2 8 2" xfId="4499" xr:uid="{00000000-0005-0000-0000-0000B9110000}"/>
    <cellStyle name="Normal 3 59 2 9" xfId="4500" xr:uid="{00000000-0005-0000-0000-0000BA110000}"/>
    <cellStyle name="Normal 3 59 2 9 2" xfId="4501" xr:uid="{00000000-0005-0000-0000-0000BB110000}"/>
    <cellStyle name="Normal 3 59 3" xfId="4502" xr:uid="{00000000-0005-0000-0000-0000BC110000}"/>
    <cellStyle name="Normal 3 59 3 2" xfId="4503" xr:uid="{00000000-0005-0000-0000-0000BD110000}"/>
    <cellStyle name="Normal 3 59 4" xfId="4504" xr:uid="{00000000-0005-0000-0000-0000BE110000}"/>
    <cellStyle name="Normal 3 59 4 2" xfId="4505" xr:uid="{00000000-0005-0000-0000-0000BF110000}"/>
    <cellStyle name="Normal 3 59 5" xfId="4506" xr:uid="{00000000-0005-0000-0000-0000C0110000}"/>
    <cellStyle name="Normal 3 59 5 2" xfId="4507" xr:uid="{00000000-0005-0000-0000-0000C1110000}"/>
    <cellStyle name="Normal 3 59 6" xfId="4508" xr:uid="{00000000-0005-0000-0000-0000C2110000}"/>
    <cellStyle name="Normal 3 59 6 2" xfId="4509" xr:uid="{00000000-0005-0000-0000-0000C3110000}"/>
    <cellStyle name="Normal 3 59 7" xfId="4510" xr:uid="{00000000-0005-0000-0000-0000C4110000}"/>
    <cellStyle name="Normal 3 59 7 2" xfId="4511" xr:uid="{00000000-0005-0000-0000-0000C5110000}"/>
    <cellStyle name="Normal 3 59 8" xfId="4512" xr:uid="{00000000-0005-0000-0000-0000C6110000}"/>
    <cellStyle name="Normal 3 59 8 2" xfId="4513" xr:uid="{00000000-0005-0000-0000-0000C7110000}"/>
    <cellStyle name="Normal 3 59 9" xfId="4514" xr:uid="{00000000-0005-0000-0000-0000C8110000}"/>
    <cellStyle name="Normal 3 59 9 2" xfId="4515" xr:uid="{00000000-0005-0000-0000-0000C9110000}"/>
    <cellStyle name="Normal 3 6" xfId="4516" xr:uid="{00000000-0005-0000-0000-0000CA110000}"/>
    <cellStyle name="Normal 3 6 10" xfId="4517" xr:uid="{00000000-0005-0000-0000-0000CB110000}"/>
    <cellStyle name="Normal 3 6 10 2" xfId="4518" xr:uid="{00000000-0005-0000-0000-0000CC110000}"/>
    <cellStyle name="Normal 3 6 11" xfId="4519" xr:uid="{00000000-0005-0000-0000-0000CD110000}"/>
    <cellStyle name="Normal 3 6 11 2" xfId="4520" xr:uid="{00000000-0005-0000-0000-0000CE110000}"/>
    <cellStyle name="Normal 3 6 12" xfId="4521" xr:uid="{00000000-0005-0000-0000-0000CF110000}"/>
    <cellStyle name="Normal 3 6 12 2" xfId="4522" xr:uid="{00000000-0005-0000-0000-0000D0110000}"/>
    <cellStyle name="Normal 3 6 13" xfId="4523" xr:uid="{00000000-0005-0000-0000-0000D1110000}"/>
    <cellStyle name="Normal 3 6 13 2" xfId="4524" xr:uid="{00000000-0005-0000-0000-0000D2110000}"/>
    <cellStyle name="Normal 3 6 14" xfId="4525" xr:uid="{00000000-0005-0000-0000-0000D3110000}"/>
    <cellStyle name="Normal 3 6 2" xfId="4526" xr:uid="{00000000-0005-0000-0000-0000D4110000}"/>
    <cellStyle name="Normal 3 6 2 10" xfId="4527" xr:uid="{00000000-0005-0000-0000-0000D5110000}"/>
    <cellStyle name="Normal 3 6 2 10 2" xfId="4528" xr:uid="{00000000-0005-0000-0000-0000D6110000}"/>
    <cellStyle name="Normal 3 6 2 11" xfId="4529" xr:uid="{00000000-0005-0000-0000-0000D7110000}"/>
    <cellStyle name="Normal 3 6 2 11 2" xfId="4530" xr:uid="{00000000-0005-0000-0000-0000D8110000}"/>
    <cellStyle name="Normal 3 6 2 12" xfId="4531" xr:uid="{00000000-0005-0000-0000-0000D9110000}"/>
    <cellStyle name="Normal 3 6 2 12 2" xfId="4532" xr:uid="{00000000-0005-0000-0000-0000DA110000}"/>
    <cellStyle name="Normal 3 6 2 13" xfId="4533" xr:uid="{00000000-0005-0000-0000-0000DB110000}"/>
    <cellStyle name="Normal 3 6 2 2" xfId="4534" xr:uid="{00000000-0005-0000-0000-0000DC110000}"/>
    <cellStyle name="Normal 3 6 2 2 2" xfId="4535" xr:uid="{00000000-0005-0000-0000-0000DD110000}"/>
    <cellStyle name="Normal 3 6 2 3" xfId="4536" xr:uid="{00000000-0005-0000-0000-0000DE110000}"/>
    <cellStyle name="Normal 3 6 2 3 2" xfId="4537" xr:uid="{00000000-0005-0000-0000-0000DF110000}"/>
    <cellStyle name="Normal 3 6 2 4" xfId="4538" xr:uid="{00000000-0005-0000-0000-0000E0110000}"/>
    <cellStyle name="Normal 3 6 2 4 2" xfId="4539" xr:uid="{00000000-0005-0000-0000-0000E1110000}"/>
    <cellStyle name="Normal 3 6 2 5" xfId="4540" xr:uid="{00000000-0005-0000-0000-0000E2110000}"/>
    <cellStyle name="Normal 3 6 2 5 2" xfId="4541" xr:uid="{00000000-0005-0000-0000-0000E3110000}"/>
    <cellStyle name="Normal 3 6 2 6" xfId="4542" xr:uid="{00000000-0005-0000-0000-0000E4110000}"/>
    <cellStyle name="Normal 3 6 2 6 2" xfId="4543" xr:uid="{00000000-0005-0000-0000-0000E5110000}"/>
    <cellStyle name="Normal 3 6 2 7" xfId="4544" xr:uid="{00000000-0005-0000-0000-0000E6110000}"/>
    <cellStyle name="Normal 3 6 2 7 2" xfId="4545" xr:uid="{00000000-0005-0000-0000-0000E7110000}"/>
    <cellStyle name="Normal 3 6 2 8" xfId="4546" xr:uid="{00000000-0005-0000-0000-0000E8110000}"/>
    <cellStyle name="Normal 3 6 2 8 2" xfId="4547" xr:uid="{00000000-0005-0000-0000-0000E9110000}"/>
    <cellStyle name="Normal 3 6 2 9" xfId="4548" xr:uid="{00000000-0005-0000-0000-0000EA110000}"/>
    <cellStyle name="Normal 3 6 2 9 2" xfId="4549" xr:uid="{00000000-0005-0000-0000-0000EB110000}"/>
    <cellStyle name="Normal 3 6 3" xfId="4550" xr:uid="{00000000-0005-0000-0000-0000EC110000}"/>
    <cellStyle name="Normal 3 6 3 2" xfId="4551" xr:uid="{00000000-0005-0000-0000-0000ED110000}"/>
    <cellStyle name="Normal 3 6 4" xfId="4552" xr:uid="{00000000-0005-0000-0000-0000EE110000}"/>
    <cellStyle name="Normal 3 6 4 2" xfId="4553" xr:uid="{00000000-0005-0000-0000-0000EF110000}"/>
    <cellStyle name="Normal 3 6 5" xfId="4554" xr:uid="{00000000-0005-0000-0000-0000F0110000}"/>
    <cellStyle name="Normal 3 6 5 2" xfId="4555" xr:uid="{00000000-0005-0000-0000-0000F1110000}"/>
    <cellStyle name="Normal 3 6 6" xfId="4556" xr:uid="{00000000-0005-0000-0000-0000F2110000}"/>
    <cellStyle name="Normal 3 6 6 2" xfId="4557" xr:uid="{00000000-0005-0000-0000-0000F3110000}"/>
    <cellStyle name="Normal 3 6 7" xfId="4558" xr:uid="{00000000-0005-0000-0000-0000F4110000}"/>
    <cellStyle name="Normal 3 6 7 2" xfId="4559" xr:uid="{00000000-0005-0000-0000-0000F5110000}"/>
    <cellStyle name="Normal 3 6 8" xfId="4560" xr:uid="{00000000-0005-0000-0000-0000F6110000}"/>
    <cellStyle name="Normal 3 6 8 2" xfId="4561" xr:uid="{00000000-0005-0000-0000-0000F7110000}"/>
    <cellStyle name="Normal 3 6 9" xfId="4562" xr:uid="{00000000-0005-0000-0000-0000F8110000}"/>
    <cellStyle name="Normal 3 6 9 2" xfId="4563" xr:uid="{00000000-0005-0000-0000-0000F9110000}"/>
    <cellStyle name="Normal 3 60" xfId="4564" xr:uid="{00000000-0005-0000-0000-0000FA110000}"/>
    <cellStyle name="Normal 3 60 10" xfId="4565" xr:uid="{00000000-0005-0000-0000-0000FB110000}"/>
    <cellStyle name="Normal 3 60 10 2" xfId="4566" xr:uid="{00000000-0005-0000-0000-0000FC110000}"/>
    <cellStyle name="Normal 3 60 11" xfId="4567" xr:uid="{00000000-0005-0000-0000-0000FD110000}"/>
    <cellStyle name="Normal 3 60 11 2" xfId="4568" xr:uid="{00000000-0005-0000-0000-0000FE110000}"/>
    <cellStyle name="Normal 3 60 12" xfId="4569" xr:uid="{00000000-0005-0000-0000-0000FF110000}"/>
    <cellStyle name="Normal 3 60 12 2" xfId="4570" xr:uid="{00000000-0005-0000-0000-000000120000}"/>
    <cellStyle name="Normal 3 60 13" xfId="4571" xr:uid="{00000000-0005-0000-0000-000001120000}"/>
    <cellStyle name="Normal 3 60 13 2" xfId="4572" xr:uid="{00000000-0005-0000-0000-000002120000}"/>
    <cellStyle name="Normal 3 60 14" xfId="4573" xr:uid="{00000000-0005-0000-0000-000003120000}"/>
    <cellStyle name="Normal 3 60 2" xfId="4574" xr:uid="{00000000-0005-0000-0000-000004120000}"/>
    <cellStyle name="Normal 3 60 2 10" xfId="4575" xr:uid="{00000000-0005-0000-0000-000005120000}"/>
    <cellStyle name="Normal 3 60 2 10 2" xfId="4576" xr:uid="{00000000-0005-0000-0000-000006120000}"/>
    <cellStyle name="Normal 3 60 2 11" xfId="4577" xr:uid="{00000000-0005-0000-0000-000007120000}"/>
    <cellStyle name="Normal 3 60 2 11 2" xfId="4578" xr:uid="{00000000-0005-0000-0000-000008120000}"/>
    <cellStyle name="Normal 3 60 2 12" xfId="4579" xr:uid="{00000000-0005-0000-0000-000009120000}"/>
    <cellStyle name="Normal 3 60 2 12 2" xfId="4580" xr:uid="{00000000-0005-0000-0000-00000A120000}"/>
    <cellStyle name="Normal 3 60 2 13" xfId="4581" xr:uid="{00000000-0005-0000-0000-00000B120000}"/>
    <cellStyle name="Normal 3 60 2 2" xfId="4582" xr:uid="{00000000-0005-0000-0000-00000C120000}"/>
    <cellStyle name="Normal 3 60 2 2 2" xfId="4583" xr:uid="{00000000-0005-0000-0000-00000D120000}"/>
    <cellStyle name="Normal 3 60 2 3" xfId="4584" xr:uid="{00000000-0005-0000-0000-00000E120000}"/>
    <cellStyle name="Normal 3 60 2 3 2" xfId="4585" xr:uid="{00000000-0005-0000-0000-00000F120000}"/>
    <cellStyle name="Normal 3 60 2 4" xfId="4586" xr:uid="{00000000-0005-0000-0000-000010120000}"/>
    <cellStyle name="Normal 3 60 2 4 2" xfId="4587" xr:uid="{00000000-0005-0000-0000-000011120000}"/>
    <cellStyle name="Normal 3 60 2 5" xfId="4588" xr:uid="{00000000-0005-0000-0000-000012120000}"/>
    <cellStyle name="Normal 3 60 2 5 2" xfId="4589" xr:uid="{00000000-0005-0000-0000-000013120000}"/>
    <cellStyle name="Normal 3 60 2 6" xfId="4590" xr:uid="{00000000-0005-0000-0000-000014120000}"/>
    <cellStyle name="Normal 3 60 2 6 2" xfId="4591" xr:uid="{00000000-0005-0000-0000-000015120000}"/>
    <cellStyle name="Normal 3 60 2 7" xfId="4592" xr:uid="{00000000-0005-0000-0000-000016120000}"/>
    <cellStyle name="Normal 3 60 2 7 2" xfId="4593" xr:uid="{00000000-0005-0000-0000-000017120000}"/>
    <cellStyle name="Normal 3 60 2 8" xfId="4594" xr:uid="{00000000-0005-0000-0000-000018120000}"/>
    <cellStyle name="Normal 3 60 2 8 2" xfId="4595" xr:uid="{00000000-0005-0000-0000-000019120000}"/>
    <cellStyle name="Normal 3 60 2 9" xfId="4596" xr:uid="{00000000-0005-0000-0000-00001A120000}"/>
    <cellStyle name="Normal 3 60 2 9 2" xfId="4597" xr:uid="{00000000-0005-0000-0000-00001B120000}"/>
    <cellStyle name="Normal 3 60 3" xfId="4598" xr:uid="{00000000-0005-0000-0000-00001C120000}"/>
    <cellStyle name="Normal 3 60 3 2" xfId="4599" xr:uid="{00000000-0005-0000-0000-00001D120000}"/>
    <cellStyle name="Normal 3 60 4" xfId="4600" xr:uid="{00000000-0005-0000-0000-00001E120000}"/>
    <cellStyle name="Normal 3 60 4 2" xfId="4601" xr:uid="{00000000-0005-0000-0000-00001F120000}"/>
    <cellStyle name="Normal 3 60 5" xfId="4602" xr:uid="{00000000-0005-0000-0000-000020120000}"/>
    <cellStyle name="Normal 3 60 5 2" xfId="4603" xr:uid="{00000000-0005-0000-0000-000021120000}"/>
    <cellStyle name="Normal 3 60 6" xfId="4604" xr:uid="{00000000-0005-0000-0000-000022120000}"/>
    <cellStyle name="Normal 3 60 6 2" xfId="4605" xr:uid="{00000000-0005-0000-0000-000023120000}"/>
    <cellStyle name="Normal 3 60 7" xfId="4606" xr:uid="{00000000-0005-0000-0000-000024120000}"/>
    <cellStyle name="Normal 3 60 7 2" xfId="4607" xr:uid="{00000000-0005-0000-0000-000025120000}"/>
    <cellStyle name="Normal 3 60 8" xfId="4608" xr:uid="{00000000-0005-0000-0000-000026120000}"/>
    <cellStyle name="Normal 3 60 8 2" xfId="4609" xr:uid="{00000000-0005-0000-0000-000027120000}"/>
    <cellStyle name="Normal 3 60 9" xfId="4610" xr:uid="{00000000-0005-0000-0000-000028120000}"/>
    <cellStyle name="Normal 3 60 9 2" xfId="4611" xr:uid="{00000000-0005-0000-0000-000029120000}"/>
    <cellStyle name="Normal 3 61" xfId="4612" xr:uid="{00000000-0005-0000-0000-00002A120000}"/>
    <cellStyle name="Normal 3 61 10" xfId="4613" xr:uid="{00000000-0005-0000-0000-00002B120000}"/>
    <cellStyle name="Normal 3 61 10 2" xfId="4614" xr:uid="{00000000-0005-0000-0000-00002C120000}"/>
    <cellStyle name="Normal 3 61 11" xfId="4615" xr:uid="{00000000-0005-0000-0000-00002D120000}"/>
    <cellStyle name="Normal 3 61 11 2" xfId="4616" xr:uid="{00000000-0005-0000-0000-00002E120000}"/>
    <cellStyle name="Normal 3 61 12" xfId="4617" xr:uid="{00000000-0005-0000-0000-00002F120000}"/>
    <cellStyle name="Normal 3 61 12 2" xfId="4618" xr:uid="{00000000-0005-0000-0000-000030120000}"/>
    <cellStyle name="Normal 3 61 13" xfId="4619" xr:uid="{00000000-0005-0000-0000-000031120000}"/>
    <cellStyle name="Normal 3 61 13 2" xfId="4620" xr:uid="{00000000-0005-0000-0000-000032120000}"/>
    <cellStyle name="Normal 3 61 14" xfId="4621" xr:uid="{00000000-0005-0000-0000-000033120000}"/>
    <cellStyle name="Normal 3 61 2" xfId="4622" xr:uid="{00000000-0005-0000-0000-000034120000}"/>
    <cellStyle name="Normal 3 61 2 10" xfId="4623" xr:uid="{00000000-0005-0000-0000-000035120000}"/>
    <cellStyle name="Normal 3 61 2 10 2" xfId="4624" xr:uid="{00000000-0005-0000-0000-000036120000}"/>
    <cellStyle name="Normal 3 61 2 11" xfId="4625" xr:uid="{00000000-0005-0000-0000-000037120000}"/>
    <cellStyle name="Normal 3 61 2 11 2" xfId="4626" xr:uid="{00000000-0005-0000-0000-000038120000}"/>
    <cellStyle name="Normal 3 61 2 12" xfId="4627" xr:uid="{00000000-0005-0000-0000-000039120000}"/>
    <cellStyle name="Normal 3 61 2 12 2" xfId="4628" xr:uid="{00000000-0005-0000-0000-00003A120000}"/>
    <cellStyle name="Normal 3 61 2 13" xfId="4629" xr:uid="{00000000-0005-0000-0000-00003B120000}"/>
    <cellStyle name="Normal 3 61 2 2" xfId="4630" xr:uid="{00000000-0005-0000-0000-00003C120000}"/>
    <cellStyle name="Normal 3 61 2 2 2" xfId="4631" xr:uid="{00000000-0005-0000-0000-00003D120000}"/>
    <cellStyle name="Normal 3 61 2 3" xfId="4632" xr:uid="{00000000-0005-0000-0000-00003E120000}"/>
    <cellStyle name="Normal 3 61 2 3 2" xfId="4633" xr:uid="{00000000-0005-0000-0000-00003F120000}"/>
    <cellStyle name="Normal 3 61 2 4" xfId="4634" xr:uid="{00000000-0005-0000-0000-000040120000}"/>
    <cellStyle name="Normal 3 61 2 4 2" xfId="4635" xr:uid="{00000000-0005-0000-0000-000041120000}"/>
    <cellStyle name="Normal 3 61 2 5" xfId="4636" xr:uid="{00000000-0005-0000-0000-000042120000}"/>
    <cellStyle name="Normal 3 61 2 5 2" xfId="4637" xr:uid="{00000000-0005-0000-0000-000043120000}"/>
    <cellStyle name="Normal 3 61 2 6" xfId="4638" xr:uid="{00000000-0005-0000-0000-000044120000}"/>
    <cellStyle name="Normal 3 61 2 6 2" xfId="4639" xr:uid="{00000000-0005-0000-0000-000045120000}"/>
    <cellStyle name="Normal 3 61 2 7" xfId="4640" xr:uid="{00000000-0005-0000-0000-000046120000}"/>
    <cellStyle name="Normal 3 61 2 7 2" xfId="4641" xr:uid="{00000000-0005-0000-0000-000047120000}"/>
    <cellStyle name="Normal 3 61 2 8" xfId="4642" xr:uid="{00000000-0005-0000-0000-000048120000}"/>
    <cellStyle name="Normal 3 61 2 8 2" xfId="4643" xr:uid="{00000000-0005-0000-0000-000049120000}"/>
    <cellStyle name="Normal 3 61 2 9" xfId="4644" xr:uid="{00000000-0005-0000-0000-00004A120000}"/>
    <cellStyle name="Normal 3 61 2 9 2" xfId="4645" xr:uid="{00000000-0005-0000-0000-00004B120000}"/>
    <cellStyle name="Normal 3 61 3" xfId="4646" xr:uid="{00000000-0005-0000-0000-00004C120000}"/>
    <cellStyle name="Normal 3 61 3 2" xfId="4647" xr:uid="{00000000-0005-0000-0000-00004D120000}"/>
    <cellStyle name="Normal 3 61 4" xfId="4648" xr:uid="{00000000-0005-0000-0000-00004E120000}"/>
    <cellStyle name="Normal 3 61 4 2" xfId="4649" xr:uid="{00000000-0005-0000-0000-00004F120000}"/>
    <cellStyle name="Normal 3 61 5" xfId="4650" xr:uid="{00000000-0005-0000-0000-000050120000}"/>
    <cellStyle name="Normal 3 61 5 2" xfId="4651" xr:uid="{00000000-0005-0000-0000-000051120000}"/>
    <cellStyle name="Normal 3 61 6" xfId="4652" xr:uid="{00000000-0005-0000-0000-000052120000}"/>
    <cellStyle name="Normal 3 61 6 2" xfId="4653" xr:uid="{00000000-0005-0000-0000-000053120000}"/>
    <cellStyle name="Normal 3 61 7" xfId="4654" xr:uid="{00000000-0005-0000-0000-000054120000}"/>
    <cellStyle name="Normal 3 61 7 2" xfId="4655" xr:uid="{00000000-0005-0000-0000-000055120000}"/>
    <cellStyle name="Normal 3 61 8" xfId="4656" xr:uid="{00000000-0005-0000-0000-000056120000}"/>
    <cellStyle name="Normal 3 61 8 2" xfId="4657" xr:uid="{00000000-0005-0000-0000-000057120000}"/>
    <cellStyle name="Normal 3 61 9" xfId="4658" xr:uid="{00000000-0005-0000-0000-000058120000}"/>
    <cellStyle name="Normal 3 61 9 2" xfId="4659" xr:uid="{00000000-0005-0000-0000-000059120000}"/>
    <cellStyle name="Normal 3 62" xfId="4660" xr:uid="{00000000-0005-0000-0000-00005A120000}"/>
    <cellStyle name="Normal 3 62 10" xfId="4661" xr:uid="{00000000-0005-0000-0000-00005B120000}"/>
    <cellStyle name="Normal 3 62 10 2" xfId="4662" xr:uid="{00000000-0005-0000-0000-00005C120000}"/>
    <cellStyle name="Normal 3 62 11" xfId="4663" xr:uid="{00000000-0005-0000-0000-00005D120000}"/>
    <cellStyle name="Normal 3 62 11 2" xfId="4664" xr:uid="{00000000-0005-0000-0000-00005E120000}"/>
    <cellStyle name="Normal 3 62 12" xfId="4665" xr:uid="{00000000-0005-0000-0000-00005F120000}"/>
    <cellStyle name="Normal 3 62 12 2" xfId="4666" xr:uid="{00000000-0005-0000-0000-000060120000}"/>
    <cellStyle name="Normal 3 62 13" xfId="4667" xr:uid="{00000000-0005-0000-0000-000061120000}"/>
    <cellStyle name="Normal 3 62 13 2" xfId="4668" xr:uid="{00000000-0005-0000-0000-000062120000}"/>
    <cellStyle name="Normal 3 62 14" xfId="4669" xr:uid="{00000000-0005-0000-0000-000063120000}"/>
    <cellStyle name="Normal 3 62 2" xfId="4670" xr:uid="{00000000-0005-0000-0000-000064120000}"/>
    <cellStyle name="Normal 3 62 2 10" xfId="4671" xr:uid="{00000000-0005-0000-0000-000065120000}"/>
    <cellStyle name="Normal 3 62 2 10 2" xfId="4672" xr:uid="{00000000-0005-0000-0000-000066120000}"/>
    <cellStyle name="Normal 3 62 2 11" xfId="4673" xr:uid="{00000000-0005-0000-0000-000067120000}"/>
    <cellStyle name="Normal 3 62 2 11 2" xfId="4674" xr:uid="{00000000-0005-0000-0000-000068120000}"/>
    <cellStyle name="Normal 3 62 2 12" xfId="4675" xr:uid="{00000000-0005-0000-0000-000069120000}"/>
    <cellStyle name="Normal 3 62 2 12 2" xfId="4676" xr:uid="{00000000-0005-0000-0000-00006A120000}"/>
    <cellStyle name="Normal 3 62 2 13" xfId="4677" xr:uid="{00000000-0005-0000-0000-00006B120000}"/>
    <cellStyle name="Normal 3 62 2 2" xfId="4678" xr:uid="{00000000-0005-0000-0000-00006C120000}"/>
    <cellStyle name="Normal 3 62 2 2 2" xfId="4679" xr:uid="{00000000-0005-0000-0000-00006D120000}"/>
    <cellStyle name="Normal 3 62 2 3" xfId="4680" xr:uid="{00000000-0005-0000-0000-00006E120000}"/>
    <cellStyle name="Normal 3 62 2 3 2" xfId="4681" xr:uid="{00000000-0005-0000-0000-00006F120000}"/>
    <cellStyle name="Normal 3 62 2 4" xfId="4682" xr:uid="{00000000-0005-0000-0000-000070120000}"/>
    <cellStyle name="Normal 3 62 2 4 2" xfId="4683" xr:uid="{00000000-0005-0000-0000-000071120000}"/>
    <cellStyle name="Normal 3 62 2 5" xfId="4684" xr:uid="{00000000-0005-0000-0000-000072120000}"/>
    <cellStyle name="Normal 3 62 2 5 2" xfId="4685" xr:uid="{00000000-0005-0000-0000-000073120000}"/>
    <cellStyle name="Normal 3 62 2 6" xfId="4686" xr:uid="{00000000-0005-0000-0000-000074120000}"/>
    <cellStyle name="Normal 3 62 2 6 2" xfId="4687" xr:uid="{00000000-0005-0000-0000-000075120000}"/>
    <cellStyle name="Normal 3 62 2 7" xfId="4688" xr:uid="{00000000-0005-0000-0000-000076120000}"/>
    <cellStyle name="Normal 3 62 2 7 2" xfId="4689" xr:uid="{00000000-0005-0000-0000-000077120000}"/>
    <cellStyle name="Normal 3 62 2 8" xfId="4690" xr:uid="{00000000-0005-0000-0000-000078120000}"/>
    <cellStyle name="Normal 3 62 2 8 2" xfId="4691" xr:uid="{00000000-0005-0000-0000-000079120000}"/>
    <cellStyle name="Normal 3 62 2 9" xfId="4692" xr:uid="{00000000-0005-0000-0000-00007A120000}"/>
    <cellStyle name="Normal 3 62 2 9 2" xfId="4693" xr:uid="{00000000-0005-0000-0000-00007B120000}"/>
    <cellStyle name="Normal 3 62 3" xfId="4694" xr:uid="{00000000-0005-0000-0000-00007C120000}"/>
    <cellStyle name="Normal 3 62 3 2" xfId="4695" xr:uid="{00000000-0005-0000-0000-00007D120000}"/>
    <cellStyle name="Normal 3 62 4" xfId="4696" xr:uid="{00000000-0005-0000-0000-00007E120000}"/>
    <cellStyle name="Normal 3 62 4 2" xfId="4697" xr:uid="{00000000-0005-0000-0000-00007F120000}"/>
    <cellStyle name="Normal 3 62 5" xfId="4698" xr:uid="{00000000-0005-0000-0000-000080120000}"/>
    <cellStyle name="Normal 3 62 5 2" xfId="4699" xr:uid="{00000000-0005-0000-0000-000081120000}"/>
    <cellStyle name="Normal 3 62 6" xfId="4700" xr:uid="{00000000-0005-0000-0000-000082120000}"/>
    <cellStyle name="Normal 3 62 6 2" xfId="4701" xr:uid="{00000000-0005-0000-0000-000083120000}"/>
    <cellStyle name="Normal 3 62 7" xfId="4702" xr:uid="{00000000-0005-0000-0000-000084120000}"/>
    <cellStyle name="Normal 3 62 7 2" xfId="4703" xr:uid="{00000000-0005-0000-0000-000085120000}"/>
    <cellStyle name="Normal 3 62 8" xfId="4704" xr:uid="{00000000-0005-0000-0000-000086120000}"/>
    <cellStyle name="Normal 3 62 8 2" xfId="4705" xr:uid="{00000000-0005-0000-0000-000087120000}"/>
    <cellStyle name="Normal 3 62 9" xfId="4706" xr:uid="{00000000-0005-0000-0000-000088120000}"/>
    <cellStyle name="Normal 3 62 9 2" xfId="4707" xr:uid="{00000000-0005-0000-0000-000089120000}"/>
    <cellStyle name="Normal 3 63" xfId="4708" xr:uid="{00000000-0005-0000-0000-00008A120000}"/>
    <cellStyle name="Normal 3 63 10" xfId="4709" xr:uid="{00000000-0005-0000-0000-00008B120000}"/>
    <cellStyle name="Normal 3 63 10 2" xfId="4710" xr:uid="{00000000-0005-0000-0000-00008C120000}"/>
    <cellStyle name="Normal 3 63 11" xfId="4711" xr:uid="{00000000-0005-0000-0000-00008D120000}"/>
    <cellStyle name="Normal 3 63 11 2" xfId="4712" xr:uid="{00000000-0005-0000-0000-00008E120000}"/>
    <cellStyle name="Normal 3 63 12" xfId="4713" xr:uid="{00000000-0005-0000-0000-00008F120000}"/>
    <cellStyle name="Normal 3 63 12 2" xfId="4714" xr:uid="{00000000-0005-0000-0000-000090120000}"/>
    <cellStyle name="Normal 3 63 13" xfId="4715" xr:uid="{00000000-0005-0000-0000-000091120000}"/>
    <cellStyle name="Normal 3 63 13 2" xfId="4716" xr:uid="{00000000-0005-0000-0000-000092120000}"/>
    <cellStyle name="Normal 3 63 14" xfId="4717" xr:uid="{00000000-0005-0000-0000-000093120000}"/>
    <cellStyle name="Normal 3 63 2" xfId="4718" xr:uid="{00000000-0005-0000-0000-000094120000}"/>
    <cellStyle name="Normal 3 63 2 10" xfId="4719" xr:uid="{00000000-0005-0000-0000-000095120000}"/>
    <cellStyle name="Normal 3 63 2 10 2" xfId="4720" xr:uid="{00000000-0005-0000-0000-000096120000}"/>
    <cellStyle name="Normal 3 63 2 11" xfId="4721" xr:uid="{00000000-0005-0000-0000-000097120000}"/>
    <cellStyle name="Normal 3 63 2 11 2" xfId="4722" xr:uid="{00000000-0005-0000-0000-000098120000}"/>
    <cellStyle name="Normal 3 63 2 12" xfId="4723" xr:uid="{00000000-0005-0000-0000-000099120000}"/>
    <cellStyle name="Normal 3 63 2 12 2" xfId="4724" xr:uid="{00000000-0005-0000-0000-00009A120000}"/>
    <cellStyle name="Normal 3 63 2 13" xfId="4725" xr:uid="{00000000-0005-0000-0000-00009B120000}"/>
    <cellStyle name="Normal 3 63 2 2" xfId="4726" xr:uid="{00000000-0005-0000-0000-00009C120000}"/>
    <cellStyle name="Normal 3 63 2 2 2" xfId="4727" xr:uid="{00000000-0005-0000-0000-00009D120000}"/>
    <cellStyle name="Normal 3 63 2 3" xfId="4728" xr:uid="{00000000-0005-0000-0000-00009E120000}"/>
    <cellStyle name="Normal 3 63 2 3 2" xfId="4729" xr:uid="{00000000-0005-0000-0000-00009F120000}"/>
    <cellStyle name="Normal 3 63 2 4" xfId="4730" xr:uid="{00000000-0005-0000-0000-0000A0120000}"/>
    <cellStyle name="Normal 3 63 2 4 2" xfId="4731" xr:uid="{00000000-0005-0000-0000-0000A1120000}"/>
    <cellStyle name="Normal 3 63 2 5" xfId="4732" xr:uid="{00000000-0005-0000-0000-0000A2120000}"/>
    <cellStyle name="Normal 3 63 2 5 2" xfId="4733" xr:uid="{00000000-0005-0000-0000-0000A3120000}"/>
    <cellStyle name="Normal 3 63 2 6" xfId="4734" xr:uid="{00000000-0005-0000-0000-0000A4120000}"/>
    <cellStyle name="Normal 3 63 2 6 2" xfId="4735" xr:uid="{00000000-0005-0000-0000-0000A5120000}"/>
    <cellStyle name="Normal 3 63 2 7" xfId="4736" xr:uid="{00000000-0005-0000-0000-0000A6120000}"/>
    <cellStyle name="Normal 3 63 2 7 2" xfId="4737" xr:uid="{00000000-0005-0000-0000-0000A7120000}"/>
    <cellStyle name="Normal 3 63 2 8" xfId="4738" xr:uid="{00000000-0005-0000-0000-0000A8120000}"/>
    <cellStyle name="Normal 3 63 2 8 2" xfId="4739" xr:uid="{00000000-0005-0000-0000-0000A9120000}"/>
    <cellStyle name="Normal 3 63 2 9" xfId="4740" xr:uid="{00000000-0005-0000-0000-0000AA120000}"/>
    <cellStyle name="Normal 3 63 2 9 2" xfId="4741" xr:uid="{00000000-0005-0000-0000-0000AB120000}"/>
    <cellStyle name="Normal 3 63 3" xfId="4742" xr:uid="{00000000-0005-0000-0000-0000AC120000}"/>
    <cellStyle name="Normal 3 63 3 2" xfId="4743" xr:uid="{00000000-0005-0000-0000-0000AD120000}"/>
    <cellStyle name="Normal 3 63 4" xfId="4744" xr:uid="{00000000-0005-0000-0000-0000AE120000}"/>
    <cellStyle name="Normal 3 63 4 2" xfId="4745" xr:uid="{00000000-0005-0000-0000-0000AF120000}"/>
    <cellStyle name="Normal 3 63 5" xfId="4746" xr:uid="{00000000-0005-0000-0000-0000B0120000}"/>
    <cellStyle name="Normal 3 63 5 2" xfId="4747" xr:uid="{00000000-0005-0000-0000-0000B1120000}"/>
    <cellStyle name="Normal 3 63 6" xfId="4748" xr:uid="{00000000-0005-0000-0000-0000B2120000}"/>
    <cellStyle name="Normal 3 63 6 2" xfId="4749" xr:uid="{00000000-0005-0000-0000-0000B3120000}"/>
    <cellStyle name="Normal 3 63 7" xfId="4750" xr:uid="{00000000-0005-0000-0000-0000B4120000}"/>
    <cellStyle name="Normal 3 63 7 2" xfId="4751" xr:uid="{00000000-0005-0000-0000-0000B5120000}"/>
    <cellStyle name="Normal 3 63 8" xfId="4752" xr:uid="{00000000-0005-0000-0000-0000B6120000}"/>
    <cellStyle name="Normal 3 63 8 2" xfId="4753" xr:uid="{00000000-0005-0000-0000-0000B7120000}"/>
    <cellStyle name="Normal 3 63 9" xfId="4754" xr:uid="{00000000-0005-0000-0000-0000B8120000}"/>
    <cellStyle name="Normal 3 63 9 2" xfId="4755" xr:uid="{00000000-0005-0000-0000-0000B9120000}"/>
    <cellStyle name="Normal 3 64" xfId="4756" xr:uid="{00000000-0005-0000-0000-0000BA120000}"/>
    <cellStyle name="Normal 3 64 10" xfId="4757" xr:uid="{00000000-0005-0000-0000-0000BB120000}"/>
    <cellStyle name="Normal 3 64 10 2" xfId="4758" xr:uid="{00000000-0005-0000-0000-0000BC120000}"/>
    <cellStyle name="Normal 3 64 11" xfId="4759" xr:uid="{00000000-0005-0000-0000-0000BD120000}"/>
    <cellStyle name="Normal 3 64 11 2" xfId="4760" xr:uid="{00000000-0005-0000-0000-0000BE120000}"/>
    <cellStyle name="Normal 3 64 12" xfId="4761" xr:uid="{00000000-0005-0000-0000-0000BF120000}"/>
    <cellStyle name="Normal 3 64 12 2" xfId="4762" xr:uid="{00000000-0005-0000-0000-0000C0120000}"/>
    <cellStyle name="Normal 3 64 13" xfId="4763" xr:uid="{00000000-0005-0000-0000-0000C1120000}"/>
    <cellStyle name="Normal 3 64 2" xfId="4764" xr:uid="{00000000-0005-0000-0000-0000C2120000}"/>
    <cellStyle name="Normal 3 64 2 2" xfId="4765" xr:uid="{00000000-0005-0000-0000-0000C3120000}"/>
    <cellStyle name="Normal 3 64 3" xfId="4766" xr:uid="{00000000-0005-0000-0000-0000C4120000}"/>
    <cellStyle name="Normal 3 64 3 2" xfId="4767" xr:uid="{00000000-0005-0000-0000-0000C5120000}"/>
    <cellStyle name="Normal 3 64 4" xfId="4768" xr:uid="{00000000-0005-0000-0000-0000C6120000}"/>
    <cellStyle name="Normal 3 64 4 2" xfId="4769" xr:uid="{00000000-0005-0000-0000-0000C7120000}"/>
    <cellStyle name="Normal 3 64 5" xfId="4770" xr:uid="{00000000-0005-0000-0000-0000C8120000}"/>
    <cellStyle name="Normal 3 64 5 2" xfId="4771" xr:uid="{00000000-0005-0000-0000-0000C9120000}"/>
    <cellStyle name="Normal 3 64 6" xfId="4772" xr:uid="{00000000-0005-0000-0000-0000CA120000}"/>
    <cellStyle name="Normal 3 64 6 2" xfId="4773" xr:uid="{00000000-0005-0000-0000-0000CB120000}"/>
    <cellStyle name="Normal 3 64 7" xfId="4774" xr:uid="{00000000-0005-0000-0000-0000CC120000}"/>
    <cellStyle name="Normal 3 64 7 2" xfId="4775" xr:uid="{00000000-0005-0000-0000-0000CD120000}"/>
    <cellStyle name="Normal 3 64 8" xfId="4776" xr:uid="{00000000-0005-0000-0000-0000CE120000}"/>
    <cellStyle name="Normal 3 64 8 2" xfId="4777" xr:uid="{00000000-0005-0000-0000-0000CF120000}"/>
    <cellStyle name="Normal 3 64 9" xfId="4778" xr:uid="{00000000-0005-0000-0000-0000D0120000}"/>
    <cellStyle name="Normal 3 64 9 2" xfId="4779" xr:uid="{00000000-0005-0000-0000-0000D1120000}"/>
    <cellStyle name="Normal 3 65" xfId="4780" xr:uid="{00000000-0005-0000-0000-0000D2120000}"/>
    <cellStyle name="Normal 3 65 10" xfId="4781" xr:uid="{00000000-0005-0000-0000-0000D3120000}"/>
    <cellStyle name="Normal 3 65 11" xfId="4782" xr:uid="{00000000-0005-0000-0000-0000D4120000}"/>
    <cellStyle name="Normal 3 65 12" xfId="4783" xr:uid="{00000000-0005-0000-0000-0000D5120000}"/>
    <cellStyle name="Normal 3 65 13" xfId="4784" xr:uid="{00000000-0005-0000-0000-0000D6120000}"/>
    <cellStyle name="Normal 3 65 2" xfId="4785" xr:uid="{00000000-0005-0000-0000-0000D7120000}"/>
    <cellStyle name="Normal 3 65 3" xfId="4786" xr:uid="{00000000-0005-0000-0000-0000D8120000}"/>
    <cellStyle name="Normal 3 65 4" xfId="4787" xr:uid="{00000000-0005-0000-0000-0000D9120000}"/>
    <cellStyle name="Normal 3 65 5" xfId="4788" xr:uid="{00000000-0005-0000-0000-0000DA120000}"/>
    <cellStyle name="Normal 3 65 6" xfId="4789" xr:uid="{00000000-0005-0000-0000-0000DB120000}"/>
    <cellStyle name="Normal 3 65 7" xfId="4790" xr:uid="{00000000-0005-0000-0000-0000DC120000}"/>
    <cellStyle name="Normal 3 65 8" xfId="4791" xr:uid="{00000000-0005-0000-0000-0000DD120000}"/>
    <cellStyle name="Normal 3 65 9" xfId="4792" xr:uid="{00000000-0005-0000-0000-0000DE120000}"/>
    <cellStyle name="Normal 3 66" xfId="4793" xr:uid="{00000000-0005-0000-0000-0000DF120000}"/>
    <cellStyle name="Normal 3 66 10" xfId="4794" xr:uid="{00000000-0005-0000-0000-0000E0120000}"/>
    <cellStyle name="Normal 3 66 2" xfId="4795" xr:uid="{00000000-0005-0000-0000-0000E1120000}"/>
    <cellStyle name="Normal 3 66 2 2" xfId="4796" xr:uid="{00000000-0005-0000-0000-0000E2120000}"/>
    <cellStyle name="Normal 3 66 3" xfId="4797" xr:uid="{00000000-0005-0000-0000-0000E3120000}"/>
    <cellStyle name="Normal 3 66 3 2" xfId="4798" xr:uid="{00000000-0005-0000-0000-0000E4120000}"/>
    <cellStyle name="Normal 3 66 4" xfId="4799" xr:uid="{00000000-0005-0000-0000-0000E5120000}"/>
    <cellStyle name="Normal 3 66 4 2" xfId="4800" xr:uid="{00000000-0005-0000-0000-0000E6120000}"/>
    <cellStyle name="Normal 3 66 5" xfId="4801" xr:uid="{00000000-0005-0000-0000-0000E7120000}"/>
    <cellStyle name="Normal 3 66 5 2" xfId="4802" xr:uid="{00000000-0005-0000-0000-0000E8120000}"/>
    <cellStyle name="Normal 3 66 6" xfId="4803" xr:uid="{00000000-0005-0000-0000-0000E9120000}"/>
    <cellStyle name="Normal 3 66 6 2" xfId="4804" xr:uid="{00000000-0005-0000-0000-0000EA120000}"/>
    <cellStyle name="Normal 3 66 7" xfId="4805" xr:uid="{00000000-0005-0000-0000-0000EB120000}"/>
    <cellStyle name="Normal 3 66 7 2" xfId="4806" xr:uid="{00000000-0005-0000-0000-0000EC120000}"/>
    <cellStyle name="Normal 3 66 8" xfId="4807" xr:uid="{00000000-0005-0000-0000-0000ED120000}"/>
    <cellStyle name="Normal 3 66 8 2" xfId="4808" xr:uid="{00000000-0005-0000-0000-0000EE120000}"/>
    <cellStyle name="Normal 3 66 9" xfId="4809" xr:uid="{00000000-0005-0000-0000-0000EF120000}"/>
    <cellStyle name="Normal 3 66 9 2" xfId="4810" xr:uid="{00000000-0005-0000-0000-0000F0120000}"/>
    <cellStyle name="Normal 3 67" xfId="4811" xr:uid="{00000000-0005-0000-0000-0000F1120000}"/>
    <cellStyle name="Normal 3 67 2" xfId="4812" xr:uid="{00000000-0005-0000-0000-0000F2120000}"/>
    <cellStyle name="Normal 3 68" xfId="4813" xr:uid="{00000000-0005-0000-0000-0000F3120000}"/>
    <cellStyle name="Normal 3 68 2" xfId="4814" xr:uid="{00000000-0005-0000-0000-0000F4120000}"/>
    <cellStyle name="Normal 3 68 2 2" xfId="4815" xr:uid="{00000000-0005-0000-0000-0000F5120000}"/>
    <cellStyle name="Normal 3 68 3" xfId="4816" xr:uid="{00000000-0005-0000-0000-0000F6120000}"/>
    <cellStyle name="Normal 3 69" xfId="4817" xr:uid="{00000000-0005-0000-0000-0000F7120000}"/>
    <cellStyle name="Normal 3 69 2" xfId="4818" xr:uid="{00000000-0005-0000-0000-0000F8120000}"/>
    <cellStyle name="Normal 3 69 2 2" xfId="4819" xr:uid="{00000000-0005-0000-0000-0000F9120000}"/>
    <cellStyle name="Normal 3 69 3" xfId="4820" xr:uid="{00000000-0005-0000-0000-0000FA120000}"/>
    <cellStyle name="Normal 3 7" xfId="4821" xr:uid="{00000000-0005-0000-0000-0000FB120000}"/>
    <cellStyle name="Normal 3 7 10" xfId="4822" xr:uid="{00000000-0005-0000-0000-0000FC120000}"/>
    <cellStyle name="Normal 3 7 10 2" xfId="4823" xr:uid="{00000000-0005-0000-0000-0000FD120000}"/>
    <cellStyle name="Normal 3 7 11" xfId="4824" xr:uid="{00000000-0005-0000-0000-0000FE120000}"/>
    <cellStyle name="Normal 3 7 11 2" xfId="4825" xr:uid="{00000000-0005-0000-0000-0000FF120000}"/>
    <cellStyle name="Normal 3 7 12" xfId="4826" xr:uid="{00000000-0005-0000-0000-000000130000}"/>
    <cellStyle name="Normal 3 7 12 2" xfId="4827" xr:uid="{00000000-0005-0000-0000-000001130000}"/>
    <cellStyle name="Normal 3 7 13" xfId="4828" xr:uid="{00000000-0005-0000-0000-000002130000}"/>
    <cellStyle name="Normal 3 7 13 2" xfId="4829" xr:uid="{00000000-0005-0000-0000-000003130000}"/>
    <cellStyle name="Normal 3 7 14" xfId="4830" xr:uid="{00000000-0005-0000-0000-000004130000}"/>
    <cellStyle name="Normal 3 7 2" xfId="4831" xr:uid="{00000000-0005-0000-0000-000005130000}"/>
    <cellStyle name="Normal 3 7 2 10" xfId="4832" xr:uid="{00000000-0005-0000-0000-000006130000}"/>
    <cellStyle name="Normal 3 7 2 10 2" xfId="4833" xr:uid="{00000000-0005-0000-0000-000007130000}"/>
    <cellStyle name="Normal 3 7 2 11" xfId="4834" xr:uid="{00000000-0005-0000-0000-000008130000}"/>
    <cellStyle name="Normal 3 7 2 11 2" xfId="4835" xr:uid="{00000000-0005-0000-0000-000009130000}"/>
    <cellStyle name="Normal 3 7 2 12" xfId="4836" xr:uid="{00000000-0005-0000-0000-00000A130000}"/>
    <cellStyle name="Normal 3 7 2 12 2" xfId="4837" xr:uid="{00000000-0005-0000-0000-00000B130000}"/>
    <cellStyle name="Normal 3 7 2 13" xfId="4838" xr:uid="{00000000-0005-0000-0000-00000C130000}"/>
    <cellStyle name="Normal 3 7 2 2" xfId="4839" xr:uid="{00000000-0005-0000-0000-00000D130000}"/>
    <cellStyle name="Normal 3 7 2 2 2" xfId="4840" xr:uid="{00000000-0005-0000-0000-00000E130000}"/>
    <cellStyle name="Normal 3 7 2 3" xfId="4841" xr:uid="{00000000-0005-0000-0000-00000F130000}"/>
    <cellStyle name="Normal 3 7 2 3 2" xfId="4842" xr:uid="{00000000-0005-0000-0000-000010130000}"/>
    <cellStyle name="Normal 3 7 2 4" xfId="4843" xr:uid="{00000000-0005-0000-0000-000011130000}"/>
    <cellStyle name="Normal 3 7 2 4 2" xfId="4844" xr:uid="{00000000-0005-0000-0000-000012130000}"/>
    <cellStyle name="Normal 3 7 2 5" xfId="4845" xr:uid="{00000000-0005-0000-0000-000013130000}"/>
    <cellStyle name="Normal 3 7 2 5 2" xfId="4846" xr:uid="{00000000-0005-0000-0000-000014130000}"/>
    <cellStyle name="Normal 3 7 2 6" xfId="4847" xr:uid="{00000000-0005-0000-0000-000015130000}"/>
    <cellStyle name="Normal 3 7 2 6 2" xfId="4848" xr:uid="{00000000-0005-0000-0000-000016130000}"/>
    <cellStyle name="Normal 3 7 2 7" xfId="4849" xr:uid="{00000000-0005-0000-0000-000017130000}"/>
    <cellStyle name="Normal 3 7 2 7 2" xfId="4850" xr:uid="{00000000-0005-0000-0000-000018130000}"/>
    <cellStyle name="Normal 3 7 2 8" xfId="4851" xr:uid="{00000000-0005-0000-0000-000019130000}"/>
    <cellStyle name="Normal 3 7 2 8 2" xfId="4852" xr:uid="{00000000-0005-0000-0000-00001A130000}"/>
    <cellStyle name="Normal 3 7 2 9" xfId="4853" xr:uid="{00000000-0005-0000-0000-00001B130000}"/>
    <cellStyle name="Normal 3 7 2 9 2" xfId="4854" xr:uid="{00000000-0005-0000-0000-00001C130000}"/>
    <cellStyle name="Normal 3 7 3" xfId="4855" xr:uid="{00000000-0005-0000-0000-00001D130000}"/>
    <cellStyle name="Normal 3 7 3 2" xfId="4856" xr:uid="{00000000-0005-0000-0000-00001E130000}"/>
    <cellStyle name="Normal 3 7 4" xfId="4857" xr:uid="{00000000-0005-0000-0000-00001F130000}"/>
    <cellStyle name="Normal 3 7 4 2" xfId="4858" xr:uid="{00000000-0005-0000-0000-000020130000}"/>
    <cellStyle name="Normal 3 7 5" xfId="4859" xr:uid="{00000000-0005-0000-0000-000021130000}"/>
    <cellStyle name="Normal 3 7 5 2" xfId="4860" xr:uid="{00000000-0005-0000-0000-000022130000}"/>
    <cellStyle name="Normal 3 7 6" xfId="4861" xr:uid="{00000000-0005-0000-0000-000023130000}"/>
    <cellStyle name="Normal 3 7 6 2" xfId="4862" xr:uid="{00000000-0005-0000-0000-000024130000}"/>
    <cellStyle name="Normal 3 7 7" xfId="4863" xr:uid="{00000000-0005-0000-0000-000025130000}"/>
    <cellStyle name="Normal 3 7 7 2" xfId="4864" xr:uid="{00000000-0005-0000-0000-000026130000}"/>
    <cellStyle name="Normal 3 7 8" xfId="4865" xr:uid="{00000000-0005-0000-0000-000027130000}"/>
    <cellStyle name="Normal 3 7 8 2" xfId="4866" xr:uid="{00000000-0005-0000-0000-000028130000}"/>
    <cellStyle name="Normal 3 7 9" xfId="4867" xr:uid="{00000000-0005-0000-0000-000029130000}"/>
    <cellStyle name="Normal 3 7 9 2" xfId="4868" xr:uid="{00000000-0005-0000-0000-00002A130000}"/>
    <cellStyle name="Normal 3 70" xfId="4869" xr:uid="{00000000-0005-0000-0000-00002B130000}"/>
    <cellStyle name="Normal 3 70 2" xfId="4870" xr:uid="{00000000-0005-0000-0000-00002C130000}"/>
    <cellStyle name="Normal 3 70 2 2" xfId="4871" xr:uid="{00000000-0005-0000-0000-00002D130000}"/>
    <cellStyle name="Normal 3 70 3" xfId="4872" xr:uid="{00000000-0005-0000-0000-00002E130000}"/>
    <cellStyle name="Normal 3 71" xfId="4873" xr:uid="{00000000-0005-0000-0000-00002F130000}"/>
    <cellStyle name="Normal 3 71 2" xfId="4874" xr:uid="{00000000-0005-0000-0000-000030130000}"/>
    <cellStyle name="Normal 3 71 2 2" xfId="4875" xr:uid="{00000000-0005-0000-0000-000031130000}"/>
    <cellStyle name="Normal 3 71 3" xfId="4876" xr:uid="{00000000-0005-0000-0000-000032130000}"/>
    <cellStyle name="Normal 3 72" xfId="4877" xr:uid="{00000000-0005-0000-0000-000033130000}"/>
    <cellStyle name="Normal 3 72 2" xfId="4878" xr:uid="{00000000-0005-0000-0000-000034130000}"/>
    <cellStyle name="Normal 3 72 2 2" xfId="4879" xr:uid="{00000000-0005-0000-0000-000035130000}"/>
    <cellStyle name="Normal 3 72 3" xfId="4880" xr:uid="{00000000-0005-0000-0000-000036130000}"/>
    <cellStyle name="Normal 3 73" xfId="4881" xr:uid="{00000000-0005-0000-0000-000037130000}"/>
    <cellStyle name="Normal 3 73 2" xfId="4882" xr:uid="{00000000-0005-0000-0000-000038130000}"/>
    <cellStyle name="Normal 3 73 2 2" xfId="4883" xr:uid="{00000000-0005-0000-0000-000039130000}"/>
    <cellStyle name="Normal 3 73 3" xfId="4884" xr:uid="{00000000-0005-0000-0000-00003A130000}"/>
    <cellStyle name="Normal 3 74" xfId="4885" xr:uid="{00000000-0005-0000-0000-00003B130000}"/>
    <cellStyle name="Normal 3 74 2" xfId="4886" xr:uid="{00000000-0005-0000-0000-00003C130000}"/>
    <cellStyle name="Normal 3 75" xfId="4887" xr:uid="{00000000-0005-0000-0000-00003D130000}"/>
    <cellStyle name="Normal 3 75 2" xfId="4888" xr:uid="{00000000-0005-0000-0000-00003E130000}"/>
    <cellStyle name="Normal 3 76" xfId="4889" xr:uid="{00000000-0005-0000-0000-00003F130000}"/>
    <cellStyle name="Normal 3 8" xfId="4890" xr:uid="{00000000-0005-0000-0000-000040130000}"/>
    <cellStyle name="Normal 3 8 10" xfId="4891" xr:uid="{00000000-0005-0000-0000-000041130000}"/>
    <cellStyle name="Normal 3 8 10 2" xfId="4892" xr:uid="{00000000-0005-0000-0000-000042130000}"/>
    <cellStyle name="Normal 3 8 11" xfId="4893" xr:uid="{00000000-0005-0000-0000-000043130000}"/>
    <cellStyle name="Normal 3 8 11 2" xfId="4894" xr:uid="{00000000-0005-0000-0000-000044130000}"/>
    <cellStyle name="Normal 3 8 12" xfId="4895" xr:uid="{00000000-0005-0000-0000-000045130000}"/>
    <cellStyle name="Normal 3 8 12 2" xfId="4896" xr:uid="{00000000-0005-0000-0000-000046130000}"/>
    <cellStyle name="Normal 3 8 13" xfId="4897" xr:uid="{00000000-0005-0000-0000-000047130000}"/>
    <cellStyle name="Normal 3 8 13 2" xfId="4898" xr:uid="{00000000-0005-0000-0000-000048130000}"/>
    <cellStyle name="Normal 3 8 14" xfId="4899" xr:uid="{00000000-0005-0000-0000-000049130000}"/>
    <cellStyle name="Normal 3 8 2" xfId="4900" xr:uid="{00000000-0005-0000-0000-00004A130000}"/>
    <cellStyle name="Normal 3 8 2 10" xfId="4901" xr:uid="{00000000-0005-0000-0000-00004B130000}"/>
    <cellStyle name="Normal 3 8 2 10 2" xfId="4902" xr:uid="{00000000-0005-0000-0000-00004C130000}"/>
    <cellStyle name="Normal 3 8 2 11" xfId="4903" xr:uid="{00000000-0005-0000-0000-00004D130000}"/>
    <cellStyle name="Normal 3 8 2 11 2" xfId="4904" xr:uid="{00000000-0005-0000-0000-00004E130000}"/>
    <cellStyle name="Normal 3 8 2 12" xfId="4905" xr:uid="{00000000-0005-0000-0000-00004F130000}"/>
    <cellStyle name="Normal 3 8 2 12 2" xfId="4906" xr:uid="{00000000-0005-0000-0000-000050130000}"/>
    <cellStyle name="Normal 3 8 2 13" xfId="4907" xr:uid="{00000000-0005-0000-0000-000051130000}"/>
    <cellStyle name="Normal 3 8 2 2" xfId="4908" xr:uid="{00000000-0005-0000-0000-000052130000}"/>
    <cellStyle name="Normal 3 8 2 2 2" xfId="4909" xr:uid="{00000000-0005-0000-0000-000053130000}"/>
    <cellStyle name="Normal 3 8 2 3" xfId="4910" xr:uid="{00000000-0005-0000-0000-000054130000}"/>
    <cellStyle name="Normal 3 8 2 3 2" xfId="4911" xr:uid="{00000000-0005-0000-0000-000055130000}"/>
    <cellStyle name="Normal 3 8 2 4" xfId="4912" xr:uid="{00000000-0005-0000-0000-000056130000}"/>
    <cellStyle name="Normal 3 8 2 4 2" xfId="4913" xr:uid="{00000000-0005-0000-0000-000057130000}"/>
    <cellStyle name="Normal 3 8 2 5" xfId="4914" xr:uid="{00000000-0005-0000-0000-000058130000}"/>
    <cellStyle name="Normal 3 8 2 5 2" xfId="4915" xr:uid="{00000000-0005-0000-0000-000059130000}"/>
    <cellStyle name="Normal 3 8 2 6" xfId="4916" xr:uid="{00000000-0005-0000-0000-00005A130000}"/>
    <cellStyle name="Normal 3 8 2 6 2" xfId="4917" xr:uid="{00000000-0005-0000-0000-00005B130000}"/>
    <cellStyle name="Normal 3 8 2 7" xfId="4918" xr:uid="{00000000-0005-0000-0000-00005C130000}"/>
    <cellStyle name="Normal 3 8 2 7 2" xfId="4919" xr:uid="{00000000-0005-0000-0000-00005D130000}"/>
    <cellStyle name="Normal 3 8 2 8" xfId="4920" xr:uid="{00000000-0005-0000-0000-00005E130000}"/>
    <cellStyle name="Normal 3 8 2 8 2" xfId="4921" xr:uid="{00000000-0005-0000-0000-00005F130000}"/>
    <cellStyle name="Normal 3 8 2 9" xfId="4922" xr:uid="{00000000-0005-0000-0000-000060130000}"/>
    <cellStyle name="Normal 3 8 2 9 2" xfId="4923" xr:uid="{00000000-0005-0000-0000-000061130000}"/>
    <cellStyle name="Normal 3 8 3" xfId="4924" xr:uid="{00000000-0005-0000-0000-000062130000}"/>
    <cellStyle name="Normal 3 8 3 2" xfId="4925" xr:uid="{00000000-0005-0000-0000-000063130000}"/>
    <cellStyle name="Normal 3 8 4" xfId="4926" xr:uid="{00000000-0005-0000-0000-000064130000}"/>
    <cellStyle name="Normal 3 8 4 2" xfId="4927" xr:uid="{00000000-0005-0000-0000-000065130000}"/>
    <cellStyle name="Normal 3 8 5" xfId="4928" xr:uid="{00000000-0005-0000-0000-000066130000}"/>
    <cellStyle name="Normal 3 8 5 2" xfId="4929" xr:uid="{00000000-0005-0000-0000-000067130000}"/>
    <cellStyle name="Normal 3 8 6" xfId="4930" xr:uid="{00000000-0005-0000-0000-000068130000}"/>
    <cellStyle name="Normal 3 8 6 2" xfId="4931" xr:uid="{00000000-0005-0000-0000-000069130000}"/>
    <cellStyle name="Normal 3 8 7" xfId="4932" xr:uid="{00000000-0005-0000-0000-00006A130000}"/>
    <cellStyle name="Normal 3 8 7 2" xfId="4933" xr:uid="{00000000-0005-0000-0000-00006B130000}"/>
    <cellStyle name="Normal 3 8 8" xfId="4934" xr:uid="{00000000-0005-0000-0000-00006C130000}"/>
    <cellStyle name="Normal 3 8 8 2" xfId="4935" xr:uid="{00000000-0005-0000-0000-00006D130000}"/>
    <cellStyle name="Normal 3 8 9" xfId="4936" xr:uid="{00000000-0005-0000-0000-00006E130000}"/>
    <cellStyle name="Normal 3 8 9 2" xfId="4937" xr:uid="{00000000-0005-0000-0000-00006F130000}"/>
    <cellStyle name="Normal 3 9" xfId="4938" xr:uid="{00000000-0005-0000-0000-000070130000}"/>
    <cellStyle name="Normal 3 9 10" xfId="4939" xr:uid="{00000000-0005-0000-0000-000071130000}"/>
    <cellStyle name="Normal 3 9 10 2" xfId="4940" xr:uid="{00000000-0005-0000-0000-000072130000}"/>
    <cellStyle name="Normal 3 9 11" xfId="4941" xr:uid="{00000000-0005-0000-0000-000073130000}"/>
    <cellStyle name="Normal 3 9 11 2" xfId="4942" xr:uid="{00000000-0005-0000-0000-000074130000}"/>
    <cellStyle name="Normal 3 9 12" xfId="4943" xr:uid="{00000000-0005-0000-0000-000075130000}"/>
    <cellStyle name="Normal 3 9 12 2" xfId="4944" xr:uid="{00000000-0005-0000-0000-000076130000}"/>
    <cellStyle name="Normal 3 9 13" xfId="4945" xr:uid="{00000000-0005-0000-0000-000077130000}"/>
    <cellStyle name="Normal 3 9 13 2" xfId="4946" xr:uid="{00000000-0005-0000-0000-000078130000}"/>
    <cellStyle name="Normal 3 9 14" xfId="4947" xr:uid="{00000000-0005-0000-0000-000079130000}"/>
    <cellStyle name="Normal 3 9 2" xfId="4948" xr:uid="{00000000-0005-0000-0000-00007A130000}"/>
    <cellStyle name="Normal 3 9 2 10" xfId="4949" xr:uid="{00000000-0005-0000-0000-00007B130000}"/>
    <cellStyle name="Normal 3 9 2 10 2" xfId="4950" xr:uid="{00000000-0005-0000-0000-00007C130000}"/>
    <cellStyle name="Normal 3 9 2 11" xfId="4951" xr:uid="{00000000-0005-0000-0000-00007D130000}"/>
    <cellStyle name="Normal 3 9 2 11 2" xfId="4952" xr:uid="{00000000-0005-0000-0000-00007E130000}"/>
    <cellStyle name="Normal 3 9 2 12" xfId="4953" xr:uid="{00000000-0005-0000-0000-00007F130000}"/>
    <cellStyle name="Normal 3 9 2 12 2" xfId="4954" xr:uid="{00000000-0005-0000-0000-000080130000}"/>
    <cellStyle name="Normal 3 9 2 13" xfId="4955" xr:uid="{00000000-0005-0000-0000-000081130000}"/>
    <cellStyle name="Normal 3 9 2 2" xfId="4956" xr:uid="{00000000-0005-0000-0000-000082130000}"/>
    <cellStyle name="Normal 3 9 2 2 2" xfId="4957" xr:uid="{00000000-0005-0000-0000-000083130000}"/>
    <cellStyle name="Normal 3 9 2 3" xfId="4958" xr:uid="{00000000-0005-0000-0000-000084130000}"/>
    <cellStyle name="Normal 3 9 2 3 2" xfId="4959" xr:uid="{00000000-0005-0000-0000-000085130000}"/>
    <cellStyle name="Normal 3 9 2 4" xfId="4960" xr:uid="{00000000-0005-0000-0000-000086130000}"/>
    <cellStyle name="Normal 3 9 2 4 2" xfId="4961" xr:uid="{00000000-0005-0000-0000-000087130000}"/>
    <cellStyle name="Normal 3 9 2 5" xfId="4962" xr:uid="{00000000-0005-0000-0000-000088130000}"/>
    <cellStyle name="Normal 3 9 2 5 2" xfId="4963" xr:uid="{00000000-0005-0000-0000-000089130000}"/>
    <cellStyle name="Normal 3 9 2 6" xfId="4964" xr:uid="{00000000-0005-0000-0000-00008A130000}"/>
    <cellStyle name="Normal 3 9 2 6 2" xfId="4965" xr:uid="{00000000-0005-0000-0000-00008B130000}"/>
    <cellStyle name="Normal 3 9 2 7" xfId="4966" xr:uid="{00000000-0005-0000-0000-00008C130000}"/>
    <cellStyle name="Normal 3 9 2 7 2" xfId="4967" xr:uid="{00000000-0005-0000-0000-00008D130000}"/>
    <cellStyle name="Normal 3 9 2 8" xfId="4968" xr:uid="{00000000-0005-0000-0000-00008E130000}"/>
    <cellStyle name="Normal 3 9 2 8 2" xfId="4969" xr:uid="{00000000-0005-0000-0000-00008F130000}"/>
    <cellStyle name="Normal 3 9 2 9" xfId="4970" xr:uid="{00000000-0005-0000-0000-000090130000}"/>
    <cellStyle name="Normal 3 9 2 9 2" xfId="4971" xr:uid="{00000000-0005-0000-0000-000091130000}"/>
    <cellStyle name="Normal 3 9 3" xfId="4972" xr:uid="{00000000-0005-0000-0000-000092130000}"/>
    <cellStyle name="Normal 3 9 3 2" xfId="4973" xr:uid="{00000000-0005-0000-0000-000093130000}"/>
    <cellStyle name="Normal 3 9 4" xfId="4974" xr:uid="{00000000-0005-0000-0000-000094130000}"/>
    <cellStyle name="Normal 3 9 4 2" xfId="4975" xr:uid="{00000000-0005-0000-0000-000095130000}"/>
    <cellStyle name="Normal 3 9 5" xfId="4976" xr:uid="{00000000-0005-0000-0000-000096130000}"/>
    <cellStyle name="Normal 3 9 5 2" xfId="4977" xr:uid="{00000000-0005-0000-0000-000097130000}"/>
    <cellStyle name="Normal 3 9 6" xfId="4978" xr:uid="{00000000-0005-0000-0000-000098130000}"/>
    <cellStyle name="Normal 3 9 6 2" xfId="4979" xr:uid="{00000000-0005-0000-0000-000099130000}"/>
    <cellStyle name="Normal 3 9 7" xfId="4980" xr:uid="{00000000-0005-0000-0000-00009A130000}"/>
    <cellStyle name="Normal 3 9 7 2" xfId="4981" xr:uid="{00000000-0005-0000-0000-00009B130000}"/>
    <cellStyle name="Normal 3 9 8" xfId="4982" xr:uid="{00000000-0005-0000-0000-00009C130000}"/>
    <cellStyle name="Normal 3 9 8 2" xfId="4983" xr:uid="{00000000-0005-0000-0000-00009D130000}"/>
    <cellStyle name="Normal 3 9 9" xfId="4984" xr:uid="{00000000-0005-0000-0000-00009E130000}"/>
    <cellStyle name="Normal 3 9 9 2" xfId="4985" xr:uid="{00000000-0005-0000-0000-00009F130000}"/>
    <cellStyle name="Normal 3_Acta 1 mena" xfId="4986" xr:uid="{00000000-0005-0000-0000-0000A0130000}"/>
    <cellStyle name="Normal 30" xfId="4987" xr:uid="{00000000-0005-0000-0000-0000A1130000}"/>
    <cellStyle name="Normal 31" xfId="4988" xr:uid="{00000000-0005-0000-0000-0000A2130000}"/>
    <cellStyle name="Normal 31 2" xfId="4989" xr:uid="{00000000-0005-0000-0000-0000A3130000}"/>
    <cellStyle name="Normal 31 3" xfId="4990" xr:uid="{00000000-0005-0000-0000-0000A4130000}"/>
    <cellStyle name="Normal 31 4" xfId="4991" xr:uid="{00000000-0005-0000-0000-0000A5130000}"/>
    <cellStyle name="Normal 32" xfId="4992" xr:uid="{00000000-0005-0000-0000-0000A6130000}"/>
    <cellStyle name="Normal 33" xfId="4993" xr:uid="{00000000-0005-0000-0000-0000A7130000}"/>
    <cellStyle name="Normal 33 2" xfId="4994" xr:uid="{00000000-0005-0000-0000-0000A8130000}"/>
    <cellStyle name="Normal 34" xfId="4995" xr:uid="{00000000-0005-0000-0000-0000A9130000}"/>
    <cellStyle name="Normal 35" xfId="4996" xr:uid="{00000000-0005-0000-0000-0000AA130000}"/>
    <cellStyle name="Normal 36" xfId="4997" xr:uid="{00000000-0005-0000-0000-0000AB130000}"/>
    <cellStyle name="Normal 37" xfId="4998" xr:uid="{00000000-0005-0000-0000-0000AC130000}"/>
    <cellStyle name="Normal 38" xfId="4999" xr:uid="{00000000-0005-0000-0000-0000AD130000}"/>
    <cellStyle name="Normal 39" xfId="5000" xr:uid="{00000000-0005-0000-0000-0000AE130000}"/>
    <cellStyle name="Normal 4" xfId="19" xr:uid="{00000000-0005-0000-0000-0000AF130000}"/>
    <cellStyle name="Normal 4 10" xfId="5001" xr:uid="{00000000-0005-0000-0000-0000B0130000}"/>
    <cellStyle name="Normal 4 10 2" xfId="5002" xr:uid="{00000000-0005-0000-0000-0000B1130000}"/>
    <cellStyle name="Normal 4 10 2 2" xfId="5003" xr:uid="{00000000-0005-0000-0000-0000B2130000}"/>
    <cellStyle name="Normal 4 10 3" xfId="5004" xr:uid="{00000000-0005-0000-0000-0000B3130000}"/>
    <cellStyle name="Normal 4 10 3 2" xfId="5005" xr:uid="{00000000-0005-0000-0000-0000B4130000}"/>
    <cellStyle name="Normal 4 10 4" xfId="5006" xr:uid="{00000000-0005-0000-0000-0000B5130000}"/>
    <cellStyle name="Normal 4 10 4 2" xfId="5007" xr:uid="{00000000-0005-0000-0000-0000B6130000}"/>
    <cellStyle name="Normal 4 10 5" xfId="5008" xr:uid="{00000000-0005-0000-0000-0000B7130000}"/>
    <cellStyle name="Normal 4 11" xfId="5009" xr:uid="{00000000-0005-0000-0000-0000B8130000}"/>
    <cellStyle name="Normal 4 11 2" xfId="5010" xr:uid="{00000000-0005-0000-0000-0000B9130000}"/>
    <cellStyle name="Normal 4 11 2 2" xfId="5011" xr:uid="{00000000-0005-0000-0000-0000BA130000}"/>
    <cellStyle name="Normal 4 11 3" xfId="5012" xr:uid="{00000000-0005-0000-0000-0000BB130000}"/>
    <cellStyle name="Normal 4 11 3 2" xfId="5013" xr:uid="{00000000-0005-0000-0000-0000BC130000}"/>
    <cellStyle name="Normal 4 11 4" xfId="5014" xr:uid="{00000000-0005-0000-0000-0000BD130000}"/>
    <cellStyle name="Normal 4 11 4 2" xfId="5015" xr:uid="{00000000-0005-0000-0000-0000BE130000}"/>
    <cellStyle name="Normal 4 11 5" xfId="5016" xr:uid="{00000000-0005-0000-0000-0000BF130000}"/>
    <cellStyle name="Normal 4 12" xfId="5017" xr:uid="{00000000-0005-0000-0000-0000C0130000}"/>
    <cellStyle name="Normal 4 12 2" xfId="5018" xr:uid="{00000000-0005-0000-0000-0000C1130000}"/>
    <cellStyle name="Normal 4 12 2 2" xfId="5019" xr:uid="{00000000-0005-0000-0000-0000C2130000}"/>
    <cellStyle name="Normal 4 12 3" xfId="5020" xr:uid="{00000000-0005-0000-0000-0000C3130000}"/>
    <cellStyle name="Normal 4 12 3 2" xfId="5021" xr:uid="{00000000-0005-0000-0000-0000C4130000}"/>
    <cellStyle name="Normal 4 12 4" xfId="5022" xr:uid="{00000000-0005-0000-0000-0000C5130000}"/>
    <cellStyle name="Normal 4 12 4 2" xfId="5023" xr:uid="{00000000-0005-0000-0000-0000C6130000}"/>
    <cellStyle name="Normal 4 12 5" xfId="5024" xr:uid="{00000000-0005-0000-0000-0000C7130000}"/>
    <cellStyle name="Normal 4 13" xfId="5025" xr:uid="{00000000-0005-0000-0000-0000C8130000}"/>
    <cellStyle name="Normal 4 14" xfId="5026" xr:uid="{00000000-0005-0000-0000-0000C9130000}"/>
    <cellStyle name="Normal 4 15" xfId="5027" xr:uid="{00000000-0005-0000-0000-0000CA130000}"/>
    <cellStyle name="Normal 4 16" xfId="5028" xr:uid="{00000000-0005-0000-0000-0000CB130000}"/>
    <cellStyle name="Normal 4 16 2" xfId="5029" xr:uid="{00000000-0005-0000-0000-0000CC130000}"/>
    <cellStyle name="Normal 4 16 3" xfId="5030" xr:uid="{00000000-0005-0000-0000-0000CD130000}"/>
    <cellStyle name="Normal 4 16 4" xfId="5031" xr:uid="{00000000-0005-0000-0000-0000CE130000}"/>
    <cellStyle name="Normal 4 16 5" xfId="5032" xr:uid="{00000000-0005-0000-0000-0000CF130000}"/>
    <cellStyle name="Normal 4 16 6" xfId="5033" xr:uid="{00000000-0005-0000-0000-0000D0130000}"/>
    <cellStyle name="Normal 4 16 7" xfId="5034" xr:uid="{00000000-0005-0000-0000-0000D1130000}"/>
    <cellStyle name="Normal 4 16 8" xfId="5035" xr:uid="{00000000-0005-0000-0000-0000D2130000}"/>
    <cellStyle name="Normal 4 16 9" xfId="5036" xr:uid="{00000000-0005-0000-0000-0000D3130000}"/>
    <cellStyle name="Normal 4 17" xfId="5037" xr:uid="{00000000-0005-0000-0000-0000D4130000}"/>
    <cellStyle name="Normal 4 18" xfId="5038" xr:uid="{00000000-0005-0000-0000-0000D5130000}"/>
    <cellStyle name="Normal 4 19" xfId="5039" xr:uid="{00000000-0005-0000-0000-0000D6130000}"/>
    <cellStyle name="Normal 4 19 2" xfId="5040" xr:uid="{00000000-0005-0000-0000-0000D7130000}"/>
    <cellStyle name="Normal 4 2" xfId="5041" xr:uid="{00000000-0005-0000-0000-0000D8130000}"/>
    <cellStyle name="Normal 4 2 10" xfId="5042" xr:uid="{00000000-0005-0000-0000-0000D9130000}"/>
    <cellStyle name="Normal 4 2 11" xfId="5794" xr:uid="{00000000-0005-0000-0000-0000DA130000}"/>
    <cellStyle name="Normal 4 2 2" xfId="5043" xr:uid="{00000000-0005-0000-0000-0000DB130000}"/>
    <cellStyle name="Normal 4 2 2 2" xfId="5044" xr:uid="{00000000-0005-0000-0000-0000DC130000}"/>
    <cellStyle name="Normal 4 2 3" xfId="5045" xr:uid="{00000000-0005-0000-0000-0000DD130000}"/>
    <cellStyle name="Normal 4 2 4" xfId="5046" xr:uid="{00000000-0005-0000-0000-0000DE130000}"/>
    <cellStyle name="Normal 4 2 5" xfId="5047" xr:uid="{00000000-0005-0000-0000-0000DF130000}"/>
    <cellStyle name="Normal 4 2 6" xfId="5048" xr:uid="{00000000-0005-0000-0000-0000E0130000}"/>
    <cellStyle name="Normal 4 2 7" xfId="5049" xr:uid="{00000000-0005-0000-0000-0000E1130000}"/>
    <cellStyle name="Normal 4 2 7 2" xfId="5050" xr:uid="{00000000-0005-0000-0000-0000E2130000}"/>
    <cellStyle name="Normal 4 2 7 2 3" xfId="5051" xr:uid="{00000000-0005-0000-0000-0000E3130000}"/>
    <cellStyle name="Normal 4 2 8" xfId="5052" xr:uid="{00000000-0005-0000-0000-0000E4130000}"/>
    <cellStyle name="Normal 4 2 8 2" xfId="5053" xr:uid="{00000000-0005-0000-0000-0000E5130000}"/>
    <cellStyle name="Normal 4 2 9" xfId="5054" xr:uid="{00000000-0005-0000-0000-0000E6130000}"/>
    <cellStyle name="Normal 4 2 9 2" xfId="5055" xr:uid="{00000000-0005-0000-0000-0000E7130000}"/>
    <cellStyle name="Normal 4 20" xfId="5056" xr:uid="{00000000-0005-0000-0000-0000E8130000}"/>
    <cellStyle name="Normal 4 20 2" xfId="5057" xr:uid="{00000000-0005-0000-0000-0000E9130000}"/>
    <cellStyle name="Normal 4 21" xfId="5058" xr:uid="{00000000-0005-0000-0000-0000EA130000}"/>
    <cellStyle name="Normal 4 21 2" xfId="5059" xr:uid="{00000000-0005-0000-0000-0000EB130000}"/>
    <cellStyle name="Normal 4 22" xfId="5060" xr:uid="{00000000-0005-0000-0000-0000EC130000}"/>
    <cellStyle name="Normal 4 22 2" xfId="5061" xr:uid="{00000000-0005-0000-0000-0000ED130000}"/>
    <cellStyle name="Normal 4 23" xfId="5062" xr:uid="{00000000-0005-0000-0000-0000EE130000}"/>
    <cellStyle name="Normal 4 23 2" xfId="5063" xr:uid="{00000000-0005-0000-0000-0000EF130000}"/>
    <cellStyle name="Normal 4 24" xfId="5064" xr:uid="{00000000-0005-0000-0000-0000F0130000}"/>
    <cellStyle name="Normal 4 24 2" xfId="5065" xr:uid="{00000000-0005-0000-0000-0000F1130000}"/>
    <cellStyle name="Normal 4 25" xfId="5066" xr:uid="{00000000-0005-0000-0000-0000F2130000}"/>
    <cellStyle name="Normal 4 26" xfId="5793" xr:uid="{00000000-0005-0000-0000-0000F3130000}"/>
    <cellStyle name="Normal 4 3" xfId="5067" xr:uid="{00000000-0005-0000-0000-0000F4130000}"/>
    <cellStyle name="Normal 4 4" xfId="5068" xr:uid="{00000000-0005-0000-0000-0000F5130000}"/>
    <cellStyle name="Normal 4 5" xfId="5069" xr:uid="{00000000-0005-0000-0000-0000F6130000}"/>
    <cellStyle name="Normal 4 6" xfId="5070" xr:uid="{00000000-0005-0000-0000-0000F7130000}"/>
    <cellStyle name="Normal 4 7" xfId="5071" xr:uid="{00000000-0005-0000-0000-0000F8130000}"/>
    <cellStyle name="Normal 4 8" xfId="5072" xr:uid="{00000000-0005-0000-0000-0000F9130000}"/>
    <cellStyle name="Normal 4 9" xfId="5073" xr:uid="{00000000-0005-0000-0000-0000FA130000}"/>
    <cellStyle name="Normal 4 9 2" xfId="5074" xr:uid="{00000000-0005-0000-0000-0000FB130000}"/>
    <cellStyle name="Normal 4 9 2 2" xfId="5075" xr:uid="{00000000-0005-0000-0000-0000FC130000}"/>
    <cellStyle name="Normal 4 9 3" xfId="5076" xr:uid="{00000000-0005-0000-0000-0000FD130000}"/>
    <cellStyle name="Normal 4 9 3 2" xfId="5077" xr:uid="{00000000-0005-0000-0000-0000FE130000}"/>
    <cellStyle name="Normal 4 9 4" xfId="5078" xr:uid="{00000000-0005-0000-0000-0000FF130000}"/>
    <cellStyle name="Normal 4 9 4 2" xfId="5079" xr:uid="{00000000-0005-0000-0000-000000140000}"/>
    <cellStyle name="Normal 4 9 5" xfId="5080" xr:uid="{00000000-0005-0000-0000-000001140000}"/>
    <cellStyle name="Normal 4_2010 APU GRUPO No. 4 OK" xfId="5081" xr:uid="{00000000-0005-0000-0000-000002140000}"/>
    <cellStyle name="Normal 40" xfId="5082" xr:uid="{00000000-0005-0000-0000-000003140000}"/>
    <cellStyle name="Normal 41" xfId="5083" xr:uid="{00000000-0005-0000-0000-000004140000}"/>
    <cellStyle name="Normal 42" xfId="5084" xr:uid="{00000000-0005-0000-0000-000005140000}"/>
    <cellStyle name="Normal 43" xfId="5085" xr:uid="{00000000-0005-0000-0000-000006140000}"/>
    <cellStyle name="Normal 44" xfId="5086" xr:uid="{00000000-0005-0000-0000-000007140000}"/>
    <cellStyle name="Normal 45" xfId="5087" xr:uid="{00000000-0005-0000-0000-000008140000}"/>
    <cellStyle name="Normal 46" xfId="5088" xr:uid="{00000000-0005-0000-0000-000009140000}"/>
    <cellStyle name="Normal 47" xfId="5089" xr:uid="{00000000-0005-0000-0000-00000A140000}"/>
    <cellStyle name="Normal 48" xfId="5090" xr:uid="{00000000-0005-0000-0000-00000B140000}"/>
    <cellStyle name="Normal 49" xfId="5091" xr:uid="{00000000-0005-0000-0000-00000C140000}"/>
    <cellStyle name="Normal 5" xfId="5092" xr:uid="{00000000-0005-0000-0000-00000D140000}"/>
    <cellStyle name="Normal 5 10" xfId="5093" xr:uid="{00000000-0005-0000-0000-00000E140000}"/>
    <cellStyle name="Normal 5 10 2" xfId="5094" xr:uid="{00000000-0005-0000-0000-00000F140000}"/>
    <cellStyle name="Normal 5 11" xfId="5095" xr:uid="{00000000-0005-0000-0000-000010140000}"/>
    <cellStyle name="Normal 5 12" xfId="5795" xr:uid="{00000000-0005-0000-0000-000011140000}"/>
    <cellStyle name="Normal 5 2" xfId="5096" xr:uid="{00000000-0005-0000-0000-000012140000}"/>
    <cellStyle name="Normal 5 2 2" xfId="5097" xr:uid="{00000000-0005-0000-0000-000013140000}"/>
    <cellStyle name="Normal 5 2 2 2" xfId="5098" xr:uid="{00000000-0005-0000-0000-000014140000}"/>
    <cellStyle name="Normal 5 2 3" xfId="5099" xr:uid="{00000000-0005-0000-0000-000015140000}"/>
    <cellStyle name="Normal 5 2 3 2" xfId="5100" xr:uid="{00000000-0005-0000-0000-000016140000}"/>
    <cellStyle name="Normal 5 2 4" xfId="5101" xr:uid="{00000000-0005-0000-0000-000017140000}"/>
    <cellStyle name="Normal 5 2 4 2" xfId="5102" xr:uid="{00000000-0005-0000-0000-000018140000}"/>
    <cellStyle name="Normal 5 2 5" xfId="5103" xr:uid="{00000000-0005-0000-0000-000019140000}"/>
    <cellStyle name="Normal 5 2 5 2" xfId="5104" xr:uid="{00000000-0005-0000-0000-00001A140000}"/>
    <cellStyle name="Normal 5 2 6" xfId="5105" xr:uid="{00000000-0005-0000-0000-00001B140000}"/>
    <cellStyle name="Normal 5 3" xfId="5106" xr:uid="{00000000-0005-0000-0000-00001C140000}"/>
    <cellStyle name="Normal 5 3 2" xfId="5107" xr:uid="{00000000-0005-0000-0000-00001D140000}"/>
    <cellStyle name="Normal 5 3 2 2" xfId="5108" xr:uid="{00000000-0005-0000-0000-00001E140000}"/>
    <cellStyle name="Normal 5 3 3" xfId="5109" xr:uid="{00000000-0005-0000-0000-00001F140000}"/>
    <cellStyle name="Normal 5 3 3 2" xfId="5110" xr:uid="{00000000-0005-0000-0000-000020140000}"/>
    <cellStyle name="Normal 5 3 4" xfId="5111" xr:uid="{00000000-0005-0000-0000-000021140000}"/>
    <cellStyle name="Normal 5 3 4 2" xfId="5112" xr:uid="{00000000-0005-0000-0000-000022140000}"/>
    <cellStyle name="Normal 5 3 5" xfId="5113" xr:uid="{00000000-0005-0000-0000-000023140000}"/>
    <cellStyle name="Normal 5 3 5 2" xfId="5114" xr:uid="{00000000-0005-0000-0000-000024140000}"/>
    <cellStyle name="Normal 5 3 6" xfId="5115" xr:uid="{00000000-0005-0000-0000-000025140000}"/>
    <cellStyle name="Normal 5 4" xfId="5116" xr:uid="{00000000-0005-0000-0000-000026140000}"/>
    <cellStyle name="Normal 5 4 2" xfId="5117" xr:uid="{00000000-0005-0000-0000-000027140000}"/>
    <cellStyle name="Normal 5 5" xfId="5118" xr:uid="{00000000-0005-0000-0000-000028140000}"/>
    <cellStyle name="Normal 5 5 2" xfId="5119" xr:uid="{00000000-0005-0000-0000-000029140000}"/>
    <cellStyle name="Normal 5 6" xfId="5120" xr:uid="{00000000-0005-0000-0000-00002A140000}"/>
    <cellStyle name="Normal 5 6 2" xfId="5121" xr:uid="{00000000-0005-0000-0000-00002B140000}"/>
    <cellStyle name="Normal 5 7" xfId="5122" xr:uid="{00000000-0005-0000-0000-00002C140000}"/>
    <cellStyle name="Normal 5 7 2" xfId="5123" xr:uid="{00000000-0005-0000-0000-00002D140000}"/>
    <cellStyle name="Normal 5 8" xfId="5124" xr:uid="{00000000-0005-0000-0000-00002E140000}"/>
    <cellStyle name="Normal 5 9" xfId="5125" xr:uid="{00000000-0005-0000-0000-00002F140000}"/>
    <cellStyle name="Normal 50" xfId="5126" xr:uid="{00000000-0005-0000-0000-000030140000}"/>
    <cellStyle name="Normal 51" xfId="5127" xr:uid="{00000000-0005-0000-0000-000031140000}"/>
    <cellStyle name="Normal 52" xfId="5128" xr:uid="{00000000-0005-0000-0000-000032140000}"/>
    <cellStyle name="Normal 53" xfId="5129" xr:uid="{00000000-0005-0000-0000-000033140000}"/>
    <cellStyle name="Normal 54" xfId="5130" xr:uid="{00000000-0005-0000-0000-000034140000}"/>
    <cellStyle name="Normal 55" xfId="5131" xr:uid="{00000000-0005-0000-0000-000035140000}"/>
    <cellStyle name="Normal 56" xfId="5132" xr:uid="{00000000-0005-0000-0000-000036140000}"/>
    <cellStyle name="Normal 57" xfId="5133" xr:uid="{00000000-0005-0000-0000-000037140000}"/>
    <cellStyle name="Normal 58" xfId="5134" xr:uid="{00000000-0005-0000-0000-000038140000}"/>
    <cellStyle name="Normal 59" xfId="5135" xr:uid="{00000000-0005-0000-0000-000039140000}"/>
    <cellStyle name="Normal 6" xfId="5136" xr:uid="{00000000-0005-0000-0000-00003A140000}"/>
    <cellStyle name="Normal 6 10" xfId="5137" xr:uid="{00000000-0005-0000-0000-00003B140000}"/>
    <cellStyle name="Normal 6 2" xfId="5138" xr:uid="{00000000-0005-0000-0000-00003C140000}"/>
    <cellStyle name="Normal 6 2 2" xfId="5808" xr:uid="{5963D909-3A54-4561-B401-CE4117376EB1}"/>
    <cellStyle name="Normal 6 2 3" xfId="5813" xr:uid="{32BD7791-11E1-45C3-A4E8-BAA63BDD6C7D}"/>
    <cellStyle name="Normal 6 3" xfId="5139" xr:uid="{00000000-0005-0000-0000-00003D140000}"/>
    <cellStyle name="Normal 6 4" xfId="5140" xr:uid="{00000000-0005-0000-0000-00003E140000}"/>
    <cellStyle name="Normal 6 5" xfId="5141" xr:uid="{00000000-0005-0000-0000-00003F140000}"/>
    <cellStyle name="Normal 6 6" xfId="5142" xr:uid="{00000000-0005-0000-0000-000040140000}"/>
    <cellStyle name="Normal 6 7" xfId="5143" xr:uid="{00000000-0005-0000-0000-000041140000}"/>
    <cellStyle name="Normal 6 8" xfId="5144" xr:uid="{00000000-0005-0000-0000-000042140000}"/>
    <cellStyle name="Normal 6 9" xfId="5145" xr:uid="{00000000-0005-0000-0000-000043140000}"/>
    <cellStyle name="Normal 6_APU+SE%c3%91AL..(1)" xfId="5146" xr:uid="{00000000-0005-0000-0000-000044140000}"/>
    <cellStyle name="Normal 60" xfId="5147" xr:uid="{00000000-0005-0000-0000-000045140000}"/>
    <cellStyle name="Normal 61" xfId="5148" xr:uid="{00000000-0005-0000-0000-000046140000}"/>
    <cellStyle name="Normal 62" xfId="5149" xr:uid="{00000000-0005-0000-0000-000047140000}"/>
    <cellStyle name="Normal 63" xfId="5150" xr:uid="{00000000-0005-0000-0000-000048140000}"/>
    <cellStyle name="Normal 64" xfId="5151" xr:uid="{00000000-0005-0000-0000-000049140000}"/>
    <cellStyle name="Normal 65" xfId="5152" xr:uid="{00000000-0005-0000-0000-00004A140000}"/>
    <cellStyle name="Normal 66" xfId="5153" xr:uid="{00000000-0005-0000-0000-00004B140000}"/>
    <cellStyle name="Normal 67" xfId="5154" xr:uid="{00000000-0005-0000-0000-00004C140000}"/>
    <cellStyle name="Normal 68" xfId="5155" xr:uid="{00000000-0005-0000-0000-00004D140000}"/>
    <cellStyle name="Normal 69" xfId="5156" xr:uid="{00000000-0005-0000-0000-00004E140000}"/>
    <cellStyle name="Normal 7" xfId="5157" xr:uid="{00000000-0005-0000-0000-00004F140000}"/>
    <cellStyle name="Normal 7 2" xfId="5158" xr:uid="{00000000-0005-0000-0000-000050140000}"/>
    <cellStyle name="Normal 7 2 2" xfId="5159" xr:uid="{00000000-0005-0000-0000-000051140000}"/>
    <cellStyle name="Normal 7 2 3" xfId="5160" xr:uid="{00000000-0005-0000-0000-000052140000}"/>
    <cellStyle name="Normal 7 3" xfId="5161" xr:uid="{00000000-0005-0000-0000-000053140000}"/>
    <cellStyle name="Normal 7 3 2" xfId="5162" xr:uid="{00000000-0005-0000-0000-000054140000}"/>
    <cellStyle name="Normal 7 4" xfId="5163" xr:uid="{00000000-0005-0000-0000-000055140000}"/>
    <cellStyle name="Normal 7 4 2" xfId="5164" xr:uid="{00000000-0005-0000-0000-000056140000}"/>
    <cellStyle name="Normal 7 5" xfId="5165" xr:uid="{00000000-0005-0000-0000-000057140000}"/>
    <cellStyle name="Normal 7 5 2" xfId="5166" xr:uid="{00000000-0005-0000-0000-000058140000}"/>
    <cellStyle name="Normal 7 6" xfId="5167" xr:uid="{00000000-0005-0000-0000-000059140000}"/>
    <cellStyle name="Normal 7 6 2" xfId="5168" xr:uid="{00000000-0005-0000-0000-00005A140000}"/>
    <cellStyle name="Normal 7 7" xfId="5169" xr:uid="{00000000-0005-0000-0000-00005B140000}"/>
    <cellStyle name="Normal 7 7 2" xfId="5170" xr:uid="{00000000-0005-0000-0000-00005C140000}"/>
    <cellStyle name="Normal 7 8" xfId="5171" xr:uid="{00000000-0005-0000-0000-00005D140000}"/>
    <cellStyle name="Normal 7 9" xfId="5172" xr:uid="{00000000-0005-0000-0000-00005E140000}"/>
    <cellStyle name="Normal 70" xfId="5173" xr:uid="{00000000-0005-0000-0000-00005F140000}"/>
    <cellStyle name="Normal 71" xfId="5174" xr:uid="{00000000-0005-0000-0000-000060140000}"/>
    <cellStyle name="Normal 72" xfId="5175" xr:uid="{00000000-0005-0000-0000-000061140000}"/>
    <cellStyle name="Normal 73" xfId="5176" xr:uid="{00000000-0005-0000-0000-000062140000}"/>
    <cellStyle name="Normal 74" xfId="5177" xr:uid="{00000000-0005-0000-0000-000063140000}"/>
    <cellStyle name="Normal 75" xfId="5744" xr:uid="{00000000-0005-0000-0000-000064140000}"/>
    <cellStyle name="Normal 76" xfId="5748" xr:uid="{00000000-0005-0000-0000-000065140000}"/>
    <cellStyle name="Normal 77" xfId="5754" xr:uid="{00000000-0005-0000-0000-000066140000}"/>
    <cellStyle name="Normal 78" xfId="5815" xr:uid="{AC70E460-6764-41E6-8D93-DC529708C7A2}"/>
    <cellStyle name="Normal 8" xfId="5178" xr:uid="{00000000-0005-0000-0000-000067140000}"/>
    <cellStyle name="Normal 8 10" xfId="5179" xr:uid="{00000000-0005-0000-0000-000068140000}"/>
    <cellStyle name="Normal 8 11" xfId="5180" xr:uid="{00000000-0005-0000-0000-000069140000}"/>
    <cellStyle name="Normal 8 12" xfId="5181" xr:uid="{00000000-0005-0000-0000-00006A140000}"/>
    <cellStyle name="Normal 8 13" xfId="5182" xr:uid="{00000000-0005-0000-0000-00006B140000}"/>
    <cellStyle name="Normal 8 14" xfId="5183" xr:uid="{00000000-0005-0000-0000-00006C140000}"/>
    <cellStyle name="Normal 8 15" xfId="5184" xr:uid="{00000000-0005-0000-0000-00006D140000}"/>
    <cellStyle name="Normal 8 16" xfId="5185" xr:uid="{00000000-0005-0000-0000-00006E140000}"/>
    <cellStyle name="Normal 8 17" xfId="5186" xr:uid="{00000000-0005-0000-0000-00006F140000}"/>
    <cellStyle name="Normal 8 18" xfId="5187" xr:uid="{00000000-0005-0000-0000-000070140000}"/>
    <cellStyle name="Normal 8 19" xfId="5188" xr:uid="{00000000-0005-0000-0000-000071140000}"/>
    <cellStyle name="Normal 8 2" xfId="5189" xr:uid="{00000000-0005-0000-0000-000072140000}"/>
    <cellStyle name="Normal 8 20" xfId="5190" xr:uid="{00000000-0005-0000-0000-000073140000}"/>
    <cellStyle name="Normal 8 21" xfId="5191" xr:uid="{00000000-0005-0000-0000-000074140000}"/>
    <cellStyle name="Normal 8 22" xfId="5192" xr:uid="{00000000-0005-0000-0000-000075140000}"/>
    <cellStyle name="Normal 8 23" xfId="5193" xr:uid="{00000000-0005-0000-0000-000076140000}"/>
    <cellStyle name="Normal 8 24" xfId="5194" xr:uid="{00000000-0005-0000-0000-000077140000}"/>
    <cellStyle name="Normal 8 25" xfId="5195" xr:uid="{00000000-0005-0000-0000-000078140000}"/>
    <cellStyle name="Normal 8 26" xfId="5196" xr:uid="{00000000-0005-0000-0000-000079140000}"/>
    <cellStyle name="Normal 8 27" xfId="5197" xr:uid="{00000000-0005-0000-0000-00007A140000}"/>
    <cellStyle name="Normal 8 28" xfId="5198" xr:uid="{00000000-0005-0000-0000-00007B140000}"/>
    <cellStyle name="Normal 8 29" xfId="5199" xr:uid="{00000000-0005-0000-0000-00007C140000}"/>
    <cellStyle name="Normal 8 3" xfId="5200" xr:uid="{00000000-0005-0000-0000-00007D140000}"/>
    <cellStyle name="Normal 8 30" xfId="5201" xr:uid="{00000000-0005-0000-0000-00007E140000}"/>
    <cellStyle name="Normal 8 31" xfId="5202" xr:uid="{00000000-0005-0000-0000-00007F140000}"/>
    <cellStyle name="Normal 8 32" xfId="5203" xr:uid="{00000000-0005-0000-0000-000080140000}"/>
    <cellStyle name="Normal 8 33" xfId="5204" xr:uid="{00000000-0005-0000-0000-000081140000}"/>
    <cellStyle name="Normal 8 34" xfId="5205" xr:uid="{00000000-0005-0000-0000-000082140000}"/>
    <cellStyle name="Normal 8 35" xfId="5206" xr:uid="{00000000-0005-0000-0000-000083140000}"/>
    <cellStyle name="Normal 8 36" xfId="5207" xr:uid="{00000000-0005-0000-0000-000084140000}"/>
    <cellStyle name="Normal 8 37" xfId="5208" xr:uid="{00000000-0005-0000-0000-000085140000}"/>
    <cellStyle name="Normal 8 38" xfId="5209" xr:uid="{00000000-0005-0000-0000-000086140000}"/>
    <cellStyle name="Normal 8 39" xfId="5210" xr:uid="{00000000-0005-0000-0000-000087140000}"/>
    <cellStyle name="Normal 8 4" xfId="5211" xr:uid="{00000000-0005-0000-0000-000088140000}"/>
    <cellStyle name="Normal 8 40" xfId="5212" xr:uid="{00000000-0005-0000-0000-000089140000}"/>
    <cellStyle name="Normal 8 41" xfId="5213" xr:uid="{00000000-0005-0000-0000-00008A140000}"/>
    <cellStyle name="Normal 8 42" xfId="5214" xr:uid="{00000000-0005-0000-0000-00008B140000}"/>
    <cellStyle name="Normal 8 43" xfId="5215" xr:uid="{00000000-0005-0000-0000-00008C140000}"/>
    <cellStyle name="Normal 8 44" xfId="5216" xr:uid="{00000000-0005-0000-0000-00008D140000}"/>
    <cellStyle name="Normal 8 45" xfId="5217" xr:uid="{00000000-0005-0000-0000-00008E140000}"/>
    <cellStyle name="Normal 8 46" xfId="5218" xr:uid="{00000000-0005-0000-0000-00008F140000}"/>
    <cellStyle name="Normal 8 47" xfId="5219" xr:uid="{00000000-0005-0000-0000-000090140000}"/>
    <cellStyle name="Normal 8 48" xfId="5220" xr:uid="{00000000-0005-0000-0000-000091140000}"/>
    <cellStyle name="Normal 8 49" xfId="5221" xr:uid="{00000000-0005-0000-0000-000092140000}"/>
    <cellStyle name="Normal 8 5" xfId="5222" xr:uid="{00000000-0005-0000-0000-000093140000}"/>
    <cellStyle name="Normal 8 50" xfId="5223" xr:uid="{00000000-0005-0000-0000-000094140000}"/>
    <cellStyle name="Normal 8 51" xfId="5224" xr:uid="{00000000-0005-0000-0000-000095140000}"/>
    <cellStyle name="Normal 8 52" xfId="5225" xr:uid="{00000000-0005-0000-0000-000096140000}"/>
    <cellStyle name="Normal 8 53" xfId="5226" xr:uid="{00000000-0005-0000-0000-000097140000}"/>
    <cellStyle name="Normal 8 54" xfId="5227" xr:uid="{00000000-0005-0000-0000-000098140000}"/>
    <cellStyle name="Normal 8 55" xfId="5228" xr:uid="{00000000-0005-0000-0000-000099140000}"/>
    <cellStyle name="Normal 8 56" xfId="5229" xr:uid="{00000000-0005-0000-0000-00009A140000}"/>
    <cellStyle name="Normal 8 57" xfId="5230" xr:uid="{00000000-0005-0000-0000-00009B140000}"/>
    <cellStyle name="Normal 8 58" xfId="5231" xr:uid="{00000000-0005-0000-0000-00009C140000}"/>
    <cellStyle name="Normal 8 6" xfId="5232" xr:uid="{00000000-0005-0000-0000-00009D140000}"/>
    <cellStyle name="Normal 8 7" xfId="5233" xr:uid="{00000000-0005-0000-0000-00009E140000}"/>
    <cellStyle name="Normal 8 8" xfId="5234" xr:uid="{00000000-0005-0000-0000-00009F140000}"/>
    <cellStyle name="Normal 8 9" xfId="5235" xr:uid="{00000000-0005-0000-0000-0000A0140000}"/>
    <cellStyle name="Normal 9" xfId="5236" xr:uid="{00000000-0005-0000-0000-0000A1140000}"/>
    <cellStyle name="Normal 9 10" xfId="5237" xr:uid="{00000000-0005-0000-0000-0000A2140000}"/>
    <cellStyle name="Normal 9 11" xfId="5238" xr:uid="{00000000-0005-0000-0000-0000A3140000}"/>
    <cellStyle name="Normal 9 12" xfId="5239" xr:uid="{00000000-0005-0000-0000-0000A4140000}"/>
    <cellStyle name="Normal 9 13" xfId="5240" xr:uid="{00000000-0005-0000-0000-0000A5140000}"/>
    <cellStyle name="Normal 9 14" xfId="5241" xr:uid="{00000000-0005-0000-0000-0000A6140000}"/>
    <cellStyle name="Normal 9 15" xfId="5242" xr:uid="{00000000-0005-0000-0000-0000A7140000}"/>
    <cellStyle name="Normal 9 16" xfId="5243" xr:uid="{00000000-0005-0000-0000-0000A8140000}"/>
    <cellStyle name="Normal 9 17" xfId="5244" xr:uid="{00000000-0005-0000-0000-0000A9140000}"/>
    <cellStyle name="Normal 9 18" xfId="5245" xr:uid="{00000000-0005-0000-0000-0000AA140000}"/>
    <cellStyle name="Normal 9 19" xfId="5246" xr:uid="{00000000-0005-0000-0000-0000AB140000}"/>
    <cellStyle name="Normal 9 2" xfId="5247" xr:uid="{00000000-0005-0000-0000-0000AC140000}"/>
    <cellStyle name="Normal 9 2 10" xfId="5248" xr:uid="{00000000-0005-0000-0000-0000AD140000}"/>
    <cellStyle name="Normal 9 2 10 2" xfId="5249" xr:uid="{00000000-0005-0000-0000-0000AE140000}"/>
    <cellStyle name="Normal 9 2 2" xfId="5250" xr:uid="{00000000-0005-0000-0000-0000AF140000}"/>
    <cellStyle name="Normal 9 2 2 2" xfId="5251" xr:uid="{00000000-0005-0000-0000-0000B0140000}"/>
    <cellStyle name="Normal 9 2 2 3" xfId="5252" xr:uid="{00000000-0005-0000-0000-0000B1140000}"/>
    <cellStyle name="Normal 9 2 2 4" xfId="5253" xr:uid="{00000000-0005-0000-0000-0000B2140000}"/>
    <cellStyle name="Normal 9 2 2 5" xfId="5254" xr:uid="{00000000-0005-0000-0000-0000B3140000}"/>
    <cellStyle name="Normal 9 2 2 6" xfId="5255" xr:uid="{00000000-0005-0000-0000-0000B4140000}"/>
    <cellStyle name="Normal 9 2 2 7" xfId="5256" xr:uid="{00000000-0005-0000-0000-0000B5140000}"/>
    <cellStyle name="Normal 9 2 2 8" xfId="5257" xr:uid="{00000000-0005-0000-0000-0000B6140000}"/>
    <cellStyle name="Normal 9 2 2 9" xfId="5258" xr:uid="{00000000-0005-0000-0000-0000B7140000}"/>
    <cellStyle name="Normal 9 2 3" xfId="5259" xr:uid="{00000000-0005-0000-0000-0000B8140000}"/>
    <cellStyle name="Normal 9 2 4" xfId="5260" xr:uid="{00000000-0005-0000-0000-0000B9140000}"/>
    <cellStyle name="Normal 9 2 5" xfId="5261" xr:uid="{00000000-0005-0000-0000-0000BA140000}"/>
    <cellStyle name="Normal 9 2 5 2" xfId="5262" xr:uid="{00000000-0005-0000-0000-0000BB140000}"/>
    <cellStyle name="Normal 9 2 6" xfId="5263" xr:uid="{00000000-0005-0000-0000-0000BC140000}"/>
    <cellStyle name="Normal 9 2 6 2" xfId="5264" xr:uid="{00000000-0005-0000-0000-0000BD140000}"/>
    <cellStyle name="Normal 9 2 7" xfId="5265" xr:uid="{00000000-0005-0000-0000-0000BE140000}"/>
    <cellStyle name="Normal 9 2 7 2" xfId="5266" xr:uid="{00000000-0005-0000-0000-0000BF140000}"/>
    <cellStyle name="Normal 9 2 8" xfId="5267" xr:uid="{00000000-0005-0000-0000-0000C0140000}"/>
    <cellStyle name="Normal 9 2 8 2" xfId="5268" xr:uid="{00000000-0005-0000-0000-0000C1140000}"/>
    <cellStyle name="Normal 9 2 9" xfId="5269" xr:uid="{00000000-0005-0000-0000-0000C2140000}"/>
    <cellStyle name="Normal 9 2 9 2" xfId="5270" xr:uid="{00000000-0005-0000-0000-0000C3140000}"/>
    <cellStyle name="Normal 9 20" xfId="5271" xr:uid="{00000000-0005-0000-0000-0000C4140000}"/>
    <cellStyle name="Normal 9 21" xfId="5272" xr:uid="{00000000-0005-0000-0000-0000C5140000}"/>
    <cellStyle name="Normal 9 22" xfId="5273" xr:uid="{00000000-0005-0000-0000-0000C6140000}"/>
    <cellStyle name="Normal 9 23" xfId="5274" xr:uid="{00000000-0005-0000-0000-0000C7140000}"/>
    <cellStyle name="Normal 9 24" xfId="5275" xr:uid="{00000000-0005-0000-0000-0000C8140000}"/>
    <cellStyle name="Normal 9 25" xfId="5276" xr:uid="{00000000-0005-0000-0000-0000C9140000}"/>
    <cellStyle name="Normal 9 26" xfId="5277" xr:uid="{00000000-0005-0000-0000-0000CA140000}"/>
    <cellStyle name="Normal 9 27" xfId="5278" xr:uid="{00000000-0005-0000-0000-0000CB140000}"/>
    <cellStyle name="Normal 9 28" xfId="5279" xr:uid="{00000000-0005-0000-0000-0000CC140000}"/>
    <cellStyle name="Normal 9 29" xfId="5280" xr:uid="{00000000-0005-0000-0000-0000CD140000}"/>
    <cellStyle name="Normal 9 3" xfId="5281" xr:uid="{00000000-0005-0000-0000-0000CE140000}"/>
    <cellStyle name="Normal 9 3 10" xfId="5282" xr:uid="{00000000-0005-0000-0000-0000CF140000}"/>
    <cellStyle name="Normal 9 3 10 2" xfId="5283" xr:uid="{00000000-0005-0000-0000-0000D0140000}"/>
    <cellStyle name="Normal 9 3 2" xfId="5284" xr:uid="{00000000-0005-0000-0000-0000D1140000}"/>
    <cellStyle name="Normal 9 3 2 2" xfId="5285" xr:uid="{00000000-0005-0000-0000-0000D2140000}"/>
    <cellStyle name="Normal 9 3 2 3" xfId="5286" xr:uid="{00000000-0005-0000-0000-0000D3140000}"/>
    <cellStyle name="Normal 9 3 2 4" xfId="5287" xr:uid="{00000000-0005-0000-0000-0000D4140000}"/>
    <cellStyle name="Normal 9 3 2 5" xfId="5288" xr:uid="{00000000-0005-0000-0000-0000D5140000}"/>
    <cellStyle name="Normal 9 3 2 6" xfId="5289" xr:uid="{00000000-0005-0000-0000-0000D6140000}"/>
    <cellStyle name="Normal 9 3 2 7" xfId="5290" xr:uid="{00000000-0005-0000-0000-0000D7140000}"/>
    <cellStyle name="Normal 9 3 2 8" xfId="5291" xr:uid="{00000000-0005-0000-0000-0000D8140000}"/>
    <cellStyle name="Normal 9 3 2 9" xfId="5292" xr:uid="{00000000-0005-0000-0000-0000D9140000}"/>
    <cellStyle name="Normal 9 3 3" xfId="5293" xr:uid="{00000000-0005-0000-0000-0000DA140000}"/>
    <cellStyle name="Normal 9 3 4" xfId="5294" xr:uid="{00000000-0005-0000-0000-0000DB140000}"/>
    <cellStyle name="Normal 9 3 5" xfId="5295" xr:uid="{00000000-0005-0000-0000-0000DC140000}"/>
    <cellStyle name="Normal 9 3 5 2" xfId="5296" xr:uid="{00000000-0005-0000-0000-0000DD140000}"/>
    <cellStyle name="Normal 9 3 6" xfId="5297" xr:uid="{00000000-0005-0000-0000-0000DE140000}"/>
    <cellStyle name="Normal 9 3 6 2" xfId="5298" xr:uid="{00000000-0005-0000-0000-0000DF140000}"/>
    <cellStyle name="Normal 9 3 7" xfId="5299" xr:uid="{00000000-0005-0000-0000-0000E0140000}"/>
    <cellStyle name="Normal 9 3 7 2" xfId="5300" xr:uid="{00000000-0005-0000-0000-0000E1140000}"/>
    <cellStyle name="Normal 9 3 8" xfId="5301" xr:uid="{00000000-0005-0000-0000-0000E2140000}"/>
    <cellStyle name="Normal 9 3 8 2" xfId="5302" xr:uid="{00000000-0005-0000-0000-0000E3140000}"/>
    <cellStyle name="Normal 9 3 9" xfId="5303" xr:uid="{00000000-0005-0000-0000-0000E4140000}"/>
    <cellStyle name="Normal 9 3 9 2" xfId="5304" xr:uid="{00000000-0005-0000-0000-0000E5140000}"/>
    <cellStyle name="Normal 9 30" xfId="5305" xr:uid="{00000000-0005-0000-0000-0000E6140000}"/>
    <cellStyle name="Normal 9 31" xfId="5306" xr:uid="{00000000-0005-0000-0000-0000E7140000}"/>
    <cellStyle name="Normal 9 32" xfId="5307" xr:uid="{00000000-0005-0000-0000-0000E8140000}"/>
    <cellStyle name="Normal 9 33" xfId="5308" xr:uid="{00000000-0005-0000-0000-0000E9140000}"/>
    <cellStyle name="Normal 9 34" xfId="5309" xr:uid="{00000000-0005-0000-0000-0000EA140000}"/>
    <cellStyle name="Normal 9 35" xfId="5310" xr:uid="{00000000-0005-0000-0000-0000EB140000}"/>
    <cellStyle name="Normal 9 36" xfId="5311" xr:uid="{00000000-0005-0000-0000-0000EC140000}"/>
    <cellStyle name="Normal 9 37" xfId="5312" xr:uid="{00000000-0005-0000-0000-0000ED140000}"/>
    <cellStyle name="Normal 9 38" xfId="5313" xr:uid="{00000000-0005-0000-0000-0000EE140000}"/>
    <cellStyle name="Normal 9 39" xfId="5314" xr:uid="{00000000-0005-0000-0000-0000EF140000}"/>
    <cellStyle name="Normal 9 4" xfId="5315" xr:uid="{00000000-0005-0000-0000-0000F0140000}"/>
    <cellStyle name="Normal 9 4 10" xfId="5316" xr:uid="{00000000-0005-0000-0000-0000F1140000}"/>
    <cellStyle name="Normal 9 4 10 2" xfId="5317" xr:uid="{00000000-0005-0000-0000-0000F2140000}"/>
    <cellStyle name="Normal 9 4 2" xfId="5318" xr:uid="{00000000-0005-0000-0000-0000F3140000}"/>
    <cellStyle name="Normal 9 4 2 2" xfId="5319" xr:uid="{00000000-0005-0000-0000-0000F4140000}"/>
    <cellStyle name="Normal 9 4 2 3" xfId="5320" xr:uid="{00000000-0005-0000-0000-0000F5140000}"/>
    <cellStyle name="Normal 9 4 2 4" xfId="5321" xr:uid="{00000000-0005-0000-0000-0000F6140000}"/>
    <cellStyle name="Normal 9 4 2 5" xfId="5322" xr:uid="{00000000-0005-0000-0000-0000F7140000}"/>
    <cellStyle name="Normal 9 4 2 6" xfId="5323" xr:uid="{00000000-0005-0000-0000-0000F8140000}"/>
    <cellStyle name="Normal 9 4 2 7" xfId="5324" xr:uid="{00000000-0005-0000-0000-0000F9140000}"/>
    <cellStyle name="Normal 9 4 2 8" xfId="5325" xr:uid="{00000000-0005-0000-0000-0000FA140000}"/>
    <cellStyle name="Normal 9 4 2 9" xfId="5326" xr:uid="{00000000-0005-0000-0000-0000FB140000}"/>
    <cellStyle name="Normal 9 4 3" xfId="5327" xr:uid="{00000000-0005-0000-0000-0000FC140000}"/>
    <cellStyle name="Normal 9 4 4" xfId="5328" xr:uid="{00000000-0005-0000-0000-0000FD140000}"/>
    <cellStyle name="Normal 9 4 5" xfId="5329" xr:uid="{00000000-0005-0000-0000-0000FE140000}"/>
    <cellStyle name="Normal 9 4 5 2" xfId="5330" xr:uid="{00000000-0005-0000-0000-0000FF140000}"/>
    <cellStyle name="Normal 9 4 6" xfId="5331" xr:uid="{00000000-0005-0000-0000-000000150000}"/>
    <cellStyle name="Normal 9 4 6 2" xfId="5332" xr:uid="{00000000-0005-0000-0000-000001150000}"/>
    <cellStyle name="Normal 9 4 7" xfId="5333" xr:uid="{00000000-0005-0000-0000-000002150000}"/>
    <cellStyle name="Normal 9 4 7 2" xfId="5334" xr:uid="{00000000-0005-0000-0000-000003150000}"/>
    <cellStyle name="Normal 9 4 8" xfId="5335" xr:uid="{00000000-0005-0000-0000-000004150000}"/>
    <cellStyle name="Normal 9 4 8 2" xfId="5336" xr:uid="{00000000-0005-0000-0000-000005150000}"/>
    <cellStyle name="Normal 9 4 9" xfId="5337" xr:uid="{00000000-0005-0000-0000-000006150000}"/>
    <cellStyle name="Normal 9 4 9 2" xfId="5338" xr:uid="{00000000-0005-0000-0000-000007150000}"/>
    <cellStyle name="Normal 9 40" xfId="5339" xr:uid="{00000000-0005-0000-0000-000008150000}"/>
    <cellStyle name="Normal 9 41" xfId="5340" xr:uid="{00000000-0005-0000-0000-000009150000}"/>
    <cellStyle name="Normal 9 42" xfId="5341" xr:uid="{00000000-0005-0000-0000-00000A150000}"/>
    <cellStyle name="Normal 9 43" xfId="5342" xr:uid="{00000000-0005-0000-0000-00000B150000}"/>
    <cellStyle name="Normal 9 44" xfId="5343" xr:uid="{00000000-0005-0000-0000-00000C150000}"/>
    <cellStyle name="Normal 9 45" xfId="5344" xr:uid="{00000000-0005-0000-0000-00000D150000}"/>
    <cellStyle name="Normal 9 45 2" xfId="5345" xr:uid="{00000000-0005-0000-0000-00000E150000}"/>
    <cellStyle name="Normal 9 45 3" xfId="5346" xr:uid="{00000000-0005-0000-0000-00000F150000}"/>
    <cellStyle name="Normal 9 45 4" xfId="5347" xr:uid="{00000000-0005-0000-0000-000010150000}"/>
    <cellStyle name="Normal 9 45 5" xfId="5348" xr:uid="{00000000-0005-0000-0000-000011150000}"/>
    <cellStyle name="Normal 9 45 6" xfId="5349" xr:uid="{00000000-0005-0000-0000-000012150000}"/>
    <cellStyle name="Normal 9 45 7" xfId="5350" xr:uid="{00000000-0005-0000-0000-000013150000}"/>
    <cellStyle name="Normal 9 45 8" xfId="5351" xr:uid="{00000000-0005-0000-0000-000014150000}"/>
    <cellStyle name="Normal 9 45 9" xfId="5352" xr:uid="{00000000-0005-0000-0000-000015150000}"/>
    <cellStyle name="Normal 9 46" xfId="5353" xr:uid="{00000000-0005-0000-0000-000016150000}"/>
    <cellStyle name="Normal 9 47" xfId="5354" xr:uid="{00000000-0005-0000-0000-000017150000}"/>
    <cellStyle name="Normal 9 47 2" xfId="5355" xr:uid="{00000000-0005-0000-0000-000018150000}"/>
    <cellStyle name="Normal 9 48" xfId="5356" xr:uid="{00000000-0005-0000-0000-000019150000}"/>
    <cellStyle name="Normal 9 48 2" xfId="5357" xr:uid="{00000000-0005-0000-0000-00001A150000}"/>
    <cellStyle name="Normal 9 49" xfId="5358" xr:uid="{00000000-0005-0000-0000-00001B150000}"/>
    <cellStyle name="Normal 9 49 2" xfId="5359" xr:uid="{00000000-0005-0000-0000-00001C150000}"/>
    <cellStyle name="Normal 9 5" xfId="5360" xr:uid="{00000000-0005-0000-0000-00001D150000}"/>
    <cellStyle name="Normal 9 5 10" xfId="5361" xr:uid="{00000000-0005-0000-0000-00001E150000}"/>
    <cellStyle name="Normal 9 5 10 2" xfId="5362" xr:uid="{00000000-0005-0000-0000-00001F150000}"/>
    <cellStyle name="Normal 9 5 2" xfId="5363" xr:uid="{00000000-0005-0000-0000-000020150000}"/>
    <cellStyle name="Normal 9 5 2 2" xfId="5364" xr:uid="{00000000-0005-0000-0000-000021150000}"/>
    <cellStyle name="Normal 9 5 2 3" xfId="5365" xr:uid="{00000000-0005-0000-0000-000022150000}"/>
    <cellStyle name="Normal 9 5 2 4" xfId="5366" xr:uid="{00000000-0005-0000-0000-000023150000}"/>
    <cellStyle name="Normal 9 5 2 5" xfId="5367" xr:uid="{00000000-0005-0000-0000-000024150000}"/>
    <cellStyle name="Normal 9 5 2 6" xfId="5368" xr:uid="{00000000-0005-0000-0000-000025150000}"/>
    <cellStyle name="Normal 9 5 2 7" xfId="5369" xr:uid="{00000000-0005-0000-0000-000026150000}"/>
    <cellStyle name="Normal 9 5 2 8" xfId="5370" xr:uid="{00000000-0005-0000-0000-000027150000}"/>
    <cellStyle name="Normal 9 5 2 9" xfId="5371" xr:uid="{00000000-0005-0000-0000-000028150000}"/>
    <cellStyle name="Normal 9 5 3" xfId="5372" xr:uid="{00000000-0005-0000-0000-000029150000}"/>
    <cellStyle name="Normal 9 5 4" xfId="5373" xr:uid="{00000000-0005-0000-0000-00002A150000}"/>
    <cellStyle name="Normal 9 5 5" xfId="5374" xr:uid="{00000000-0005-0000-0000-00002B150000}"/>
    <cellStyle name="Normal 9 5 5 2" xfId="5375" xr:uid="{00000000-0005-0000-0000-00002C150000}"/>
    <cellStyle name="Normal 9 5 6" xfId="5376" xr:uid="{00000000-0005-0000-0000-00002D150000}"/>
    <cellStyle name="Normal 9 5 6 2" xfId="5377" xr:uid="{00000000-0005-0000-0000-00002E150000}"/>
    <cellStyle name="Normal 9 5 7" xfId="5378" xr:uid="{00000000-0005-0000-0000-00002F150000}"/>
    <cellStyle name="Normal 9 5 7 2" xfId="5379" xr:uid="{00000000-0005-0000-0000-000030150000}"/>
    <cellStyle name="Normal 9 5 8" xfId="5380" xr:uid="{00000000-0005-0000-0000-000031150000}"/>
    <cellStyle name="Normal 9 5 8 2" xfId="5381" xr:uid="{00000000-0005-0000-0000-000032150000}"/>
    <cellStyle name="Normal 9 5 9" xfId="5382" xr:uid="{00000000-0005-0000-0000-000033150000}"/>
    <cellStyle name="Normal 9 5 9 2" xfId="5383" xr:uid="{00000000-0005-0000-0000-000034150000}"/>
    <cellStyle name="Normal 9 50" xfId="5384" xr:uid="{00000000-0005-0000-0000-000035150000}"/>
    <cellStyle name="Normal 9 50 2" xfId="5385" xr:uid="{00000000-0005-0000-0000-000036150000}"/>
    <cellStyle name="Normal 9 51" xfId="5386" xr:uid="{00000000-0005-0000-0000-000037150000}"/>
    <cellStyle name="Normal 9 51 2" xfId="5387" xr:uid="{00000000-0005-0000-0000-000038150000}"/>
    <cellStyle name="Normal 9 52" xfId="5388" xr:uid="{00000000-0005-0000-0000-000039150000}"/>
    <cellStyle name="Normal 9 52 2" xfId="5389" xr:uid="{00000000-0005-0000-0000-00003A150000}"/>
    <cellStyle name="Normal 9 6" xfId="5390" xr:uid="{00000000-0005-0000-0000-00003B150000}"/>
    <cellStyle name="Normal 9 6 10" xfId="5391" xr:uid="{00000000-0005-0000-0000-00003C150000}"/>
    <cellStyle name="Normal 9 6 10 2" xfId="5392" xr:uid="{00000000-0005-0000-0000-00003D150000}"/>
    <cellStyle name="Normal 9 6 2" xfId="5393" xr:uid="{00000000-0005-0000-0000-00003E150000}"/>
    <cellStyle name="Normal 9 6 2 2" xfId="5394" xr:uid="{00000000-0005-0000-0000-00003F150000}"/>
    <cellStyle name="Normal 9 6 2 3" xfId="5395" xr:uid="{00000000-0005-0000-0000-000040150000}"/>
    <cellStyle name="Normal 9 6 2 4" xfId="5396" xr:uid="{00000000-0005-0000-0000-000041150000}"/>
    <cellStyle name="Normal 9 6 2 5" xfId="5397" xr:uid="{00000000-0005-0000-0000-000042150000}"/>
    <cellStyle name="Normal 9 6 2 6" xfId="5398" xr:uid="{00000000-0005-0000-0000-000043150000}"/>
    <cellStyle name="Normal 9 6 2 7" xfId="5399" xr:uid="{00000000-0005-0000-0000-000044150000}"/>
    <cellStyle name="Normal 9 6 2 8" xfId="5400" xr:uid="{00000000-0005-0000-0000-000045150000}"/>
    <cellStyle name="Normal 9 6 2 9" xfId="5401" xr:uid="{00000000-0005-0000-0000-000046150000}"/>
    <cellStyle name="Normal 9 6 3" xfId="5402" xr:uid="{00000000-0005-0000-0000-000047150000}"/>
    <cellStyle name="Normal 9 6 4" xfId="5403" xr:uid="{00000000-0005-0000-0000-000048150000}"/>
    <cellStyle name="Normal 9 6 5" xfId="5404" xr:uid="{00000000-0005-0000-0000-000049150000}"/>
    <cellStyle name="Normal 9 6 5 2" xfId="5405" xr:uid="{00000000-0005-0000-0000-00004A150000}"/>
    <cellStyle name="Normal 9 6 6" xfId="5406" xr:uid="{00000000-0005-0000-0000-00004B150000}"/>
    <cellStyle name="Normal 9 6 6 2" xfId="5407" xr:uid="{00000000-0005-0000-0000-00004C150000}"/>
    <cellStyle name="Normal 9 6 7" xfId="5408" xr:uid="{00000000-0005-0000-0000-00004D150000}"/>
    <cellStyle name="Normal 9 6 7 2" xfId="5409" xr:uid="{00000000-0005-0000-0000-00004E150000}"/>
    <cellStyle name="Normal 9 6 8" xfId="5410" xr:uid="{00000000-0005-0000-0000-00004F150000}"/>
    <cellStyle name="Normal 9 6 8 2" xfId="5411" xr:uid="{00000000-0005-0000-0000-000050150000}"/>
    <cellStyle name="Normal 9 6 9" xfId="5412" xr:uid="{00000000-0005-0000-0000-000051150000}"/>
    <cellStyle name="Normal 9 6 9 2" xfId="5413" xr:uid="{00000000-0005-0000-0000-000052150000}"/>
    <cellStyle name="Normal 9 7" xfId="5414" xr:uid="{00000000-0005-0000-0000-000053150000}"/>
    <cellStyle name="Normal 9 7 10" xfId="5415" xr:uid="{00000000-0005-0000-0000-000054150000}"/>
    <cellStyle name="Normal 9 7 10 2" xfId="5416" xr:uid="{00000000-0005-0000-0000-000055150000}"/>
    <cellStyle name="Normal 9 7 2" xfId="5417" xr:uid="{00000000-0005-0000-0000-000056150000}"/>
    <cellStyle name="Normal 9 7 2 2" xfId="5418" xr:uid="{00000000-0005-0000-0000-000057150000}"/>
    <cellStyle name="Normal 9 7 2 3" xfId="5419" xr:uid="{00000000-0005-0000-0000-000058150000}"/>
    <cellStyle name="Normal 9 7 2 4" xfId="5420" xr:uid="{00000000-0005-0000-0000-000059150000}"/>
    <cellStyle name="Normal 9 7 2 5" xfId="5421" xr:uid="{00000000-0005-0000-0000-00005A150000}"/>
    <cellStyle name="Normal 9 7 2 6" xfId="5422" xr:uid="{00000000-0005-0000-0000-00005B150000}"/>
    <cellStyle name="Normal 9 7 2 7" xfId="5423" xr:uid="{00000000-0005-0000-0000-00005C150000}"/>
    <cellStyle name="Normal 9 7 2 8" xfId="5424" xr:uid="{00000000-0005-0000-0000-00005D150000}"/>
    <cellStyle name="Normal 9 7 2 9" xfId="5425" xr:uid="{00000000-0005-0000-0000-00005E150000}"/>
    <cellStyle name="Normal 9 7 3" xfId="5426" xr:uid="{00000000-0005-0000-0000-00005F150000}"/>
    <cellStyle name="Normal 9 7 4" xfId="5427" xr:uid="{00000000-0005-0000-0000-000060150000}"/>
    <cellStyle name="Normal 9 7 5" xfId="5428" xr:uid="{00000000-0005-0000-0000-000061150000}"/>
    <cellStyle name="Normal 9 7 5 2" xfId="5429" xr:uid="{00000000-0005-0000-0000-000062150000}"/>
    <cellStyle name="Normal 9 7 6" xfId="5430" xr:uid="{00000000-0005-0000-0000-000063150000}"/>
    <cellStyle name="Normal 9 7 6 2" xfId="5431" xr:uid="{00000000-0005-0000-0000-000064150000}"/>
    <cellStyle name="Normal 9 7 7" xfId="5432" xr:uid="{00000000-0005-0000-0000-000065150000}"/>
    <cellStyle name="Normal 9 7 7 2" xfId="5433" xr:uid="{00000000-0005-0000-0000-000066150000}"/>
    <cellStyle name="Normal 9 7 8" xfId="5434" xr:uid="{00000000-0005-0000-0000-000067150000}"/>
    <cellStyle name="Normal 9 7 8 2" xfId="5435" xr:uid="{00000000-0005-0000-0000-000068150000}"/>
    <cellStyle name="Normal 9 7 9" xfId="5436" xr:uid="{00000000-0005-0000-0000-000069150000}"/>
    <cellStyle name="Normal 9 7 9 2" xfId="5437" xr:uid="{00000000-0005-0000-0000-00006A150000}"/>
    <cellStyle name="Normal 9 8" xfId="5438" xr:uid="{00000000-0005-0000-0000-00006B150000}"/>
    <cellStyle name="Normal 9 9" xfId="5439" xr:uid="{00000000-0005-0000-0000-00006C150000}"/>
    <cellStyle name="Normal_Cuadro de jornales CAÑASGORDA" xfId="5804" xr:uid="{B2C52BF8-FBC6-4D9A-8BB3-B252CB4F148E}"/>
    <cellStyle name="Normal_FORMULARIO EXPERIENCIA" xfId="5811" xr:uid="{31F826D4-F17F-49AD-A322-473576B7EEF6}"/>
    <cellStyle name="Notas 2" xfId="5440" xr:uid="{00000000-0005-0000-0000-00006D150000}"/>
    <cellStyle name="Notas 2 2" xfId="5441" xr:uid="{00000000-0005-0000-0000-00006E150000}"/>
    <cellStyle name="Notas 2 3" xfId="5442" xr:uid="{00000000-0005-0000-0000-00006F150000}"/>
    <cellStyle name="Notas 2 4" xfId="5443" xr:uid="{00000000-0005-0000-0000-000070150000}"/>
    <cellStyle name="Notas 3" xfId="5444" xr:uid="{00000000-0005-0000-0000-000071150000}"/>
    <cellStyle name="Notas 3 2" xfId="5445" xr:uid="{00000000-0005-0000-0000-000072150000}"/>
    <cellStyle name="Notas 3 3" xfId="5446" xr:uid="{00000000-0005-0000-0000-000073150000}"/>
    <cellStyle name="Notas 3 4" xfId="5447" xr:uid="{00000000-0005-0000-0000-000074150000}"/>
    <cellStyle name="Notas 4" xfId="5448" xr:uid="{00000000-0005-0000-0000-000075150000}"/>
    <cellStyle name="Notas 4 2" xfId="5449" xr:uid="{00000000-0005-0000-0000-000076150000}"/>
    <cellStyle name="Notas 4 3" xfId="5450" xr:uid="{00000000-0005-0000-0000-000077150000}"/>
    <cellStyle name="Notas 4 4" xfId="5451" xr:uid="{00000000-0005-0000-0000-000078150000}"/>
    <cellStyle name="Notas 5" xfId="5452" xr:uid="{00000000-0005-0000-0000-000079150000}"/>
    <cellStyle name="Notas 5 2" xfId="5453" xr:uid="{00000000-0005-0000-0000-00007A150000}"/>
    <cellStyle name="Notas 5 3" xfId="5454" xr:uid="{00000000-0005-0000-0000-00007B150000}"/>
    <cellStyle name="Notas 5 4" xfId="5455" xr:uid="{00000000-0005-0000-0000-00007C150000}"/>
    <cellStyle name="Notas 6" xfId="5456" xr:uid="{00000000-0005-0000-0000-00007D150000}"/>
    <cellStyle name="Notas 6 2" xfId="5457" xr:uid="{00000000-0005-0000-0000-00007E150000}"/>
    <cellStyle name="Notas 6 3" xfId="5458" xr:uid="{00000000-0005-0000-0000-00007F150000}"/>
    <cellStyle name="Notas 6 4" xfId="5459" xr:uid="{00000000-0005-0000-0000-000080150000}"/>
    <cellStyle name="Note" xfId="5460" xr:uid="{00000000-0005-0000-0000-000081150000}"/>
    <cellStyle name="Note 2" xfId="5461" xr:uid="{00000000-0005-0000-0000-000082150000}"/>
    <cellStyle name="Note 2 2" xfId="5462" xr:uid="{00000000-0005-0000-0000-000083150000}"/>
    <cellStyle name="Note 2 3" xfId="5463" xr:uid="{00000000-0005-0000-0000-000084150000}"/>
    <cellStyle name="Note 2 4" xfId="5464" xr:uid="{00000000-0005-0000-0000-000085150000}"/>
    <cellStyle name="Note 2 5" xfId="5465" xr:uid="{00000000-0005-0000-0000-000086150000}"/>
    <cellStyle name="Note 2 6" xfId="5466" xr:uid="{00000000-0005-0000-0000-000087150000}"/>
    <cellStyle name="Note 2 7" xfId="5467" xr:uid="{00000000-0005-0000-0000-000088150000}"/>
    <cellStyle name="Note 3" xfId="5468" xr:uid="{00000000-0005-0000-0000-000089150000}"/>
    <cellStyle name="Note 4" xfId="5469" xr:uid="{00000000-0005-0000-0000-00008A150000}"/>
    <cellStyle name="Note 5" xfId="5470" xr:uid="{00000000-0005-0000-0000-00008B150000}"/>
    <cellStyle name="Output" xfId="5471" xr:uid="{00000000-0005-0000-0000-00008C150000}"/>
    <cellStyle name="Percen - Modelo3" xfId="5472" xr:uid="{00000000-0005-0000-0000-00008D150000}"/>
    <cellStyle name="Percent" xfId="5473" xr:uid="{00000000-0005-0000-0000-00008E150000}"/>
    <cellStyle name="Percent 2" xfId="5796" xr:uid="{00000000-0005-0000-0000-00008F150000}"/>
    <cellStyle name="Porcentaje" xfId="5802" builtinId="5"/>
    <cellStyle name="Porcentaje 2" xfId="6" xr:uid="{00000000-0005-0000-0000-000091150000}"/>
    <cellStyle name="Porcentaje 2 2" xfId="18" xr:uid="{00000000-0005-0000-0000-000092150000}"/>
    <cellStyle name="Porcentaje 2 2 2" xfId="5799" xr:uid="{00000000-0005-0000-0000-000093150000}"/>
    <cellStyle name="Porcentaje 2 2 3" xfId="5798" xr:uid="{00000000-0005-0000-0000-000094150000}"/>
    <cellStyle name="Porcentaje 2 2 4" xfId="5810" xr:uid="{1FF3C693-F408-4952-B2C8-2BB96FB137EF}"/>
    <cellStyle name="Porcentaje 2 3" xfId="5797" xr:uid="{00000000-0005-0000-0000-000095150000}"/>
    <cellStyle name="Porcentaje 2 4" xfId="5800" xr:uid="{00000000-0005-0000-0000-000096150000}"/>
    <cellStyle name="Porcentaje 3" xfId="5474" xr:uid="{00000000-0005-0000-0000-000097150000}"/>
    <cellStyle name="Porcentaje 3 2" xfId="4" xr:uid="{00000000-0005-0000-0000-000098150000}"/>
    <cellStyle name="Porcentaje 3 3" xfId="5475" xr:uid="{00000000-0005-0000-0000-000099150000}"/>
    <cellStyle name="Porcentaje 4" xfId="5476" xr:uid="{00000000-0005-0000-0000-00009A150000}"/>
    <cellStyle name="Porcentaje 5" xfId="5750" xr:uid="{00000000-0005-0000-0000-00009B150000}"/>
    <cellStyle name="Porcentaje 6" xfId="5817" xr:uid="{E4E70615-E6D3-4B42-805C-9A1A0C4493A0}"/>
    <cellStyle name="Porcentaje 8" xfId="5801" xr:uid="{00000000-0005-0000-0000-00009C150000}"/>
    <cellStyle name="Porcentual 10" xfId="5477" xr:uid="{00000000-0005-0000-0000-00009D150000}"/>
    <cellStyle name="Porcentual 12" xfId="5" xr:uid="{00000000-0005-0000-0000-00009E150000}"/>
    <cellStyle name="Porcentual 2" xfId="9" xr:uid="{00000000-0005-0000-0000-00009F150000}"/>
    <cellStyle name="Porcentual 2 10" xfId="5478" xr:uid="{00000000-0005-0000-0000-0000A0150000}"/>
    <cellStyle name="Porcentual 2 10 2" xfId="5479" xr:uid="{00000000-0005-0000-0000-0000A1150000}"/>
    <cellStyle name="Porcentual 2 10 3" xfId="5480" xr:uid="{00000000-0005-0000-0000-0000A2150000}"/>
    <cellStyle name="Porcentual 2 10 4" xfId="5481" xr:uid="{00000000-0005-0000-0000-0000A3150000}"/>
    <cellStyle name="Porcentual 2 11" xfId="5482" xr:uid="{00000000-0005-0000-0000-0000A4150000}"/>
    <cellStyle name="Porcentual 2 11 2" xfId="5483" xr:uid="{00000000-0005-0000-0000-0000A5150000}"/>
    <cellStyle name="Porcentual 2 11 3" xfId="5484" xr:uid="{00000000-0005-0000-0000-0000A6150000}"/>
    <cellStyle name="Porcentual 2 11 4" xfId="5485" xr:uid="{00000000-0005-0000-0000-0000A7150000}"/>
    <cellStyle name="Porcentual 2 12" xfId="5486" xr:uid="{00000000-0005-0000-0000-0000A8150000}"/>
    <cellStyle name="Porcentual 2 12 2" xfId="5487" xr:uid="{00000000-0005-0000-0000-0000A9150000}"/>
    <cellStyle name="Porcentual 2 12 3" xfId="5488" xr:uid="{00000000-0005-0000-0000-0000AA150000}"/>
    <cellStyle name="Porcentual 2 12 4" xfId="5489" xr:uid="{00000000-0005-0000-0000-0000AB150000}"/>
    <cellStyle name="Porcentual 2 13" xfId="5490" xr:uid="{00000000-0005-0000-0000-0000AC150000}"/>
    <cellStyle name="Porcentual 2 13 2" xfId="5491" xr:uid="{00000000-0005-0000-0000-0000AD150000}"/>
    <cellStyle name="Porcentual 2 13 3" xfId="5492" xr:uid="{00000000-0005-0000-0000-0000AE150000}"/>
    <cellStyle name="Porcentual 2 13 4" xfId="5493" xr:uid="{00000000-0005-0000-0000-0000AF150000}"/>
    <cellStyle name="Porcentual 2 14" xfId="5494" xr:uid="{00000000-0005-0000-0000-0000B0150000}"/>
    <cellStyle name="Porcentual 2 14 2" xfId="5495" xr:uid="{00000000-0005-0000-0000-0000B1150000}"/>
    <cellStyle name="Porcentual 2 14 3" xfId="5496" xr:uid="{00000000-0005-0000-0000-0000B2150000}"/>
    <cellStyle name="Porcentual 2 14 4" xfId="5497" xr:uid="{00000000-0005-0000-0000-0000B3150000}"/>
    <cellStyle name="Porcentual 2 15" xfId="5498" xr:uid="{00000000-0005-0000-0000-0000B4150000}"/>
    <cellStyle name="Porcentual 2 15 2" xfId="5499" xr:uid="{00000000-0005-0000-0000-0000B5150000}"/>
    <cellStyle name="Porcentual 2 15 3" xfId="5500" xr:uid="{00000000-0005-0000-0000-0000B6150000}"/>
    <cellStyle name="Porcentual 2 15 4" xfId="5501" xr:uid="{00000000-0005-0000-0000-0000B7150000}"/>
    <cellStyle name="Porcentual 2 16" xfId="5502" xr:uid="{00000000-0005-0000-0000-0000B8150000}"/>
    <cellStyle name="Porcentual 2 16 2" xfId="5503" xr:uid="{00000000-0005-0000-0000-0000B9150000}"/>
    <cellStyle name="Porcentual 2 16 3" xfId="5504" xr:uid="{00000000-0005-0000-0000-0000BA150000}"/>
    <cellStyle name="Porcentual 2 16 4" xfId="5505" xr:uid="{00000000-0005-0000-0000-0000BB150000}"/>
    <cellStyle name="Porcentual 2 17" xfId="5506" xr:uid="{00000000-0005-0000-0000-0000BC150000}"/>
    <cellStyle name="Porcentual 2 17 2" xfId="5507" xr:uid="{00000000-0005-0000-0000-0000BD150000}"/>
    <cellStyle name="Porcentual 2 17 3" xfId="5508" xr:uid="{00000000-0005-0000-0000-0000BE150000}"/>
    <cellStyle name="Porcentual 2 17 4" xfId="5509" xr:uid="{00000000-0005-0000-0000-0000BF150000}"/>
    <cellStyle name="Porcentual 2 18" xfId="5510" xr:uid="{00000000-0005-0000-0000-0000C0150000}"/>
    <cellStyle name="Porcentual 2 18 2" xfId="5511" xr:uid="{00000000-0005-0000-0000-0000C1150000}"/>
    <cellStyle name="Porcentual 2 18 3" xfId="5512" xr:uid="{00000000-0005-0000-0000-0000C2150000}"/>
    <cellStyle name="Porcentual 2 18 4" xfId="5513" xr:uid="{00000000-0005-0000-0000-0000C3150000}"/>
    <cellStyle name="Porcentual 2 19" xfId="5514" xr:uid="{00000000-0005-0000-0000-0000C4150000}"/>
    <cellStyle name="Porcentual 2 19 2" xfId="5515" xr:uid="{00000000-0005-0000-0000-0000C5150000}"/>
    <cellStyle name="Porcentual 2 19 3" xfId="5516" xr:uid="{00000000-0005-0000-0000-0000C6150000}"/>
    <cellStyle name="Porcentual 2 19 4" xfId="5517" xr:uid="{00000000-0005-0000-0000-0000C7150000}"/>
    <cellStyle name="Porcentual 2 2" xfId="5518" xr:uid="{00000000-0005-0000-0000-0000C8150000}"/>
    <cellStyle name="Porcentual 2 2 2" xfId="5519" xr:uid="{00000000-0005-0000-0000-0000C9150000}"/>
    <cellStyle name="Porcentual 2 2 2 2" xfId="5520" xr:uid="{00000000-0005-0000-0000-0000CA150000}"/>
    <cellStyle name="Porcentual 2 2 2 3" xfId="5521" xr:uid="{00000000-0005-0000-0000-0000CB150000}"/>
    <cellStyle name="Porcentual 2 2 3" xfId="5522" xr:uid="{00000000-0005-0000-0000-0000CC150000}"/>
    <cellStyle name="Porcentual 2 2 4" xfId="5523" xr:uid="{00000000-0005-0000-0000-0000CD150000}"/>
    <cellStyle name="Porcentual 2 2 5" xfId="5524" xr:uid="{00000000-0005-0000-0000-0000CE150000}"/>
    <cellStyle name="Porcentual 2 2 5 2 2" xfId="5806" xr:uid="{422751FC-D204-4105-8437-6B7F92A672E1}"/>
    <cellStyle name="Porcentual 2 20" xfId="5525" xr:uid="{00000000-0005-0000-0000-0000CF150000}"/>
    <cellStyle name="Porcentual 2 20 2" xfId="5526" xr:uid="{00000000-0005-0000-0000-0000D0150000}"/>
    <cellStyle name="Porcentual 2 20 3" xfId="5527" xr:uid="{00000000-0005-0000-0000-0000D1150000}"/>
    <cellStyle name="Porcentual 2 20 4" xfId="5528" xr:uid="{00000000-0005-0000-0000-0000D2150000}"/>
    <cellStyle name="Porcentual 2 21" xfId="5529" xr:uid="{00000000-0005-0000-0000-0000D3150000}"/>
    <cellStyle name="Porcentual 2 21 2" xfId="5530" xr:uid="{00000000-0005-0000-0000-0000D4150000}"/>
    <cellStyle name="Porcentual 2 21 3" xfId="5531" xr:uid="{00000000-0005-0000-0000-0000D5150000}"/>
    <cellStyle name="Porcentual 2 21 4" xfId="5532" xr:uid="{00000000-0005-0000-0000-0000D6150000}"/>
    <cellStyle name="Porcentual 2 22" xfId="5533" xr:uid="{00000000-0005-0000-0000-0000D7150000}"/>
    <cellStyle name="Porcentual 2 22 2" xfId="5534" xr:uid="{00000000-0005-0000-0000-0000D8150000}"/>
    <cellStyle name="Porcentual 2 22 3" xfId="5535" xr:uid="{00000000-0005-0000-0000-0000D9150000}"/>
    <cellStyle name="Porcentual 2 22 4" xfId="5536" xr:uid="{00000000-0005-0000-0000-0000DA150000}"/>
    <cellStyle name="Porcentual 2 23" xfId="5537" xr:uid="{00000000-0005-0000-0000-0000DB150000}"/>
    <cellStyle name="Porcentual 2 23 2" xfId="5538" xr:uid="{00000000-0005-0000-0000-0000DC150000}"/>
    <cellStyle name="Porcentual 2 23 3" xfId="5539" xr:uid="{00000000-0005-0000-0000-0000DD150000}"/>
    <cellStyle name="Porcentual 2 23 4" xfId="5540" xr:uid="{00000000-0005-0000-0000-0000DE150000}"/>
    <cellStyle name="Porcentual 2 24" xfId="5541" xr:uid="{00000000-0005-0000-0000-0000DF150000}"/>
    <cellStyle name="Porcentual 2 24 2" xfId="5542" xr:uid="{00000000-0005-0000-0000-0000E0150000}"/>
    <cellStyle name="Porcentual 2 24 3" xfId="5543" xr:uid="{00000000-0005-0000-0000-0000E1150000}"/>
    <cellStyle name="Porcentual 2 24 4" xfId="5544" xr:uid="{00000000-0005-0000-0000-0000E2150000}"/>
    <cellStyle name="Porcentual 2 25" xfId="5545" xr:uid="{00000000-0005-0000-0000-0000E3150000}"/>
    <cellStyle name="Porcentual 2 25 2" xfId="5546" xr:uid="{00000000-0005-0000-0000-0000E4150000}"/>
    <cellStyle name="Porcentual 2 25 3" xfId="5547" xr:uid="{00000000-0005-0000-0000-0000E5150000}"/>
    <cellStyle name="Porcentual 2 25 4" xfId="5548" xr:uid="{00000000-0005-0000-0000-0000E6150000}"/>
    <cellStyle name="Porcentual 2 26" xfId="5549" xr:uid="{00000000-0005-0000-0000-0000E7150000}"/>
    <cellStyle name="Porcentual 2 26 2" xfId="5550" xr:uid="{00000000-0005-0000-0000-0000E8150000}"/>
    <cellStyle name="Porcentual 2 26 3" xfId="5551" xr:uid="{00000000-0005-0000-0000-0000E9150000}"/>
    <cellStyle name="Porcentual 2 26 4" xfId="5552" xr:uid="{00000000-0005-0000-0000-0000EA150000}"/>
    <cellStyle name="Porcentual 2 27" xfId="5553" xr:uid="{00000000-0005-0000-0000-0000EB150000}"/>
    <cellStyle name="Porcentual 2 27 2" xfId="5554" xr:uid="{00000000-0005-0000-0000-0000EC150000}"/>
    <cellStyle name="Porcentual 2 27 3" xfId="5555" xr:uid="{00000000-0005-0000-0000-0000ED150000}"/>
    <cellStyle name="Porcentual 2 27 4" xfId="5556" xr:uid="{00000000-0005-0000-0000-0000EE150000}"/>
    <cellStyle name="Porcentual 2 28" xfId="5557" xr:uid="{00000000-0005-0000-0000-0000EF150000}"/>
    <cellStyle name="Porcentual 2 28 2" xfId="5558" xr:uid="{00000000-0005-0000-0000-0000F0150000}"/>
    <cellStyle name="Porcentual 2 28 3" xfId="5559" xr:uid="{00000000-0005-0000-0000-0000F1150000}"/>
    <cellStyle name="Porcentual 2 28 4" xfId="5560" xr:uid="{00000000-0005-0000-0000-0000F2150000}"/>
    <cellStyle name="Porcentual 2 29" xfId="5561" xr:uid="{00000000-0005-0000-0000-0000F3150000}"/>
    <cellStyle name="Porcentual 2 29 2" xfId="5562" xr:uid="{00000000-0005-0000-0000-0000F4150000}"/>
    <cellStyle name="Porcentual 2 29 3" xfId="5563" xr:uid="{00000000-0005-0000-0000-0000F5150000}"/>
    <cellStyle name="Porcentual 2 29 4" xfId="5564" xr:uid="{00000000-0005-0000-0000-0000F6150000}"/>
    <cellStyle name="Porcentual 2 3" xfId="5565" xr:uid="{00000000-0005-0000-0000-0000F7150000}"/>
    <cellStyle name="Porcentual 2 3 2" xfId="5566" xr:uid="{00000000-0005-0000-0000-0000F8150000}"/>
    <cellStyle name="Porcentual 2 3 3" xfId="5567" xr:uid="{00000000-0005-0000-0000-0000F9150000}"/>
    <cellStyle name="Porcentual 2 3 4" xfId="5568" xr:uid="{00000000-0005-0000-0000-0000FA150000}"/>
    <cellStyle name="Porcentual 2 3 5" xfId="5569" xr:uid="{00000000-0005-0000-0000-0000FB150000}"/>
    <cellStyle name="Porcentual 2 30" xfId="5570" xr:uid="{00000000-0005-0000-0000-0000FC150000}"/>
    <cellStyle name="Porcentual 2 30 2" xfId="5571" xr:uid="{00000000-0005-0000-0000-0000FD150000}"/>
    <cellStyle name="Porcentual 2 30 3" xfId="5572" xr:uid="{00000000-0005-0000-0000-0000FE150000}"/>
    <cellStyle name="Porcentual 2 30 4" xfId="5573" xr:uid="{00000000-0005-0000-0000-0000FF150000}"/>
    <cellStyle name="Porcentual 2 31" xfId="5574" xr:uid="{00000000-0005-0000-0000-000000160000}"/>
    <cellStyle name="Porcentual 2 31 2" xfId="5575" xr:uid="{00000000-0005-0000-0000-000001160000}"/>
    <cellStyle name="Porcentual 2 31 3" xfId="5576" xr:uid="{00000000-0005-0000-0000-000002160000}"/>
    <cellStyle name="Porcentual 2 31 4" xfId="5577" xr:uid="{00000000-0005-0000-0000-000003160000}"/>
    <cellStyle name="Porcentual 2 32" xfId="5578" xr:uid="{00000000-0005-0000-0000-000004160000}"/>
    <cellStyle name="Porcentual 2 32 2" xfId="5579" xr:uid="{00000000-0005-0000-0000-000005160000}"/>
    <cellStyle name="Porcentual 2 32 3" xfId="5580" xr:uid="{00000000-0005-0000-0000-000006160000}"/>
    <cellStyle name="Porcentual 2 32 4" xfId="5581" xr:uid="{00000000-0005-0000-0000-000007160000}"/>
    <cellStyle name="Porcentual 2 33" xfId="5582" xr:uid="{00000000-0005-0000-0000-000008160000}"/>
    <cellStyle name="Porcentual 2 33 2" xfId="5583" xr:uid="{00000000-0005-0000-0000-000009160000}"/>
    <cellStyle name="Porcentual 2 33 3" xfId="5584" xr:uid="{00000000-0005-0000-0000-00000A160000}"/>
    <cellStyle name="Porcentual 2 33 4" xfId="5585" xr:uid="{00000000-0005-0000-0000-00000B160000}"/>
    <cellStyle name="Porcentual 2 34" xfId="5586" xr:uid="{00000000-0005-0000-0000-00000C160000}"/>
    <cellStyle name="Porcentual 2 34 2" xfId="5587" xr:uid="{00000000-0005-0000-0000-00000D160000}"/>
    <cellStyle name="Porcentual 2 34 3" xfId="5588" xr:uid="{00000000-0005-0000-0000-00000E160000}"/>
    <cellStyle name="Porcentual 2 34 4" xfId="5589" xr:uid="{00000000-0005-0000-0000-00000F160000}"/>
    <cellStyle name="Porcentual 2 35" xfId="5590" xr:uid="{00000000-0005-0000-0000-000010160000}"/>
    <cellStyle name="Porcentual 2 35 2" xfId="5591" xr:uid="{00000000-0005-0000-0000-000011160000}"/>
    <cellStyle name="Porcentual 2 35 3" xfId="5592" xr:uid="{00000000-0005-0000-0000-000012160000}"/>
    <cellStyle name="Porcentual 2 35 4" xfId="5593" xr:uid="{00000000-0005-0000-0000-000013160000}"/>
    <cellStyle name="Porcentual 2 36" xfId="5594" xr:uid="{00000000-0005-0000-0000-000014160000}"/>
    <cellStyle name="Porcentual 2 36 2" xfId="5595" xr:uid="{00000000-0005-0000-0000-000015160000}"/>
    <cellStyle name="Porcentual 2 36 3" xfId="5596" xr:uid="{00000000-0005-0000-0000-000016160000}"/>
    <cellStyle name="Porcentual 2 36 4" xfId="5597" xr:uid="{00000000-0005-0000-0000-000017160000}"/>
    <cellStyle name="Porcentual 2 37" xfId="5598" xr:uid="{00000000-0005-0000-0000-000018160000}"/>
    <cellStyle name="Porcentual 2 37 2" xfId="5599" xr:uid="{00000000-0005-0000-0000-000019160000}"/>
    <cellStyle name="Porcentual 2 37 3" xfId="5600" xr:uid="{00000000-0005-0000-0000-00001A160000}"/>
    <cellStyle name="Porcentual 2 37 4" xfId="5601" xr:uid="{00000000-0005-0000-0000-00001B160000}"/>
    <cellStyle name="Porcentual 2 38" xfId="5602" xr:uid="{00000000-0005-0000-0000-00001C160000}"/>
    <cellStyle name="Porcentual 2 38 2" xfId="5603" xr:uid="{00000000-0005-0000-0000-00001D160000}"/>
    <cellStyle name="Porcentual 2 38 3" xfId="5604" xr:uid="{00000000-0005-0000-0000-00001E160000}"/>
    <cellStyle name="Porcentual 2 38 4" xfId="5605" xr:uid="{00000000-0005-0000-0000-00001F160000}"/>
    <cellStyle name="Porcentual 2 39" xfId="5606" xr:uid="{00000000-0005-0000-0000-000020160000}"/>
    <cellStyle name="Porcentual 2 39 2" xfId="5607" xr:uid="{00000000-0005-0000-0000-000021160000}"/>
    <cellStyle name="Porcentual 2 39 3" xfId="5608" xr:uid="{00000000-0005-0000-0000-000022160000}"/>
    <cellStyle name="Porcentual 2 39 4" xfId="5609" xr:uid="{00000000-0005-0000-0000-000023160000}"/>
    <cellStyle name="Porcentual 2 4" xfId="5610" xr:uid="{00000000-0005-0000-0000-000024160000}"/>
    <cellStyle name="Porcentual 2 4 2" xfId="5611" xr:uid="{00000000-0005-0000-0000-000025160000}"/>
    <cellStyle name="Porcentual 2 4 3" xfId="5612" xr:uid="{00000000-0005-0000-0000-000026160000}"/>
    <cellStyle name="Porcentual 2 4 4" xfId="5613" xr:uid="{00000000-0005-0000-0000-000027160000}"/>
    <cellStyle name="Porcentual 2 4 5" xfId="5614" xr:uid="{00000000-0005-0000-0000-000028160000}"/>
    <cellStyle name="Porcentual 2 40" xfId="5615" xr:uid="{00000000-0005-0000-0000-000029160000}"/>
    <cellStyle name="Porcentual 2 40 2" xfId="5616" xr:uid="{00000000-0005-0000-0000-00002A160000}"/>
    <cellStyle name="Porcentual 2 40 3" xfId="5617" xr:uid="{00000000-0005-0000-0000-00002B160000}"/>
    <cellStyle name="Porcentual 2 40 4" xfId="5618" xr:uid="{00000000-0005-0000-0000-00002C160000}"/>
    <cellStyle name="Porcentual 2 41" xfId="5619" xr:uid="{00000000-0005-0000-0000-00002D160000}"/>
    <cellStyle name="Porcentual 2 42" xfId="5620" xr:uid="{00000000-0005-0000-0000-00002E160000}"/>
    <cellStyle name="Porcentual 2 42 2" xfId="5621" xr:uid="{00000000-0005-0000-0000-00002F160000}"/>
    <cellStyle name="Porcentual 2 42 2 2" xfId="5622" xr:uid="{00000000-0005-0000-0000-000030160000}"/>
    <cellStyle name="Porcentual 2 42 2 2 2" xfId="5623" xr:uid="{00000000-0005-0000-0000-000031160000}"/>
    <cellStyle name="Porcentual 2 42 2 3" xfId="5624" xr:uid="{00000000-0005-0000-0000-000032160000}"/>
    <cellStyle name="Porcentual 2 42 2 3 2" xfId="5625" xr:uid="{00000000-0005-0000-0000-000033160000}"/>
    <cellStyle name="Porcentual 2 42 2 4" xfId="5626" xr:uid="{00000000-0005-0000-0000-000034160000}"/>
    <cellStyle name="Porcentual 2 42 2 4 2" xfId="5627" xr:uid="{00000000-0005-0000-0000-000035160000}"/>
    <cellStyle name="Porcentual 2 42 2 5" xfId="5628" xr:uid="{00000000-0005-0000-0000-000036160000}"/>
    <cellStyle name="Porcentual 2 42 2 5 2" xfId="5629" xr:uid="{00000000-0005-0000-0000-000037160000}"/>
    <cellStyle name="Porcentual 2 42 2 6" xfId="5630" xr:uid="{00000000-0005-0000-0000-000038160000}"/>
    <cellStyle name="Porcentual 2 42 3" xfId="5631" xr:uid="{00000000-0005-0000-0000-000039160000}"/>
    <cellStyle name="Porcentual 2 42 3 2" xfId="5632" xr:uid="{00000000-0005-0000-0000-00003A160000}"/>
    <cellStyle name="Porcentual 2 42 4" xfId="5633" xr:uid="{00000000-0005-0000-0000-00003B160000}"/>
    <cellStyle name="Porcentual 2 42 4 2" xfId="5634" xr:uid="{00000000-0005-0000-0000-00003C160000}"/>
    <cellStyle name="Porcentual 2 42 5" xfId="5635" xr:uid="{00000000-0005-0000-0000-00003D160000}"/>
    <cellStyle name="Porcentual 2 42 5 2" xfId="5636" xr:uid="{00000000-0005-0000-0000-00003E160000}"/>
    <cellStyle name="Porcentual 2 42 6" xfId="5637" xr:uid="{00000000-0005-0000-0000-00003F160000}"/>
    <cellStyle name="Porcentual 2 42 6 2" xfId="5638" xr:uid="{00000000-0005-0000-0000-000040160000}"/>
    <cellStyle name="Porcentual 2 42 7" xfId="5639" xr:uid="{00000000-0005-0000-0000-000041160000}"/>
    <cellStyle name="Porcentual 2 5" xfId="5640" xr:uid="{00000000-0005-0000-0000-000042160000}"/>
    <cellStyle name="Porcentual 2 5 2" xfId="5641" xr:uid="{00000000-0005-0000-0000-000043160000}"/>
    <cellStyle name="Porcentual 2 5 3" xfId="5642" xr:uid="{00000000-0005-0000-0000-000044160000}"/>
    <cellStyle name="Porcentual 2 5 4" xfId="5643" xr:uid="{00000000-0005-0000-0000-000045160000}"/>
    <cellStyle name="Porcentual 2 6" xfId="5644" xr:uid="{00000000-0005-0000-0000-000046160000}"/>
    <cellStyle name="Porcentual 2 6 2" xfId="5645" xr:uid="{00000000-0005-0000-0000-000047160000}"/>
    <cellStyle name="Porcentual 2 6 3" xfId="5646" xr:uid="{00000000-0005-0000-0000-000048160000}"/>
    <cellStyle name="Porcentual 2 6 4" xfId="5647" xr:uid="{00000000-0005-0000-0000-000049160000}"/>
    <cellStyle name="Porcentual 2 7" xfId="5648" xr:uid="{00000000-0005-0000-0000-00004A160000}"/>
    <cellStyle name="Porcentual 2 7 2" xfId="5649" xr:uid="{00000000-0005-0000-0000-00004B160000}"/>
    <cellStyle name="Porcentual 2 7 3" xfId="5650" xr:uid="{00000000-0005-0000-0000-00004C160000}"/>
    <cellStyle name="Porcentual 2 7 4" xfId="5651" xr:uid="{00000000-0005-0000-0000-00004D160000}"/>
    <cellStyle name="Porcentual 2 8" xfId="5652" xr:uid="{00000000-0005-0000-0000-00004E160000}"/>
    <cellStyle name="Porcentual 2 8 2" xfId="5653" xr:uid="{00000000-0005-0000-0000-00004F160000}"/>
    <cellStyle name="Porcentual 2 8 3" xfId="5654" xr:uid="{00000000-0005-0000-0000-000050160000}"/>
    <cellStyle name="Porcentual 2 8 4" xfId="5655" xr:uid="{00000000-0005-0000-0000-000051160000}"/>
    <cellStyle name="Porcentual 2 9" xfId="5656" xr:uid="{00000000-0005-0000-0000-000052160000}"/>
    <cellStyle name="Porcentual 2 9 2" xfId="5657" xr:uid="{00000000-0005-0000-0000-000053160000}"/>
    <cellStyle name="Porcentual 2 9 3" xfId="5658" xr:uid="{00000000-0005-0000-0000-000054160000}"/>
    <cellStyle name="Porcentual 2 9 4" xfId="5659" xr:uid="{00000000-0005-0000-0000-000055160000}"/>
    <cellStyle name="Porcentual 3" xfId="5660" xr:uid="{00000000-0005-0000-0000-000056160000}"/>
    <cellStyle name="Porcentual 3 2" xfId="5661" xr:uid="{00000000-0005-0000-0000-000057160000}"/>
    <cellStyle name="Porcentual 3 3" xfId="5662" xr:uid="{00000000-0005-0000-0000-000058160000}"/>
    <cellStyle name="Porcentual 3 4" xfId="5663" xr:uid="{00000000-0005-0000-0000-000059160000}"/>
    <cellStyle name="Porcentual 3 5" xfId="5664" xr:uid="{00000000-0005-0000-0000-00005A160000}"/>
    <cellStyle name="Porcentual 4" xfId="5665" xr:uid="{00000000-0005-0000-0000-00005B160000}"/>
    <cellStyle name="Porcentual 4 2" xfId="5666" xr:uid="{00000000-0005-0000-0000-00005C160000}"/>
    <cellStyle name="Porcentual 4 2 2" xfId="5667" xr:uid="{00000000-0005-0000-0000-00005D160000}"/>
    <cellStyle name="Porcentual 4 2 3" xfId="5668" xr:uid="{00000000-0005-0000-0000-00005E160000}"/>
    <cellStyle name="Porcentual 4 2 4" xfId="5669" xr:uid="{00000000-0005-0000-0000-00005F160000}"/>
    <cellStyle name="Porcentual 4 3" xfId="5670" xr:uid="{00000000-0005-0000-0000-000060160000}"/>
    <cellStyle name="Porcentual 4 4" xfId="5671" xr:uid="{00000000-0005-0000-0000-000061160000}"/>
    <cellStyle name="Porcentual 4 5" xfId="5672" xr:uid="{00000000-0005-0000-0000-000062160000}"/>
    <cellStyle name="Porcentual 4 6" xfId="5673" xr:uid="{00000000-0005-0000-0000-000063160000}"/>
    <cellStyle name="Porcentual 5" xfId="5674" xr:uid="{00000000-0005-0000-0000-000064160000}"/>
    <cellStyle name="Porcentual 5 2" xfId="5675" xr:uid="{00000000-0005-0000-0000-000065160000}"/>
    <cellStyle name="Porcentual 5 3" xfId="5676" xr:uid="{00000000-0005-0000-0000-000066160000}"/>
    <cellStyle name="Porcentual 5 4" xfId="5677" xr:uid="{00000000-0005-0000-0000-000067160000}"/>
    <cellStyle name="Porcentual 5 5" xfId="5678" xr:uid="{00000000-0005-0000-0000-000068160000}"/>
    <cellStyle name="Porcentual 6" xfId="5679" xr:uid="{00000000-0005-0000-0000-000069160000}"/>
    <cellStyle name="Porcentual 6 10" xfId="5680" xr:uid="{00000000-0005-0000-0000-00006A160000}"/>
    <cellStyle name="Porcentual 6 11" xfId="5681" xr:uid="{00000000-0005-0000-0000-00006B160000}"/>
    <cellStyle name="Porcentual 6 2" xfId="5682" xr:uid="{00000000-0005-0000-0000-00006C160000}"/>
    <cellStyle name="Porcentual 6 3" xfId="5683" xr:uid="{00000000-0005-0000-0000-00006D160000}"/>
    <cellStyle name="Porcentual 6 4" xfId="5684" xr:uid="{00000000-0005-0000-0000-00006E160000}"/>
    <cellStyle name="Porcentual 6 5" xfId="5685" xr:uid="{00000000-0005-0000-0000-00006F160000}"/>
    <cellStyle name="Porcentual 6 6" xfId="5686" xr:uid="{00000000-0005-0000-0000-000070160000}"/>
    <cellStyle name="Porcentual 6 7" xfId="5687" xr:uid="{00000000-0005-0000-0000-000071160000}"/>
    <cellStyle name="Porcentual 6 8" xfId="5688" xr:uid="{00000000-0005-0000-0000-000072160000}"/>
    <cellStyle name="Porcentual 6 9" xfId="5689" xr:uid="{00000000-0005-0000-0000-000073160000}"/>
    <cellStyle name="Porcentual 7" xfId="5690" xr:uid="{00000000-0005-0000-0000-000074160000}"/>
    <cellStyle name="Porcentual 7 2" xfId="5691" xr:uid="{00000000-0005-0000-0000-000075160000}"/>
    <cellStyle name="Porcentual 7 2 2" xfId="5692" xr:uid="{00000000-0005-0000-0000-000076160000}"/>
    <cellStyle name="Porcentual 8" xfId="5693" xr:uid="{00000000-0005-0000-0000-000077160000}"/>
    <cellStyle name="Porcentual 9" xfId="5694" xr:uid="{00000000-0005-0000-0000-000078160000}"/>
    <cellStyle name="Punto0" xfId="5695" xr:uid="{00000000-0005-0000-0000-000079160000}"/>
    <cellStyle name="resaltado" xfId="5696" xr:uid="{00000000-0005-0000-0000-00007A160000}"/>
    <cellStyle name="Salida 2" xfId="5697" xr:uid="{00000000-0005-0000-0000-00007B160000}"/>
    <cellStyle name="Salida 3" xfId="5698" xr:uid="{00000000-0005-0000-0000-00007C160000}"/>
    <cellStyle name="Salida 4" xfId="5699" xr:uid="{00000000-0005-0000-0000-00007D160000}"/>
    <cellStyle name="Salida 5" xfId="5700" xr:uid="{00000000-0005-0000-0000-00007E160000}"/>
    <cellStyle name="Salida 6" xfId="5701" xr:uid="{00000000-0005-0000-0000-00007F160000}"/>
    <cellStyle name="TableStyleLight1" xfId="5702" xr:uid="{00000000-0005-0000-0000-000080160000}"/>
    <cellStyle name="TEXT" xfId="5703" xr:uid="{00000000-0005-0000-0000-000081160000}"/>
    <cellStyle name="Texto de advertencia 2" xfId="5704" xr:uid="{00000000-0005-0000-0000-000082160000}"/>
    <cellStyle name="Texto de advertencia 3" xfId="5705" xr:uid="{00000000-0005-0000-0000-000083160000}"/>
    <cellStyle name="Texto de advertencia 4" xfId="5706" xr:uid="{00000000-0005-0000-0000-000084160000}"/>
    <cellStyle name="Texto de advertencia 5" xfId="5707" xr:uid="{00000000-0005-0000-0000-000085160000}"/>
    <cellStyle name="Texto de advertencia 6" xfId="5708" xr:uid="{00000000-0005-0000-0000-000086160000}"/>
    <cellStyle name="Texto explicativo 2" xfId="5709" xr:uid="{00000000-0005-0000-0000-000087160000}"/>
    <cellStyle name="Texto explicativo 3" xfId="5710" xr:uid="{00000000-0005-0000-0000-000088160000}"/>
    <cellStyle name="Texto explicativo 4" xfId="5711" xr:uid="{00000000-0005-0000-0000-000089160000}"/>
    <cellStyle name="Texto explicativo 5" xfId="5712" xr:uid="{00000000-0005-0000-0000-00008A160000}"/>
    <cellStyle name="Texto explicativo 6" xfId="5713" xr:uid="{00000000-0005-0000-0000-00008B160000}"/>
    <cellStyle name="Title" xfId="5714" xr:uid="{00000000-0005-0000-0000-00008C160000}"/>
    <cellStyle name="TITULO" xfId="5715" xr:uid="{00000000-0005-0000-0000-00008D160000}"/>
    <cellStyle name="Título 1 2" xfId="5716" xr:uid="{00000000-0005-0000-0000-00008E160000}"/>
    <cellStyle name="Título 1 3" xfId="5717" xr:uid="{00000000-0005-0000-0000-00008F160000}"/>
    <cellStyle name="Título 1 4" xfId="5718" xr:uid="{00000000-0005-0000-0000-000090160000}"/>
    <cellStyle name="Título 1 5" xfId="5719" xr:uid="{00000000-0005-0000-0000-000091160000}"/>
    <cellStyle name="Título 1 6" xfId="5720" xr:uid="{00000000-0005-0000-0000-000092160000}"/>
    <cellStyle name="Título 2 2" xfId="5721" xr:uid="{00000000-0005-0000-0000-000093160000}"/>
    <cellStyle name="Título 2 3" xfId="5722" xr:uid="{00000000-0005-0000-0000-000094160000}"/>
    <cellStyle name="Título 2 4" xfId="5723" xr:uid="{00000000-0005-0000-0000-000095160000}"/>
    <cellStyle name="Título 2 5" xfId="5724" xr:uid="{00000000-0005-0000-0000-000096160000}"/>
    <cellStyle name="Título 2 6" xfId="5725" xr:uid="{00000000-0005-0000-0000-000097160000}"/>
    <cellStyle name="Título 3 2" xfId="5726" xr:uid="{00000000-0005-0000-0000-000098160000}"/>
    <cellStyle name="Título 3 3" xfId="5727" xr:uid="{00000000-0005-0000-0000-000099160000}"/>
    <cellStyle name="Título 3 4" xfId="5728" xr:uid="{00000000-0005-0000-0000-00009A160000}"/>
    <cellStyle name="Título 3 5" xfId="5729" xr:uid="{00000000-0005-0000-0000-00009B160000}"/>
    <cellStyle name="Título 3 6" xfId="5730" xr:uid="{00000000-0005-0000-0000-00009C160000}"/>
    <cellStyle name="Título 4" xfId="5731" xr:uid="{00000000-0005-0000-0000-00009D160000}"/>
    <cellStyle name="Título 5" xfId="5732" xr:uid="{00000000-0005-0000-0000-00009E160000}"/>
    <cellStyle name="Título 6" xfId="5733" xr:uid="{00000000-0005-0000-0000-00009F160000}"/>
    <cellStyle name="Título 7" xfId="5734" xr:uid="{00000000-0005-0000-0000-0000A0160000}"/>
    <cellStyle name="Título 8" xfId="5735" xr:uid="{00000000-0005-0000-0000-0000A1160000}"/>
    <cellStyle name="Título de hoja" xfId="5736" xr:uid="{00000000-0005-0000-0000-0000A2160000}"/>
    <cellStyle name="Total" xfId="5753" builtinId="25"/>
    <cellStyle name="Total 2" xfId="5737" xr:uid="{00000000-0005-0000-0000-0000A4160000}"/>
    <cellStyle name="Total 3" xfId="5738" xr:uid="{00000000-0005-0000-0000-0000A5160000}"/>
    <cellStyle name="Total 4" xfId="5739" xr:uid="{00000000-0005-0000-0000-0000A6160000}"/>
    <cellStyle name="Total 5" xfId="5740" xr:uid="{00000000-0005-0000-0000-0000A7160000}"/>
    <cellStyle name="Total 6" xfId="5741" xr:uid="{00000000-0005-0000-0000-0000A8160000}"/>
    <cellStyle name="Währung" xfId="5742" xr:uid="{00000000-0005-0000-0000-0000A9160000}"/>
    <cellStyle name="Warning Text" xfId="5743" xr:uid="{00000000-0005-0000-0000-0000AA160000}"/>
  </cellStyles>
  <dxfs count="38">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rgb="FF00FF00"/>
        </patternFill>
      </fill>
    </dxf>
    <dxf>
      <fill>
        <patternFill>
          <bgColor rgb="FF00FF00"/>
        </patternFill>
      </fill>
    </dxf>
    <dxf>
      <fill>
        <patternFill>
          <bgColor rgb="FF00FF00"/>
        </patternFill>
      </fill>
    </dxf>
    <dxf>
      <fill>
        <patternFill>
          <bgColor rgb="FF00FF00"/>
        </patternFill>
      </fill>
    </dxf>
  </dxfs>
  <tableStyles count="1" defaultTableStyle="TableStyleMedium9" defaultPivotStyle="PivotStyleMedium7">
    <tableStyle name="APU" pivot="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88.xml"/><Relationship Id="rId21" Type="http://schemas.openxmlformats.org/officeDocument/2006/relationships/worksheet" Target="worksheets/sheet21.xml"/><Relationship Id="rId63" Type="http://schemas.openxmlformats.org/officeDocument/2006/relationships/externalLink" Target="externalLinks/externalLink34.xml"/><Relationship Id="rId159" Type="http://schemas.openxmlformats.org/officeDocument/2006/relationships/externalLink" Target="externalLinks/externalLink130.xml"/><Relationship Id="rId170" Type="http://schemas.openxmlformats.org/officeDocument/2006/relationships/externalLink" Target="externalLinks/externalLink141.xml"/><Relationship Id="rId226" Type="http://schemas.openxmlformats.org/officeDocument/2006/relationships/externalLink" Target="externalLinks/externalLink197.xml"/><Relationship Id="rId268" Type="http://schemas.openxmlformats.org/officeDocument/2006/relationships/externalLink" Target="externalLinks/externalLink239.xml"/><Relationship Id="rId32" Type="http://schemas.openxmlformats.org/officeDocument/2006/relationships/externalLink" Target="externalLinks/externalLink3.xml"/><Relationship Id="rId74" Type="http://schemas.openxmlformats.org/officeDocument/2006/relationships/externalLink" Target="externalLinks/externalLink45.xml"/><Relationship Id="rId128" Type="http://schemas.openxmlformats.org/officeDocument/2006/relationships/externalLink" Target="externalLinks/externalLink99.xml"/><Relationship Id="rId5" Type="http://schemas.openxmlformats.org/officeDocument/2006/relationships/worksheet" Target="worksheets/sheet5.xml"/><Relationship Id="rId181" Type="http://schemas.openxmlformats.org/officeDocument/2006/relationships/externalLink" Target="externalLinks/externalLink152.xml"/><Relationship Id="rId237" Type="http://schemas.openxmlformats.org/officeDocument/2006/relationships/externalLink" Target="externalLinks/externalLink208.xml"/><Relationship Id="rId279" Type="http://schemas.openxmlformats.org/officeDocument/2006/relationships/externalLink" Target="externalLinks/externalLink250.xml"/><Relationship Id="rId43" Type="http://schemas.openxmlformats.org/officeDocument/2006/relationships/externalLink" Target="externalLinks/externalLink14.xml"/><Relationship Id="rId139" Type="http://schemas.openxmlformats.org/officeDocument/2006/relationships/externalLink" Target="externalLinks/externalLink110.xml"/><Relationship Id="rId85" Type="http://schemas.openxmlformats.org/officeDocument/2006/relationships/externalLink" Target="externalLinks/externalLink56.xml"/><Relationship Id="rId150" Type="http://schemas.openxmlformats.org/officeDocument/2006/relationships/externalLink" Target="externalLinks/externalLink121.xml"/><Relationship Id="rId171" Type="http://schemas.openxmlformats.org/officeDocument/2006/relationships/externalLink" Target="externalLinks/externalLink142.xml"/><Relationship Id="rId192" Type="http://schemas.openxmlformats.org/officeDocument/2006/relationships/externalLink" Target="externalLinks/externalLink163.xml"/><Relationship Id="rId206" Type="http://schemas.openxmlformats.org/officeDocument/2006/relationships/externalLink" Target="externalLinks/externalLink177.xml"/><Relationship Id="rId227" Type="http://schemas.openxmlformats.org/officeDocument/2006/relationships/externalLink" Target="externalLinks/externalLink198.xml"/><Relationship Id="rId248" Type="http://schemas.openxmlformats.org/officeDocument/2006/relationships/externalLink" Target="externalLinks/externalLink219.xml"/><Relationship Id="rId269" Type="http://schemas.openxmlformats.org/officeDocument/2006/relationships/externalLink" Target="externalLinks/externalLink240.xml"/><Relationship Id="rId12" Type="http://schemas.openxmlformats.org/officeDocument/2006/relationships/worksheet" Target="worksheets/sheet12.xml"/><Relationship Id="rId33" Type="http://schemas.openxmlformats.org/officeDocument/2006/relationships/externalLink" Target="externalLinks/externalLink4.xml"/><Relationship Id="rId108" Type="http://schemas.openxmlformats.org/officeDocument/2006/relationships/externalLink" Target="externalLinks/externalLink79.xml"/><Relationship Id="rId129" Type="http://schemas.openxmlformats.org/officeDocument/2006/relationships/externalLink" Target="externalLinks/externalLink100.xml"/><Relationship Id="rId280" Type="http://schemas.openxmlformats.org/officeDocument/2006/relationships/externalLink" Target="externalLinks/externalLink251.xml"/><Relationship Id="rId54" Type="http://schemas.openxmlformats.org/officeDocument/2006/relationships/externalLink" Target="externalLinks/externalLink25.xml"/><Relationship Id="rId75" Type="http://schemas.openxmlformats.org/officeDocument/2006/relationships/externalLink" Target="externalLinks/externalLink46.xml"/><Relationship Id="rId96" Type="http://schemas.openxmlformats.org/officeDocument/2006/relationships/externalLink" Target="externalLinks/externalLink67.xml"/><Relationship Id="rId140" Type="http://schemas.openxmlformats.org/officeDocument/2006/relationships/externalLink" Target="externalLinks/externalLink111.xml"/><Relationship Id="rId161" Type="http://schemas.openxmlformats.org/officeDocument/2006/relationships/externalLink" Target="externalLinks/externalLink132.xml"/><Relationship Id="rId182" Type="http://schemas.openxmlformats.org/officeDocument/2006/relationships/externalLink" Target="externalLinks/externalLink153.xml"/><Relationship Id="rId217" Type="http://schemas.openxmlformats.org/officeDocument/2006/relationships/externalLink" Target="externalLinks/externalLink188.xml"/><Relationship Id="rId6" Type="http://schemas.openxmlformats.org/officeDocument/2006/relationships/worksheet" Target="worksheets/sheet6.xml"/><Relationship Id="rId238" Type="http://schemas.openxmlformats.org/officeDocument/2006/relationships/externalLink" Target="externalLinks/externalLink209.xml"/><Relationship Id="rId259" Type="http://schemas.openxmlformats.org/officeDocument/2006/relationships/externalLink" Target="externalLinks/externalLink230.xml"/><Relationship Id="rId23" Type="http://schemas.openxmlformats.org/officeDocument/2006/relationships/worksheet" Target="worksheets/sheet23.xml"/><Relationship Id="rId119" Type="http://schemas.openxmlformats.org/officeDocument/2006/relationships/externalLink" Target="externalLinks/externalLink90.xml"/><Relationship Id="rId270" Type="http://schemas.openxmlformats.org/officeDocument/2006/relationships/externalLink" Target="externalLinks/externalLink241.xml"/><Relationship Id="rId44" Type="http://schemas.openxmlformats.org/officeDocument/2006/relationships/externalLink" Target="externalLinks/externalLink15.xml"/><Relationship Id="rId65" Type="http://schemas.openxmlformats.org/officeDocument/2006/relationships/externalLink" Target="externalLinks/externalLink36.xml"/><Relationship Id="rId86" Type="http://schemas.openxmlformats.org/officeDocument/2006/relationships/externalLink" Target="externalLinks/externalLink57.xml"/><Relationship Id="rId130" Type="http://schemas.openxmlformats.org/officeDocument/2006/relationships/externalLink" Target="externalLinks/externalLink101.xml"/><Relationship Id="rId151" Type="http://schemas.openxmlformats.org/officeDocument/2006/relationships/externalLink" Target="externalLinks/externalLink122.xml"/><Relationship Id="rId172" Type="http://schemas.openxmlformats.org/officeDocument/2006/relationships/externalLink" Target="externalLinks/externalLink143.xml"/><Relationship Id="rId193" Type="http://schemas.openxmlformats.org/officeDocument/2006/relationships/externalLink" Target="externalLinks/externalLink164.xml"/><Relationship Id="rId207" Type="http://schemas.openxmlformats.org/officeDocument/2006/relationships/externalLink" Target="externalLinks/externalLink178.xml"/><Relationship Id="rId228" Type="http://schemas.openxmlformats.org/officeDocument/2006/relationships/externalLink" Target="externalLinks/externalLink199.xml"/><Relationship Id="rId249" Type="http://schemas.openxmlformats.org/officeDocument/2006/relationships/externalLink" Target="externalLinks/externalLink220.xml"/><Relationship Id="rId13" Type="http://schemas.openxmlformats.org/officeDocument/2006/relationships/worksheet" Target="worksheets/sheet13.xml"/><Relationship Id="rId109" Type="http://schemas.openxmlformats.org/officeDocument/2006/relationships/externalLink" Target="externalLinks/externalLink80.xml"/><Relationship Id="rId260" Type="http://schemas.openxmlformats.org/officeDocument/2006/relationships/externalLink" Target="externalLinks/externalLink231.xml"/><Relationship Id="rId281" Type="http://schemas.openxmlformats.org/officeDocument/2006/relationships/externalLink" Target="externalLinks/externalLink252.xml"/><Relationship Id="rId34" Type="http://schemas.openxmlformats.org/officeDocument/2006/relationships/externalLink" Target="externalLinks/externalLink5.xml"/><Relationship Id="rId55" Type="http://schemas.openxmlformats.org/officeDocument/2006/relationships/externalLink" Target="externalLinks/externalLink26.xml"/><Relationship Id="rId76" Type="http://schemas.openxmlformats.org/officeDocument/2006/relationships/externalLink" Target="externalLinks/externalLink47.xml"/><Relationship Id="rId97" Type="http://schemas.openxmlformats.org/officeDocument/2006/relationships/externalLink" Target="externalLinks/externalLink68.xml"/><Relationship Id="rId120" Type="http://schemas.openxmlformats.org/officeDocument/2006/relationships/externalLink" Target="externalLinks/externalLink91.xml"/><Relationship Id="rId141" Type="http://schemas.openxmlformats.org/officeDocument/2006/relationships/externalLink" Target="externalLinks/externalLink112.xml"/><Relationship Id="rId7" Type="http://schemas.openxmlformats.org/officeDocument/2006/relationships/worksheet" Target="worksheets/sheet7.xml"/><Relationship Id="rId162" Type="http://schemas.openxmlformats.org/officeDocument/2006/relationships/externalLink" Target="externalLinks/externalLink133.xml"/><Relationship Id="rId183" Type="http://schemas.openxmlformats.org/officeDocument/2006/relationships/externalLink" Target="externalLinks/externalLink154.xml"/><Relationship Id="rId218" Type="http://schemas.openxmlformats.org/officeDocument/2006/relationships/externalLink" Target="externalLinks/externalLink189.xml"/><Relationship Id="rId239" Type="http://schemas.openxmlformats.org/officeDocument/2006/relationships/externalLink" Target="externalLinks/externalLink210.xml"/><Relationship Id="rId250" Type="http://schemas.openxmlformats.org/officeDocument/2006/relationships/externalLink" Target="externalLinks/externalLink221.xml"/><Relationship Id="rId271" Type="http://schemas.openxmlformats.org/officeDocument/2006/relationships/externalLink" Target="externalLinks/externalLink242.xml"/><Relationship Id="rId24" Type="http://schemas.openxmlformats.org/officeDocument/2006/relationships/worksheet" Target="worksheets/sheet24.xml"/><Relationship Id="rId45" Type="http://schemas.openxmlformats.org/officeDocument/2006/relationships/externalLink" Target="externalLinks/externalLink16.xml"/><Relationship Id="rId66" Type="http://schemas.openxmlformats.org/officeDocument/2006/relationships/externalLink" Target="externalLinks/externalLink37.xml"/><Relationship Id="rId87" Type="http://schemas.openxmlformats.org/officeDocument/2006/relationships/externalLink" Target="externalLinks/externalLink58.xml"/><Relationship Id="rId110" Type="http://schemas.openxmlformats.org/officeDocument/2006/relationships/externalLink" Target="externalLinks/externalLink81.xml"/><Relationship Id="rId131" Type="http://schemas.openxmlformats.org/officeDocument/2006/relationships/externalLink" Target="externalLinks/externalLink102.xml"/><Relationship Id="rId152" Type="http://schemas.openxmlformats.org/officeDocument/2006/relationships/externalLink" Target="externalLinks/externalLink123.xml"/><Relationship Id="rId173" Type="http://schemas.openxmlformats.org/officeDocument/2006/relationships/externalLink" Target="externalLinks/externalLink144.xml"/><Relationship Id="rId194" Type="http://schemas.openxmlformats.org/officeDocument/2006/relationships/externalLink" Target="externalLinks/externalLink165.xml"/><Relationship Id="rId208" Type="http://schemas.openxmlformats.org/officeDocument/2006/relationships/externalLink" Target="externalLinks/externalLink179.xml"/><Relationship Id="rId229" Type="http://schemas.openxmlformats.org/officeDocument/2006/relationships/externalLink" Target="externalLinks/externalLink200.xml"/><Relationship Id="rId240" Type="http://schemas.openxmlformats.org/officeDocument/2006/relationships/externalLink" Target="externalLinks/externalLink211.xml"/><Relationship Id="rId261" Type="http://schemas.openxmlformats.org/officeDocument/2006/relationships/externalLink" Target="externalLinks/externalLink232.xml"/><Relationship Id="rId14" Type="http://schemas.openxmlformats.org/officeDocument/2006/relationships/worksheet" Target="worksheets/sheet14.xml"/><Relationship Id="rId35" Type="http://schemas.openxmlformats.org/officeDocument/2006/relationships/externalLink" Target="externalLinks/externalLink6.xml"/><Relationship Id="rId56" Type="http://schemas.openxmlformats.org/officeDocument/2006/relationships/externalLink" Target="externalLinks/externalLink27.xml"/><Relationship Id="rId77" Type="http://schemas.openxmlformats.org/officeDocument/2006/relationships/externalLink" Target="externalLinks/externalLink48.xml"/><Relationship Id="rId100" Type="http://schemas.openxmlformats.org/officeDocument/2006/relationships/externalLink" Target="externalLinks/externalLink71.xml"/><Relationship Id="rId282" Type="http://schemas.openxmlformats.org/officeDocument/2006/relationships/externalLink" Target="externalLinks/externalLink253.xml"/><Relationship Id="rId8" Type="http://schemas.openxmlformats.org/officeDocument/2006/relationships/worksheet" Target="worksheets/sheet8.xml"/><Relationship Id="rId98" Type="http://schemas.openxmlformats.org/officeDocument/2006/relationships/externalLink" Target="externalLinks/externalLink69.xml"/><Relationship Id="rId121" Type="http://schemas.openxmlformats.org/officeDocument/2006/relationships/externalLink" Target="externalLinks/externalLink92.xml"/><Relationship Id="rId142" Type="http://schemas.openxmlformats.org/officeDocument/2006/relationships/externalLink" Target="externalLinks/externalLink113.xml"/><Relationship Id="rId163" Type="http://schemas.openxmlformats.org/officeDocument/2006/relationships/externalLink" Target="externalLinks/externalLink134.xml"/><Relationship Id="rId184" Type="http://schemas.openxmlformats.org/officeDocument/2006/relationships/externalLink" Target="externalLinks/externalLink155.xml"/><Relationship Id="rId219" Type="http://schemas.openxmlformats.org/officeDocument/2006/relationships/externalLink" Target="externalLinks/externalLink190.xml"/><Relationship Id="rId230" Type="http://schemas.openxmlformats.org/officeDocument/2006/relationships/externalLink" Target="externalLinks/externalLink201.xml"/><Relationship Id="rId251" Type="http://schemas.openxmlformats.org/officeDocument/2006/relationships/externalLink" Target="externalLinks/externalLink222.xml"/><Relationship Id="rId25" Type="http://schemas.openxmlformats.org/officeDocument/2006/relationships/worksheet" Target="worksheets/sheet25.xml"/><Relationship Id="rId46" Type="http://schemas.openxmlformats.org/officeDocument/2006/relationships/externalLink" Target="externalLinks/externalLink17.xml"/><Relationship Id="rId67" Type="http://schemas.openxmlformats.org/officeDocument/2006/relationships/externalLink" Target="externalLinks/externalLink38.xml"/><Relationship Id="rId272" Type="http://schemas.openxmlformats.org/officeDocument/2006/relationships/externalLink" Target="externalLinks/externalLink243.xml"/><Relationship Id="rId88" Type="http://schemas.openxmlformats.org/officeDocument/2006/relationships/externalLink" Target="externalLinks/externalLink59.xml"/><Relationship Id="rId111" Type="http://schemas.openxmlformats.org/officeDocument/2006/relationships/externalLink" Target="externalLinks/externalLink82.xml"/><Relationship Id="rId132" Type="http://schemas.openxmlformats.org/officeDocument/2006/relationships/externalLink" Target="externalLinks/externalLink103.xml"/><Relationship Id="rId153" Type="http://schemas.openxmlformats.org/officeDocument/2006/relationships/externalLink" Target="externalLinks/externalLink124.xml"/><Relationship Id="rId174" Type="http://schemas.openxmlformats.org/officeDocument/2006/relationships/externalLink" Target="externalLinks/externalLink145.xml"/><Relationship Id="rId195" Type="http://schemas.openxmlformats.org/officeDocument/2006/relationships/externalLink" Target="externalLinks/externalLink166.xml"/><Relationship Id="rId209" Type="http://schemas.openxmlformats.org/officeDocument/2006/relationships/externalLink" Target="externalLinks/externalLink180.xml"/><Relationship Id="rId220" Type="http://schemas.openxmlformats.org/officeDocument/2006/relationships/externalLink" Target="externalLinks/externalLink191.xml"/><Relationship Id="rId241" Type="http://schemas.openxmlformats.org/officeDocument/2006/relationships/externalLink" Target="externalLinks/externalLink212.xml"/><Relationship Id="rId15" Type="http://schemas.openxmlformats.org/officeDocument/2006/relationships/worksheet" Target="worksheets/sheet15.xml"/><Relationship Id="rId36" Type="http://schemas.openxmlformats.org/officeDocument/2006/relationships/externalLink" Target="externalLinks/externalLink7.xml"/><Relationship Id="rId57" Type="http://schemas.openxmlformats.org/officeDocument/2006/relationships/externalLink" Target="externalLinks/externalLink28.xml"/><Relationship Id="rId262" Type="http://schemas.openxmlformats.org/officeDocument/2006/relationships/externalLink" Target="externalLinks/externalLink233.xml"/><Relationship Id="rId283" Type="http://schemas.openxmlformats.org/officeDocument/2006/relationships/theme" Target="theme/theme1.xml"/><Relationship Id="rId78" Type="http://schemas.openxmlformats.org/officeDocument/2006/relationships/externalLink" Target="externalLinks/externalLink49.xml"/><Relationship Id="rId99" Type="http://schemas.openxmlformats.org/officeDocument/2006/relationships/externalLink" Target="externalLinks/externalLink70.xml"/><Relationship Id="rId101" Type="http://schemas.openxmlformats.org/officeDocument/2006/relationships/externalLink" Target="externalLinks/externalLink72.xml"/><Relationship Id="rId122" Type="http://schemas.openxmlformats.org/officeDocument/2006/relationships/externalLink" Target="externalLinks/externalLink93.xml"/><Relationship Id="rId143" Type="http://schemas.openxmlformats.org/officeDocument/2006/relationships/externalLink" Target="externalLinks/externalLink114.xml"/><Relationship Id="rId164" Type="http://schemas.openxmlformats.org/officeDocument/2006/relationships/externalLink" Target="externalLinks/externalLink135.xml"/><Relationship Id="rId185" Type="http://schemas.openxmlformats.org/officeDocument/2006/relationships/externalLink" Target="externalLinks/externalLink156.xml"/><Relationship Id="rId9" Type="http://schemas.openxmlformats.org/officeDocument/2006/relationships/worksheet" Target="worksheets/sheet9.xml"/><Relationship Id="rId210" Type="http://schemas.openxmlformats.org/officeDocument/2006/relationships/externalLink" Target="externalLinks/externalLink181.xml"/><Relationship Id="rId26" Type="http://schemas.openxmlformats.org/officeDocument/2006/relationships/worksheet" Target="worksheets/sheet26.xml"/><Relationship Id="rId231" Type="http://schemas.openxmlformats.org/officeDocument/2006/relationships/externalLink" Target="externalLinks/externalLink202.xml"/><Relationship Id="rId252" Type="http://schemas.openxmlformats.org/officeDocument/2006/relationships/externalLink" Target="externalLinks/externalLink223.xml"/><Relationship Id="rId273" Type="http://schemas.openxmlformats.org/officeDocument/2006/relationships/externalLink" Target="externalLinks/externalLink244.xml"/><Relationship Id="rId47" Type="http://schemas.openxmlformats.org/officeDocument/2006/relationships/externalLink" Target="externalLinks/externalLink18.xml"/><Relationship Id="rId68" Type="http://schemas.openxmlformats.org/officeDocument/2006/relationships/externalLink" Target="externalLinks/externalLink39.xml"/><Relationship Id="rId89" Type="http://schemas.openxmlformats.org/officeDocument/2006/relationships/externalLink" Target="externalLinks/externalLink60.xml"/><Relationship Id="rId112" Type="http://schemas.openxmlformats.org/officeDocument/2006/relationships/externalLink" Target="externalLinks/externalLink83.xml"/><Relationship Id="rId133" Type="http://schemas.openxmlformats.org/officeDocument/2006/relationships/externalLink" Target="externalLinks/externalLink104.xml"/><Relationship Id="rId154" Type="http://schemas.openxmlformats.org/officeDocument/2006/relationships/externalLink" Target="externalLinks/externalLink125.xml"/><Relationship Id="rId175" Type="http://schemas.openxmlformats.org/officeDocument/2006/relationships/externalLink" Target="externalLinks/externalLink146.xml"/><Relationship Id="rId196" Type="http://schemas.openxmlformats.org/officeDocument/2006/relationships/externalLink" Target="externalLinks/externalLink167.xml"/><Relationship Id="rId200" Type="http://schemas.openxmlformats.org/officeDocument/2006/relationships/externalLink" Target="externalLinks/externalLink171.xml"/><Relationship Id="rId16" Type="http://schemas.openxmlformats.org/officeDocument/2006/relationships/worksheet" Target="worksheets/sheet16.xml"/><Relationship Id="rId221" Type="http://schemas.openxmlformats.org/officeDocument/2006/relationships/externalLink" Target="externalLinks/externalLink192.xml"/><Relationship Id="rId242" Type="http://schemas.openxmlformats.org/officeDocument/2006/relationships/externalLink" Target="externalLinks/externalLink213.xml"/><Relationship Id="rId263" Type="http://schemas.openxmlformats.org/officeDocument/2006/relationships/externalLink" Target="externalLinks/externalLink234.xml"/><Relationship Id="rId284" Type="http://schemas.openxmlformats.org/officeDocument/2006/relationships/styles" Target="styles.xml"/><Relationship Id="rId37" Type="http://schemas.openxmlformats.org/officeDocument/2006/relationships/externalLink" Target="externalLinks/externalLink8.xml"/><Relationship Id="rId58" Type="http://schemas.openxmlformats.org/officeDocument/2006/relationships/externalLink" Target="externalLinks/externalLink29.xml"/><Relationship Id="rId79" Type="http://schemas.openxmlformats.org/officeDocument/2006/relationships/externalLink" Target="externalLinks/externalLink50.xml"/><Relationship Id="rId102" Type="http://schemas.openxmlformats.org/officeDocument/2006/relationships/externalLink" Target="externalLinks/externalLink73.xml"/><Relationship Id="rId123" Type="http://schemas.openxmlformats.org/officeDocument/2006/relationships/externalLink" Target="externalLinks/externalLink94.xml"/><Relationship Id="rId144" Type="http://schemas.openxmlformats.org/officeDocument/2006/relationships/externalLink" Target="externalLinks/externalLink115.xml"/><Relationship Id="rId90" Type="http://schemas.openxmlformats.org/officeDocument/2006/relationships/externalLink" Target="externalLinks/externalLink61.xml"/><Relationship Id="rId165" Type="http://schemas.openxmlformats.org/officeDocument/2006/relationships/externalLink" Target="externalLinks/externalLink136.xml"/><Relationship Id="rId186" Type="http://schemas.openxmlformats.org/officeDocument/2006/relationships/externalLink" Target="externalLinks/externalLink157.xml"/><Relationship Id="rId211" Type="http://schemas.openxmlformats.org/officeDocument/2006/relationships/externalLink" Target="externalLinks/externalLink182.xml"/><Relationship Id="rId232" Type="http://schemas.openxmlformats.org/officeDocument/2006/relationships/externalLink" Target="externalLinks/externalLink203.xml"/><Relationship Id="rId253" Type="http://schemas.openxmlformats.org/officeDocument/2006/relationships/externalLink" Target="externalLinks/externalLink224.xml"/><Relationship Id="rId274" Type="http://schemas.openxmlformats.org/officeDocument/2006/relationships/externalLink" Target="externalLinks/externalLink245.xml"/><Relationship Id="rId27" Type="http://schemas.openxmlformats.org/officeDocument/2006/relationships/worksheet" Target="worksheets/sheet27.xml"/><Relationship Id="rId48" Type="http://schemas.openxmlformats.org/officeDocument/2006/relationships/externalLink" Target="externalLinks/externalLink19.xml"/><Relationship Id="rId69" Type="http://schemas.openxmlformats.org/officeDocument/2006/relationships/externalLink" Target="externalLinks/externalLink40.xml"/><Relationship Id="rId113" Type="http://schemas.openxmlformats.org/officeDocument/2006/relationships/externalLink" Target="externalLinks/externalLink84.xml"/><Relationship Id="rId134" Type="http://schemas.openxmlformats.org/officeDocument/2006/relationships/externalLink" Target="externalLinks/externalLink105.xml"/><Relationship Id="rId80" Type="http://schemas.openxmlformats.org/officeDocument/2006/relationships/externalLink" Target="externalLinks/externalLink51.xml"/><Relationship Id="rId155" Type="http://schemas.openxmlformats.org/officeDocument/2006/relationships/externalLink" Target="externalLinks/externalLink126.xml"/><Relationship Id="rId176" Type="http://schemas.openxmlformats.org/officeDocument/2006/relationships/externalLink" Target="externalLinks/externalLink147.xml"/><Relationship Id="rId197" Type="http://schemas.openxmlformats.org/officeDocument/2006/relationships/externalLink" Target="externalLinks/externalLink168.xml"/><Relationship Id="rId201" Type="http://schemas.openxmlformats.org/officeDocument/2006/relationships/externalLink" Target="externalLinks/externalLink172.xml"/><Relationship Id="rId222" Type="http://schemas.openxmlformats.org/officeDocument/2006/relationships/externalLink" Target="externalLinks/externalLink193.xml"/><Relationship Id="rId243" Type="http://schemas.openxmlformats.org/officeDocument/2006/relationships/externalLink" Target="externalLinks/externalLink214.xml"/><Relationship Id="rId264" Type="http://schemas.openxmlformats.org/officeDocument/2006/relationships/externalLink" Target="externalLinks/externalLink235.xml"/><Relationship Id="rId285" Type="http://schemas.openxmlformats.org/officeDocument/2006/relationships/sharedStrings" Target="sharedStrings.xml"/><Relationship Id="rId17" Type="http://schemas.openxmlformats.org/officeDocument/2006/relationships/worksheet" Target="worksheets/sheet17.xml"/><Relationship Id="rId38" Type="http://schemas.openxmlformats.org/officeDocument/2006/relationships/externalLink" Target="externalLinks/externalLink9.xml"/><Relationship Id="rId59" Type="http://schemas.openxmlformats.org/officeDocument/2006/relationships/externalLink" Target="externalLinks/externalLink30.xml"/><Relationship Id="rId103" Type="http://schemas.openxmlformats.org/officeDocument/2006/relationships/externalLink" Target="externalLinks/externalLink74.xml"/><Relationship Id="rId124" Type="http://schemas.openxmlformats.org/officeDocument/2006/relationships/externalLink" Target="externalLinks/externalLink95.xml"/><Relationship Id="rId70" Type="http://schemas.openxmlformats.org/officeDocument/2006/relationships/externalLink" Target="externalLinks/externalLink41.xml"/><Relationship Id="rId91" Type="http://schemas.openxmlformats.org/officeDocument/2006/relationships/externalLink" Target="externalLinks/externalLink62.xml"/><Relationship Id="rId145" Type="http://schemas.openxmlformats.org/officeDocument/2006/relationships/externalLink" Target="externalLinks/externalLink116.xml"/><Relationship Id="rId166" Type="http://schemas.openxmlformats.org/officeDocument/2006/relationships/externalLink" Target="externalLinks/externalLink137.xml"/><Relationship Id="rId187" Type="http://schemas.openxmlformats.org/officeDocument/2006/relationships/externalLink" Target="externalLinks/externalLink158.xml"/><Relationship Id="rId1" Type="http://schemas.openxmlformats.org/officeDocument/2006/relationships/worksheet" Target="worksheets/sheet1.xml"/><Relationship Id="rId212" Type="http://schemas.openxmlformats.org/officeDocument/2006/relationships/externalLink" Target="externalLinks/externalLink183.xml"/><Relationship Id="rId233" Type="http://schemas.openxmlformats.org/officeDocument/2006/relationships/externalLink" Target="externalLinks/externalLink204.xml"/><Relationship Id="rId254" Type="http://schemas.openxmlformats.org/officeDocument/2006/relationships/externalLink" Target="externalLinks/externalLink225.xml"/><Relationship Id="rId28" Type="http://schemas.openxmlformats.org/officeDocument/2006/relationships/worksheet" Target="worksheets/sheet28.xml"/><Relationship Id="rId49" Type="http://schemas.openxmlformats.org/officeDocument/2006/relationships/externalLink" Target="externalLinks/externalLink20.xml"/><Relationship Id="rId114" Type="http://schemas.openxmlformats.org/officeDocument/2006/relationships/externalLink" Target="externalLinks/externalLink85.xml"/><Relationship Id="rId275" Type="http://schemas.openxmlformats.org/officeDocument/2006/relationships/externalLink" Target="externalLinks/externalLink246.xml"/><Relationship Id="rId60" Type="http://schemas.openxmlformats.org/officeDocument/2006/relationships/externalLink" Target="externalLinks/externalLink31.xml"/><Relationship Id="rId81" Type="http://schemas.openxmlformats.org/officeDocument/2006/relationships/externalLink" Target="externalLinks/externalLink52.xml"/><Relationship Id="rId135" Type="http://schemas.openxmlformats.org/officeDocument/2006/relationships/externalLink" Target="externalLinks/externalLink106.xml"/><Relationship Id="rId156" Type="http://schemas.openxmlformats.org/officeDocument/2006/relationships/externalLink" Target="externalLinks/externalLink127.xml"/><Relationship Id="rId177" Type="http://schemas.openxmlformats.org/officeDocument/2006/relationships/externalLink" Target="externalLinks/externalLink148.xml"/><Relationship Id="rId198" Type="http://schemas.openxmlformats.org/officeDocument/2006/relationships/externalLink" Target="externalLinks/externalLink169.xml"/><Relationship Id="rId202" Type="http://schemas.openxmlformats.org/officeDocument/2006/relationships/externalLink" Target="externalLinks/externalLink173.xml"/><Relationship Id="rId223" Type="http://schemas.openxmlformats.org/officeDocument/2006/relationships/externalLink" Target="externalLinks/externalLink194.xml"/><Relationship Id="rId244" Type="http://schemas.openxmlformats.org/officeDocument/2006/relationships/externalLink" Target="externalLinks/externalLink215.xml"/><Relationship Id="rId18" Type="http://schemas.openxmlformats.org/officeDocument/2006/relationships/worksheet" Target="worksheets/sheet18.xml"/><Relationship Id="rId39" Type="http://schemas.openxmlformats.org/officeDocument/2006/relationships/externalLink" Target="externalLinks/externalLink10.xml"/><Relationship Id="rId265" Type="http://schemas.openxmlformats.org/officeDocument/2006/relationships/externalLink" Target="externalLinks/externalLink236.xml"/><Relationship Id="rId286" Type="http://schemas.microsoft.com/office/2017/10/relationships/person" Target="persons/person.xml"/><Relationship Id="rId50" Type="http://schemas.openxmlformats.org/officeDocument/2006/relationships/externalLink" Target="externalLinks/externalLink21.xml"/><Relationship Id="rId104" Type="http://schemas.openxmlformats.org/officeDocument/2006/relationships/externalLink" Target="externalLinks/externalLink75.xml"/><Relationship Id="rId125" Type="http://schemas.openxmlformats.org/officeDocument/2006/relationships/externalLink" Target="externalLinks/externalLink96.xml"/><Relationship Id="rId146" Type="http://schemas.openxmlformats.org/officeDocument/2006/relationships/externalLink" Target="externalLinks/externalLink117.xml"/><Relationship Id="rId167" Type="http://schemas.openxmlformats.org/officeDocument/2006/relationships/externalLink" Target="externalLinks/externalLink138.xml"/><Relationship Id="rId188" Type="http://schemas.openxmlformats.org/officeDocument/2006/relationships/externalLink" Target="externalLinks/externalLink159.xml"/><Relationship Id="rId71" Type="http://schemas.openxmlformats.org/officeDocument/2006/relationships/externalLink" Target="externalLinks/externalLink42.xml"/><Relationship Id="rId92" Type="http://schemas.openxmlformats.org/officeDocument/2006/relationships/externalLink" Target="externalLinks/externalLink63.xml"/><Relationship Id="rId213" Type="http://schemas.openxmlformats.org/officeDocument/2006/relationships/externalLink" Target="externalLinks/externalLink184.xml"/><Relationship Id="rId234" Type="http://schemas.openxmlformats.org/officeDocument/2006/relationships/externalLink" Target="externalLinks/externalLink205.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externalLink" Target="externalLinks/externalLink226.xml"/><Relationship Id="rId276" Type="http://schemas.openxmlformats.org/officeDocument/2006/relationships/externalLink" Target="externalLinks/externalLink247.xml"/><Relationship Id="rId40" Type="http://schemas.openxmlformats.org/officeDocument/2006/relationships/externalLink" Target="externalLinks/externalLink11.xml"/><Relationship Id="rId115" Type="http://schemas.openxmlformats.org/officeDocument/2006/relationships/externalLink" Target="externalLinks/externalLink86.xml"/><Relationship Id="rId136" Type="http://schemas.openxmlformats.org/officeDocument/2006/relationships/externalLink" Target="externalLinks/externalLink107.xml"/><Relationship Id="rId157" Type="http://schemas.openxmlformats.org/officeDocument/2006/relationships/externalLink" Target="externalLinks/externalLink128.xml"/><Relationship Id="rId178" Type="http://schemas.openxmlformats.org/officeDocument/2006/relationships/externalLink" Target="externalLinks/externalLink149.xml"/><Relationship Id="rId61" Type="http://schemas.openxmlformats.org/officeDocument/2006/relationships/externalLink" Target="externalLinks/externalLink32.xml"/><Relationship Id="rId82" Type="http://schemas.openxmlformats.org/officeDocument/2006/relationships/externalLink" Target="externalLinks/externalLink53.xml"/><Relationship Id="rId199" Type="http://schemas.openxmlformats.org/officeDocument/2006/relationships/externalLink" Target="externalLinks/externalLink170.xml"/><Relationship Id="rId203" Type="http://schemas.openxmlformats.org/officeDocument/2006/relationships/externalLink" Target="externalLinks/externalLink174.xml"/><Relationship Id="rId19" Type="http://schemas.openxmlformats.org/officeDocument/2006/relationships/worksheet" Target="worksheets/sheet19.xml"/><Relationship Id="rId224" Type="http://schemas.openxmlformats.org/officeDocument/2006/relationships/externalLink" Target="externalLinks/externalLink195.xml"/><Relationship Id="rId245" Type="http://schemas.openxmlformats.org/officeDocument/2006/relationships/externalLink" Target="externalLinks/externalLink216.xml"/><Relationship Id="rId266" Type="http://schemas.openxmlformats.org/officeDocument/2006/relationships/externalLink" Target="externalLinks/externalLink237.xml"/><Relationship Id="rId287" Type="http://schemas.openxmlformats.org/officeDocument/2006/relationships/calcChain" Target="calcChain.xml"/><Relationship Id="rId30" Type="http://schemas.openxmlformats.org/officeDocument/2006/relationships/externalLink" Target="externalLinks/externalLink1.xml"/><Relationship Id="rId105" Type="http://schemas.openxmlformats.org/officeDocument/2006/relationships/externalLink" Target="externalLinks/externalLink76.xml"/><Relationship Id="rId126" Type="http://schemas.openxmlformats.org/officeDocument/2006/relationships/externalLink" Target="externalLinks/externalLink97.xml"/><Relationship Id="rId147" Type="http://schemas.openxmlformats.org/officeDocument/2006/relationships/externalLink" Target="externalLinks/externalLink118.xml"/><Relationship Id="rId168" Type="http://schemas.openxmlformats.org/officeDocument/2006/relationships/externalLink" Target="externalLinks/externalLink139.xml"/><Relationship Id="rId51" Type="http://schemas.openxmlformats.org/officeDocument/2006/relationships/externalLink" Target="externalLinks/externalLink22.xml"/><Relationship Id="rId72" Type="http://schemas.openxmlformats.org/officeDocument/2006/relationships/externalLink" Target="externalLinks/externalLink43.xml"/><Relationship Id="rId93" Type="http://schemas.openxmlformats.org/officeDocument/2006/relationships/externalLink" Target="externalLinks/externalLink64.xml"/><Relationship Id="rId189" Type="http://schemas.openxmlformats.org/officeDocument/2006/relationships/externalLink" Target="externalLinks/externalLink160.xml"/><Relationship Id="rId3" Type="http://schemas.openxmlformats.org/officeDocument/2006/relationships/worksheet" Target="worksheets/sheet3.xml"/><Relationship Id="rId214" Type="http://schemas.openxmlformats.org/officeDocument/2006/relationships/externalLink" Target="externalLinks/externalLink185.xml"/><Relationship Id="rId235" Type="http://schemas.openxmlformats.org/officeDocument/2006/relationships/externalLink" Target="externalLinks/externalLink206.xml"/><Relationship Id="rId256" Type="http://schemas.openxmlformats.org/officeDocument/2006/relationships/externalLink" Target="externalLinks/externalLink227.xml"/><Relationship Id="rId277" Type="http://schemas.openxmlformats.org/officeDocument/2006/relationships/externalLink" Target="externalLinks/externalLink248.xml"/><Relationship Id="rId116" Type="http://schemas.openxmlformats.org/officeDocument/2006/relationships/externalLink" Target="externalLinks/externalLink87.xml"/><Relationship Id="rId137" Type="http://schemas.openxmlformats.org/officeDocument/2006/relationships/externalLink" Target="externalLinks/externalLink108.xml"/><Relationship Id="rId158" Type="http://schemas.openxmlformats.org/officeDocument/2006/relationships/externalLink" Target="externalLinks/externalLink129.xml"/><Relationship Id="rId20" Type="http://schemas.openxmlformats.org/officeDocument/2006/relationships/worksheet" Target="worksheets/sheet20.xml"/><Relationship Id="rId41" Type="http://schemas.openxmlformats.org/officeDocument/2006/relationships/externalLink" Target="externalLinks/externalLink12.xml"/><Relationship Id="rId62" Type="http://schemas.openxmlformats.org/officeDocument/2006/relationships/externalLink" Target="externalLinks/externalLink33.xml"/><Relationship Id="rId83" Type="http://schemas.openxmlformats.org/officeDocument/2006/relationships/externalLink" Target="externalLinks/externalLink54.xml"/><Relationship Id="rId179" Type="http://schemas.openxmlformats.org/officeDocument/2006/relationships/externalLink" Target="externalLinks/externalLink150.xml"/><Relationship Id="rId190" Type="http://schemas.openxmlformats.org/officeDocument/2006/relationships/externalLink" Target="externalLinks/externalLink161.xml"/><Relationship Id="rId204" Type="http://schemas.openxmlformats.org/officeDocument/2006/relationships/externalLink" Target="externalLinks/externalLink175.xml"/><Relationship Id="rId225" Type="http://schemas.openxmlformats.org/officeDocument/2006/relationships/externalLink" Target="externalLinks/externalLink196.xml"/><Relationship Id="rId246" Type="http://schemas.openxmlformats.org/officeDocument/2006/relationships/externalLink" Target="externalLinks/externalLink217.xml"/><Relationship Id="rId267" Type="http://schemas.openxmlformats.org/officeDocument/2006/relationships/externalLink" Target="externalLinks/externalLink238.xml"/><Relationship Id="rId106" Type="http://schemas.openxmlformats.org/officeDocument/2006/relationships/externalLink" Target="externalLinks/externalLink77.xml"/><Relationship Id="rId127" Type="http://schemas.openxmlformats.org/officeDocument/2006/relationships/externalLink" Target="externalLinks/externalLink98.xml"/><Relationship Id="rId10" Type="http://schemas.openxmlformats.org/officeDocument/2006/relationships/worksheet" Target="worksheets/sheet10.xml"/><Relationship Id="rId31" Type="http://schemas.openxmlformats.org/officeDocument/2006/relationships/externalLink" Target="externalLinks/externalLink2.xml"/><Relationship Id="rId52" Type="http://schemas.openxmlformats.org/officeDocument/2006/relationships/externalLink" Target="externalLinks/externalLink23.xml"/><Relationship Id="rId73" Type="http://schemas.openxmlformats.org/officeDocument/2006/relationships/externalLink" Target="externalLinks/externalLink44.xml"/><Relationship Id="rId94" Type="http://schemas.openxmlformats.org/officeDocument/2006/relationships/externalLink" Target="externalLinks/externalLink65.xml"/><Relationship Id="rId148" Type="http://schemas.openxmlformats.org/officeDocument/2006/relationships/externalLink" Target="externalLinks/externalLink119.xml"/><Relationship Id="rId169" Type="http://schemas.openxmlformats.org/officeDocument/2006/relationships/externalLink" Target="externalLinks/externalLink140.xml"/><Relationship Id="rId4" Type="http://schemas.openxmlformats.org/officeDocument/2006/relationships/worksheet" Target="worksheets/sheet4.xml"/><Relationship Id="rId180" Type="http://schemas.openxmlformats.org/officeDocument/2006/relationships/externalLink" Target="externalLinks/externalLink151.xml"/><Relationship Id="rId215" Type="http://schemas.openxmlformats.org/officeDocument/2006/relationships/externalLink" Target="externalLinks/externalLink186.xml"/><Relationship Id="rId236" Type="http://schemas.openxmlformats.org/officeDocument/2006/relationships/externalLink" Target="externalLinks/externalLink207.xml"/><Relationship Id="rId257" Type="http://schemas.openxmlformats.org/officeDocument/2006/relationships/externalLink" Target="externalLinks/externalLink228.xml"/><Relationship Id="rId278" Type="http://schemas.openxmlformats.org/officeDocument/2006/relationships/externalLink" Target="externalLinks/externalLink249.xml"/><Relationship Id="rId42" Type="http://schemas.openxmlformats.org/officeDocument/2006/relationships/externalLink" Target="externalLinks/externalLink13.xml"/><Relationship Id="rId84" Type="http://schemas.openxmlformats.org/officeDocument/2006/relationships/externalLink" Target="externalLinks/externalLink55.xml"/><Relationship Id="rId138" Type="http://schemas.openxmlformats.org/officeDocument/2006/relationships/externalLink" Target="externalLinks/externalLink109.xml"/><Relationship Id="rId191" Type="http://schemas.openxmlformats.org/officeDocument/2006/relationships/externalLink" Target="externalLinks/externalLink162.xml"/><Relationship Id="rId205" Type="http://schemas.openxmlformats.org/officeDocument/2006/relationships/externalLink" Target="externalLinks/externalLink176.xml"/><Relationship Id="rId247" Type="http://schemas.openxmlformats.org/officeDocument/2006/relationships/externalLink" Target="externalLinks/externalLink218.xml"/><Relationship Id="rId107" Type="http://schemas.openxmlformats.org/officeDocument/2006/relationships/externalLink" Target="externalLinks/externalLink78.xml"/><Relationship Id="rId11" Type="http://schemas.openxmlformats.org/officeDocument/2006/relationships/worksheet" Target="worksheets/sheet11.xml"/><Relationship Id="rId53" Type="http://schemas.openxmlformats.org/officeDocument/2006/relationships/externalLink" Target="externalLinks/externalLink24.xml"/><Relationship Id="rId149" Type="http://schemas.openxmlformats.org/officeDocument/2006/relationships/externalLink" Target="externalLinks/externalLink120.xml"/><Relationship Id="rId95" Type="http://schemas.openxmlformats.org/officeDocument/2006/relationships/externalLink" Target="externalLinks/externalLink66.xml"/><Relationship Id="rId160" Type="http://schemas.openxmlformats.org/officeDocument/2006/relationships/externalLink" Target="externalLinks/externalLink131.xml"/><Relationship Id="rId216" Type="http://schemas.openxmlformats.org/officeDocument/2006/relationships/externalLink" Target="externalLinks/externalLink187.xml"/><Relationship Id="rId258" Type="http://schemas.openxmlformats.org/officeDocument/2006/relationships/externalLink" Target="externalLinks/externalLink229.xml"/><Relationship Id="rId22" Type="http://schemas.openxmlformats.org/officeDocument/2006/relationships/worksheet" Target="worksheets/sheet22.xml"/><Relationship Id="rId64" Type="http://schemas.openxmlformats.org/officeDocument/2006/relationships/externalLink" Target="externalLinks/externalLink35.xml"/><Relationship Id="rId118" Type="http://schemas.openxmlformats.org/officeDocument/2006/relationships/externalLink" Target="externalLinks/externalLink8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25400</xdr:colOff>
      <xdr:row>50</xdr:row>
      <xdr:rowOff>152400</xdr:rowOff>
    </xdr:from>
    <xdr:to>
      <xdr:col>0</xdr:col>
      <xdr:colOff>1657350</xdr:colOff>
      <xdr:row>53</xdr:row>
      <xdr:rowOff>0</xdr:rowOff>
    </xdr:to>
    <xdr:pic>
      <xdr:nvPicPr>
        <xdr:cNvPr id="2" name="1 Imagen">
          <a:extLst>
            <a:ext uri="{FF2B5EF4-FFF2-40B4-BE49-F238E27FC236}">
              <a16:creationId xmlns:a16="http://schemas.microsoft.com/office/drawing/2014/main" id="{15872CFD-4387-48AC-AC9A-5B3F1DF37D0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400" y="11036300"/>
          <a:ext cx="1631950" cy="4445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121708</xdr:colOff>
      <xdr:row>39</xdr:row>
      <xdr:rowOff>127000</xdr:rowOff>
    </xdr:from>
    <xdr:to>
      <xdr:col>2</xdr:col>
      <xdr:colOff>816167</xdr:colOff>
      <xdr:row>42</xdr:row>
      <xdr:rowOff>40900</xdr:rowOff>
    </xdr:to>
    <xdr:pic>
      <xdr:nvPicPr>
        <xdr:cNvPr id="2" name="1 Imagen">
          <a:extLst>
            <a:ext uri="{FF2B5EF4-FFF2-40B4-BE49-F238E27FC236}">
              <a16:creationId xmlns:a16="http://schemas.microsoft.com/office/drawing/2014/main" id="{31280EEF-52FF-476A-A7DC-DC6BB090B9D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1708" y="6979708"/>
          <a:ext cx="1551709" cy="411317"/>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242454</xdr:colOff>
      <xdr:row>35</xdr:row>
      <xdr:rowOff>41563</xdr:rowOff>
    </xdr:from>
    <xdr:to>
      <xdr:col>1</xdr:col>
      <xdr:colOff>1794163</xdr:colOff>
      <xdr:row>37</xdr:row>
      <xdr:rowOff>27706</xdr:rowOff>
    </xdr:to>
    <xdr:pic>
      <xdr:nvPicPr>
        <xdr:cNvPr id="2" name="1 Imagen">
          <a:extLst>
            <a:ext uri="{FF2B5EF4-FFF2-40B4-BE49-F238E27FC236}">
              <a16:creationId xmlns:a16="http://schemas.microsoft.com/office/drawing/2014/main" id="{0A0026FD-EF19-48B6-BE0F-398567C2247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1163" y="18426545"/>
          <a:ext cx="1551709" cy="415636"/>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55</xdr:row>
      <xdr:rowOff>0</xdr:rowOff>
    </xdr:from>
    <xdr:to>
      <xdr:col>1</xdr:col>
      <xdr:colOff>1551709</xdr:colOff>
      <xdr:row>57</xdr:row>
      <xdr:rowOff>82611</xdr:rowOff>
    </xdr:to>
    <xdr:pic>
      <xdr:nvPicPr>
        <xdr:cNvPr id="2" name="1 Imagen">
          <a:extLst>
            <a:ext uri="{FF2B5EF4-FFF2-40B4-BE49-F238E27FC236}">
              <a16:creationId xmlns:a16="http://schemas.microsoft.com/office/drawing/2014/main" id="{5C52163E-11BB-4CE2-8557-0B9FCBE4D2F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3529" y="12259235"/>
          <a:ext cx="1551709" cy="411317"/>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9</xdr:row>
      <xdr:rowOff>6350</xdr:rowOff>
    </xdr:from>
    <xdr:to>
      <xdr:col>1</xdr:col>
      <xdr:colOff>738909</xdr:colOff>
      <xdr:row>11</xdr:row>
      <xdr:rowOff>23967</xdr:rowOff>
    </xdr:to>
    <xdr:pic>
      <xdr:nvPicPr>
        <xdr:cNvPr id="2" name="1 Imagen">
          <a:extLst>
            <a:ext uri="{FF2B5EF4-FFF2-40B4-BE49-F238E27FC236}">
              <a16:creationId xmlns:a16="http://schemas.microsoft.com/office/drawing/2014/main" id="{973314B9-8E21-4384-BF20-124140ED2C2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7400" y="1778000"/>
          <a:ext cx="1551709" cy="411317"/>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44450</xdr:colOff>
      <xdr:row>19</xdr:row>
      <xdr:rowOff>6350</xdr:rowOff>
    </xdr:from>
    <xdr:to>
      <xdr:col>1</xdr:col>
      <xdr:colOff>1596159</xdr:colOff>
      <xdr:row>21</xdr:row>
      <xdr:rowOff>23967</xdr:rowOff>
    </xdr:to>
    <xdr:pic>
      <xdr:nvPicPr>
        <xdr:cNvPr id="2" name="1 Imagen">
          <a:extLst>
            <a:ext uri="{FF2B5EF4-FFF2-40B4-BE49-F238E27FC236}">
              <a16:creationId xmlns:a16="http://schemas.microsoft.com/office/drawing/2014/main" id="{4C448BE5-EBA1-48EB-BB0C-F00070C91AD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4350" y="4813300"/>
          <a:ext cx="1551709" cy="411317"/>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87313</xdr:colOff>
      <xdr:row>20</xdr:row>
      <xdr:rowOff>39688</xdr:rowOff>
    </xdr:from>
    <xdr:to>
      <xdr:col>2</xdr:col>
      <xdr:colOff>900834</xdr:colOff>
      <xdr:row>22</xdr:row>
      <xdr:rowOff>54130</xdr:rowOff>
    </xdr:to>
    <xdr:pic>
      <xdr:nvPicPr>
        <xdr:cNvPr id="2" name="1 Imagen">
          <a:extLst>
            <a:ext uri="{FF2B5EF4-FFF2-40B4-BE49-F238E27FC236}">
              <a16:creationId xmlns:a16="http://schemas.microsoft.com/office/drawing/2014/main" id="{4C6DE5FA-6779-4A45-BED5-E6FC0DF88B7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5938" y="5230813"/>
          <a:ext cx="1551709" cy="411317"/>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48</xdr:row>
      <xdr:rowOff>0</xdr:rowOff>
    </xdr:from>
    <xdr:to>
      <xdr:col>0</xdr:col>
      <xdr:colOff>1551709</xdr:colOff>
      <xdr:row>50</xdr:row>
      <xdr:rowOff>87467</xdr:rowOff>
    </xdr:to>
    <xdr:pic>
      <xdr:nvPicPr>
        <xdr:cNvPr id="2" name="1 Imagen">
          <a:extLst>
            <a:ext uri="{FF2B5EF4-FFF2-40B4-BE49-F238E27FC236}">
              <a16:creationId xmlns:a16="http://schemas.microsoft.com/office/drawing/2014/main" id="{97811CF1-6D12-4A89-9A2C-7D563A25350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7302500"/>
          <a:ext cx="1551709" cy="411317"/>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25400</xdr:colOff>
      <xdr:row>19</xdr:row>
      <xdr:rowOff>44450</xdr:rowOff>
    </xdr:from>
    <xdr:to>
      <xdr:col>1</xdr:col>
      <xdr:colOff>1577109</xdr:colOff>
      <xdr:row>21</xdr:row>
      <xdr:rowOff>62067</xdr:rowOff>
    </xdr:to>
    <xdr:pic>
      <xdr:nvPicPr>
        <xdr:cNvPr id="2" name="1 Imagen">
          <a:extLst>
            <a:ext uri="{FF2B5EF4-FFF2-40B4-BE49-F238E27FC236}">
              <a16:creationId xmlns:a16="http://schemas.microsoft.com/office/drawing/2014/main" id="{44105B54-AC16-48DF-B5D3-ED326DCEE5D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8200" y="4521200"/>
          <a:ext cx="1551709" cy="411317"/>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790574</xdr:colOff>
      <xdr:row>2</xdr:row>
      <xdr:rowOff>0</xdr:rowOff>
    </xdr:from>
    <xdr:to>
      <xdr:col>8</xdr:col>
      <xdr:colOff>254865</xdr:colOff>
      <xdr:row>11</xdr:row>
      <xdr:rowOff>28575</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790574" y="400050"/>
          <a:ext cx="6169891" cy="18288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50800</xdr:colOff>
      <xdr:row>30</xdr:row>
      <xdr:rowOff>38100</xdr:rowOff>
    </xdr:from>
    <xdr:to>
      <xdr:col>1</xdr:col>
      <xdr:colOff>1602509</xdr:colOff>
      <xdr:row>32</xdr:row>
      <xdr:rowOff>55717</xdr:rowOff>
    </xdr:to>
    <xdr:pic>
      <xdr:nvPicPr>
        <xdr:cNvPr id="2" name="1 Imagen">
          <a:extLst>
            <a:ext uri="{FF2B5EF4-FFF2-40B4-BE49-F238E27FC236}">
              <a16:creationId xmlns:a16="http://schemas.microsoft.com/office/drawing/2014/main" id="{9EBDC797-128E-4603-87D4-BB2B206D8EC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35100" y="8877300"/>
          <a:ext cx="1551709" cy="411317"/>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0</xdr:colOff>
      <xdr:row>156</xdr:row>
      <xdr:rowOff>0</xdr:rowOff>
    </xdr:from>
    <xdr:to>
      <xdr:col>2</xdr:col>
      <xdr:colOff>371356</xdr:colOff>
      <xdr:row>158</xdr:row>
      <xdr:rowOff>22847</xdr:rowOff>
    </xdr:to>
    <xdr:pic>
      <xdr:nvPicPr>
        <xdr:cNvPr id="2" name="1 Imagen">
          <a:extLst>
            <a:ext uri="{FF2B5EF4-FFF2-40B4-BE49-F238E27FC236}">
              <a16:creationId xmlns:a16="http://schemas.microsoft.com/office/drawing/2014/main" id="{71E71500-2A6F-4765-BBF4-418E35C6438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4294" y="46526824"/>
          <a:ext cx="1551709" cy="411317"/>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800100</xdr:colOff>
      <xdr:row>37</xdr:row>
      <xdr:rowOff>6350</xdr:rowOff>
    </xdr:from>
    <xdr:to>
      <xdr:col>2</xdr:col>
      <xdr:colOff>751609</xdr:colOff>
      <xdr:row>39</xdr:row>
      <xdr:rowOff>100167</xdr:rowOff>
    </xdr:to>
    <xdr:pic>
      <xdr:nvPicPr>
        <xdr:cNvPr id="2" name="1 Imagen">
          <a:extLst>
            <a:ext uri="{FF2B5EF4-FFF2-40B4-BE49-F238E27FC236}">
              <a16:creationId xmlns:a16="http://schemas.microsoft.com/office/drawing/2014/main" id="{069C0174-06E7-4679-BB24-5FAFCD6235E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0100" y="6934200"/>
          <a:ext cx="1551709" cy="411317"/>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0</xdr:colOff>
      <xdr:row>36</xdr:row>
      <xdr:rowOff>0</xdr:rowOff>
    </xdr:from>
    <xdr:to>
      <xdr:col>2</xdr:col>
      <xdr:colOff>446809</xdr:colOff>
      <xdr:row>38</xdr:row>
      <xdr:rowOff>87467</xdr:rowOff>
    </xdr:to>
    <xdr:pic>
      <xdr:nvPicPr>
        <xdr:cNvPr id="2" name="1 Imagen">
          <a:extLst>
            <a:ext uri="{FF2B5EF4-FFF2-40B4-BE49-F238E27FC236}">
              <a16:creationId xmlns:a16="http://schemas.microsoft.com/office/drawing/2014/main" id="{5526381C-5BB4-4E94-B363-4D4D4C514F4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1850" y="6483350"/>
          <a:ext cx="1551709" cy="411317"/>
        </a:xfrm>
        <a:prstGeom prst="rect">
          <a:avLst/>
        </a:prstGeom>
        <a:noFill/>
        <a:ln>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31750</xdr:colOff>
      <xdr:row>37</xdr:row>
      <xdr:rowOff>120650</xdr:rowOff>
    </xdr:from>
    <xdr:to>
      <xdr:col>2</xdr:col>
      <xdr:colOff>630959</xdr:colOff>
      <xdr:row>40</xdr:row>
      <xdr:rowOff>49367</xdr:rowOff>
    </xdr:to>
    <xdr:pic>
      <xdr:nvPicPr>
        <xdr:cNvPr id="2" name="1 Imagen">
          <a:extLst>
            <a:ext uri="{FF2B5EF4-FFF2-40B4-BE49-F238E27FC236}">
              <a16:creationId xmlns:a16="http://schemas.microsoft.com/office/drawing/2014/main" id="{DC1537DD-78DE-4F49-BE29-5BBEEA4F15C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2650" y="7029450"/>
          <a:ext cx="1551709" cy="411317"/>
        </a:xfrm>
        <a:prstGeom prst="rect">
          <a:avLst/>
        </a:prstGeom>
        <a:noFill/>
        <a:ln>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57150</xdr:colOff>
      <xdr:row>42</xdr:row>
      <xdr:rowOff>31750</xdr:rowOff>
    </xdr:from>
    <xdr:to>
      <xdr:col>2</xdr:col>
      <xdr:colOff>840509</xdr:colOff>
      <xdr:row>44</xdr:row>
      <xdr:rowOff>119217</xdr:rowOff>
    </xdr:to>
    <xdr:pic>
      <xdr:nvPicPr>
        <xdr:cNvPr id="2" name="1 Imagen">
          <a:extLst>
            <a:ext uri="{FF2B5EF4-FFF2-40B4-BE49-F238E27FC236}">
              <a16:creationId xmlns:a16="http://schemas.microsoft.com/office/drawing/2014/main" id="{A895ED49-5D1C-495C-8124-2AD57924E15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1550" y="7715250"/>
          <a:ext cx="1551709" cy="411317"/>
        </a:xfrm>
        <a:prstGeom prst="rect">
          <a:avLst/>
        </a:prstGeom>
        <a:noFill/>
        <a:ln>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21167</xdr:colOff>
      <xdr:row>39</xdr:row>
      <xdr:rowOff>141111</xdr:rowOff>
    </xdr:from>
    <xdr:to>
      <xdr:col>2</xdr:col>
      <xdr:colOff>803820</xdr:colOff>
      <xdr:row>42</xdr:row>
      <xdr:rowOff>65595</xdr:rowOff>
    </xdr:to>
    <xdr:pic>
      <xdr:nvPicPr>
        <xdr:cNvPr id="2" name="1 Imagen">
          <a:extLst>
            <a:ext uri="{FF2B5EF4-FFF2-40B4-BE49-F238E27FC236}">
              <a16:creationId xmlns:a16="http://schemas.microsoft.com/office/drawing/2014/main" id="{D93A5912-F831-4615-AA67-B401E95BC5B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60778" y="7711722"/>
          <a:ext cx="1551709" cy="411317"/>
        </a:xfrm>
        <a:prstGeom prst="rect">
          <a:avLst/>
        </a:prstGeom>
        <a:noFill/>
        <a:ln>
          <a:noFill/>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14112</xdr:colOff>
      <xdr:row>44</xdr:row>
      <xdr:rowOff>134056</xdr:rowOff>
    </xdr:from>
    <xdr:to>
      <xdr:col>2</xdr:col>
      <xdr:colOff>796765</xdr:colOff>
      <xdr:row>47</xdr:row>
      <xdr:rowOff>58539</xdr:rowOff>
    </xdr:to>
    <xdr:pic>
      <xdr:nvPicPr>
        <xdr:cNvPr id="2" name="1 Imagen">
          <a:extLst>
            <a:ext uri="{FF2B5EF4-FFF2-40B4-BE49-F238E27FC236}">
              <a16:creationId xmlns:a16="http://schemas.microsoft.com/office/drawing/2014/main" id="{73770CD3-5A2A-489D-A8CF-27DD2C9D6E7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67834" y="7683500"/>
          <a:ext cx="1551709" cy="411317"/>
        </a:xfrm>
        <a:prstGeom prst="rect">
          <a:avLst/>
        </a:prstGeom>
        <a:noFill/>
        <a:ln>
          <a:noFill/>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7056</xdr:colOff>
      <xdr:row>39</xdr:row>
      <xdr:rowOff>141110</xdr:rowOff>
    </xdr:from>
    <xdr:to>
      <xdr:col>2</xdr:col>
      <xdr:colOff>789709</xdr:colOff>
      <xdr:row>42</xdr:row>
      <xdr:rowOff>65594</xdr:rowOff>
    </xdr:to>
    <xdr:pic>
      <xdr:nvPicPr>
        <xdr:cNvPr id="2" name="1 Imagen">
          <a:extLst>
            <a:ext uri="{FF2B5EF4-FFF2-40B4-BE49-F238E27FC236}">
              <a16:creationId xmlns:a16="http://schemas.microsoft.com/office/drawing/2014/main" id="{BED222C6-1A9C-40E3-B206-FAD70E37418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60778" y="6956777"/>
          <a:ext cx="1551709" cy="411317"/>
        </a:xfrm>
        <a:prstGeom prst="rect">
          <a:avLst/>
        </a:prstGeom>
        <a:noFill/>
        <a:ln>
          <a:noFill/>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14111</xdr:colOff>
      <xdr:row>39</xdr:row>
      <xdr:rowOff>155221</xdr:rowOff>
    </xdr:from>
    <xdr:to>
      <xdr:col>2</xdr:col>
      <xdr:colOff>916708</xdr:colOff>
      <xdr:row>42</xdr:row>
      <xdr:rowOff>79705</xdr:rowOff>
    </xdr:to>
    <xdr:pic>
      <xdr:nvPicPr>
        <xdr:cNvPr id="2" name="1 Imagen">
          <a:extLst>
            <a:ext uri="{FF2B5EF4-FFF2-40B4-BE49-F238E27FC236}">
              <a16:creationId xmlns:a16="http://schemas.microsoft.com/office/drawing/2014/main" id="{89E11522-3082-4318-B93F-D14E00A9AB4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9055" y="7951610"/>
          <a:ext cx="1551709" cy="411317"/>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Documentos%20Pedro\LICITACIONES%202010\ALCALDIA%20QUILLA%20VIEJA\PPTO%20CONSOLIDAD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anearp1\DATOS\HLOPEZA\CANTIDADES%20GERONA\Documents%20and%20Settings\swilches\Configuraci&#243;n%20local\Archivos%20temporales%20de%20Internet\OLK6\formulario%20bas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10.0.0.240\vigentes\Carlos%20Ramirez\A-PROYECTOS-A&#209;OS-ANTERIORES\2004\CONDUCCIONES-2004\SOCORRO\LICITACION-2004\FORMATOS\AIU-2004\SOCORRO-AIU-JULIO-200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0.0.240\vigentes\HLOPEZA\CANTIDADES%20GERONA\Documents%20and%20Settings\swilches\Configuraci&#243;n%20local\Archivos%20temporales%20de%20Internet\OLK6\formulario%20bas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Users\Marta.valencia\OneDrive%20-%20VIVA%20-%20EMPRESA%20DE%20VIVIENDA%20DE%20ANTIOQUIA\Escritorio\Presupuesto%20Construcci&#243;n%20Puente%20Peatonal%20Manita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5.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10.0.0.240\vigentes\ORLIDIA\CORANTIOQUIA\Procesos%202007\OBRA\SAN%20PEDRO\presupuesto%20san%20pedro_13%20junio"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F:\LINA%20MARCEL\Plantilla%20Last%20planner.xls?C08A1BF5" TargetMode="External"/><Relationship Id="rId1" Type="http://schemas.openxmlformats.org/officeDocument/2006/relationships/externalLinkPath" Target="file:///\\C08A1BF5\Plantilla%20Last%20planner.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aparra\Documents%20and%20Settings\crendon.HMV\Local%20Settings\Temporary%20Internet%20Files\OLK3\8599.xls" TargetMode="External"/></Relationships>
</file>

<file path=xl/externalLinks/_rels/externalLink42.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H:\descoles\Descole%20canal%20en%20concreto%202.xls?44412A9B" TargetMode="External"/><Relationship Id="rId1" Type="http://schemas.openxmlformats.org/officeDocument/2006/relationships/externalLinkPath" Target="file:///\\44412A9B\Descole%20canal%20en%20concreto%20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Users/danielagomeztobon/Documents/VIVA/Regal&#237;as/Magdalena%20Medio/Yond&#243;/Presupuesto/6m/Nasly/buzon/Users/Usuario/Desktop/Documents%20and%20Settings/Juan%20Arrubla/APU%20Secundaria%20Corvide.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aparra\usr\excel\COTIZACIONES\MIAMI\ELECONWIRE\Amir\Catalogo\MV_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E/Para%20presupuesto/Documents%20and%20Settings/67370/Configuraci&#243;n%20local/Archivos%20temporales%20de%20Internet/Content.IE5/UOTNRVQZ/Presupuesto%20correigio%20nora%20morales(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E:\PRESUPUESTO_SAN_JUAN_TANQUE_Y_PTAP_2013.xlsx?CC4C0E9B" TargetMode="External"/><Relationship Id="rId1" Type="http://schemas.openxmlformats.org/officeDocument/2006/relationships/externalLinkPath" Target="file:///\\CC4C0E9B\PRESUPUESTO_SAN_JUAN_TANQUE_Y_PTAP_2013.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MVMEDMAIL\Propuestas\Trab\personal\Lista%20de%20precios%20para%20gabinetes%20de%20control%20y%20protecci&#243;n.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rincipal\VIGENTES\vigentes\2.%20PROYECTOS\03%20CORANTIOQUIA\POZOS%20(LP%20238%20DE%202008)\1.%20PROPUESTA\3.%20PROPUESTA\2.%20PROPUESTA%20ECON&#211;MICA\PRESUPUESTO%20SANTA_ROSA%20para%20entregar.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Users/felipevasquezurrea/Documents/D:/Obras%20Publicas%202017/Proyecto%20Pavimentacion%20y%20Redes%20San%20Antonio/01%20-%20Proyecto/02%20-%20Ficha%20de%20Priorizacion%20San%20Antonio.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saenz\Documents%20and%20Settings\NUBIA\Escritorio\a%20%20aaInformaci&#243;n%20GRUPO%204\A%20MInformes%20Mensuales\Informe%20de%20estado%20vial%20ene\aCCIDENTES%20DE%201995%20-%2019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EONARDO-PC\Users\ESCRITORIO\aaaaaaaaaaaaaa\PROPUESTA%20LAS%20MUJERES%202008\SAN%20BERNARDO%20DEL%20VIENTO\SAN%20BERNARDO%20DEL%20VIENTO\AULAS\PRESUPUESTO%20COCINAS%20ESCOLARE%20vvv.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saenz\Documents%20and%20Settings\NUBIA\Escritorio\ZXPREPLIEGOS%20PUENTE%20ARMADA\PRESUP\ZPREPLIEGOS%20PUENTE%20ARMADA\OBRAS%20PUENTE%20ARMADA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10.0.0.240\vigentes\Archivos%20viejos%20del%20disco%20D\Nuevos%20procesos\Proceso%20de%20Contrataci&#243;n%20009360\1-Elaboraci&#243;n%20Pliego\Formatos%20Elaboraci&#243;n%20Pliego\Cantidades%20de%20obra\Cantidades%20Zona%20Sur-Parras-Ajizal-Sabaneta.xls" TargetMode="External"/></Relationships>
</file>

<file path=xl/externalLinks/_rels/externalLink68.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A:\Cantidadesdeobra\Cantidadesdeobraacometidas.xls?D4B3190E" TargetMode="External"/><Relationship Id="rId1" Type="http://schemas.openxmlformats.org/officeDocument/2006/relationships/externalLinkPath" Target="file:///\\D4B3190E\Cantidadesdeobraacometid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70.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7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Users\esnai\Documents\BURITICA\Placa%20Huella%20Buritic&#225;%202023\1.%20REQUISITOS%20GENERALES\Art%206%201%202%20PRESUPUESTO\2.0%20presupuesto%20buritica%202023%20800m%20V2.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10.0.0.240\vigentes\Documents%20and%20Settings\Administrador\Configuraci&#243;n%20local\Archivos%20temporales%20de%20Internet\Content.IE5\V041583I\PRESUPUESTO%20DONMATIAS_JULIO%207__Filtro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Documents%20and%20Settings/Latinco%20S.A/Mis%20documentos/ARCHIVOS%20OSCAR/invias/corredores%20viales/PARTICIPAMOS/PRIMERA%20RONDA/analisis%20de%20precios%20unitarios%20-%20PLANTILL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japarra\usr\excel\COTIZACIONES\MIAMI\ELECONWIRE\CATALOGO\BAJA%20TENSION\BT.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Documents%20and%20Settings/usuario/Mis%20documentos/Mis%20archivos%20recibidos/Cantidades%20-%20Presupuesto%20%20228.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97.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A:\Cantidadesdeobra\Cantidadesinversi&#243;n.xls?D4B3190E" TargetMode="External"/><Relationship Id="rId1" Type="http://schemas.openxmlformats.org/officeDocument/2006/relationships/externalLinkPath" Target="file:///\\D4B3190E\Cantidadesinversi&#243;n.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10.0.0.240\vigentes\Documents%20and%20Settings\jramiret\Configuraci&#243;n%20local\Archivos%20temporales%20de%20Internet\OLK119\Formularios%20%20009350%20corr%20abril%2029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103.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E:\Media%20Luna\PRESUPUESTO_MEDIA_LUNA_FINAL_EDWIN.xls?8171E938" TargetMode="External"/><Relationship Id="rId1" Type="http://schemas.openxmlformats.org/officeDocument/2006/relationships/externalLinkPath" Target="file:///\\8171E938\PRESUPUESTO_MEDIA_LUNA_FINAL_EDWIN.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japarra\PAVICOL\MSOFFICE\LICITAR\analisis%20del%20AIU\AIU.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Archivos%20viejos%20del%20disco%20D\modelos\Formatos\FOR-205.%20%20Certificado%20venta%20pliegos.xlt"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10.0.0.240\vigentes\Documents%20and%20Settings\carenas\Escritorio\PRESUPUESTOS%20%20febr11\Copia%20de%20BASE%20DE%20PRESUPUEST(copia).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ELIPE/TRABAJO/ALCALDIA%202020/PLACA%20HUELLA%20-%20LA%20AGUADA/CORRECCIONES/Plantilla_Estructuraci&#243;n_Presupuestos_Barbosa-SIF.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japarra\Familia%20Monsalvo%20Diaz\Equipo%20Anterior\Rossana\IDU%2050.19\An&#225;lisis%20de%20precios%20unitarios.xls" TargetMode="External"/></Relationships>
</file>

<file path=xl/externalLinks/_rels/externalLink11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alderon_rafael\c\IK%20-%20DATA%20BASE\Book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Sanear9\d\PROYECTOS\CORANTIOQUIA\VENECIA\1.%20DIAGNOSTICO\ALCANTARILLADO\VENECI_AA_D_IN_01%20A%204.2%20RCH%20Alcantarillado.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Pc3\d\PROYECTOS\CARAMANTA\2.%20ANTEPROYECTO\ANEXOS%20AL%20INFORME\CARAMA_AA_D_IN_1_Anexo%20x.xx%20REDES%20DE%20DISTRIBUCI&#211;N.xls" TargetMode="External"/></Relationships>
</file>

<file path=xl/externalLinks/_rels/externalLink125.xml.rels><?xml version="1.0" encoding="UTF-8" standalone="yes"?>
<Relationships xmlns="http://schemas.openxmlformats.org/package/2006/relationships"><Relationship Id="rId1" Type="http://schemas.microsoft.com/office/2006/relationships/xlExternalLinkPath/xlPathMissing" Target="V&#237;nculoExternoRecuperado2"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10.0.0.240\vigentes\ORLIDIA\IVA\SANTA%20ROSA\PRESUPUESTO%20SANTA_ROSA%20%20convenio_%2019%20agosto.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10.0.0.240\vigentes\Archivos%20viejos%20del%20disco%20D\USERS\CD-PUBLI\Cambio%20tapas%20y%20medidores\Cuadros%20CD-002369.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Edwin\PMAA%20Campamento\Campamento\Presupuesto\BASE%20DE%20PRESUPUESTO.xls" TargetMode="External"/></Relationships>
</file>

<file path=xl/externalLinks/_rels/externalLink131.xml.rels><?xml version="1.0" encoding="UTF-8" standalone="yes"?>
<Relationships xmlns="http://schemas.openxmlformats.org/package/2006/relationships"><Relationship Id="rId1" Type="http://schemas.microsoft.com/office/2006/relationships/xlExternalLinkPath/xlPathMissing" Target="PresupelectricosOct25-07.xls" TargetMode="External"/></Relationships>
</file>

<file path=xl/externalLinks/_rels/externalLink132.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135.xml.rels><?xml version="1.0" encoding="UTF-8" standalone="yes"?>
<Relationships xmlns="http://schemas.openxmlformats.org/package/2006/relationships"><Relationship Id="rId1" Type="http://schemas.microsoft.com/office/2006/relationships/xlExternalLinkPath/xlPathMissing" Target="V&#237;nculoExternoRecuperado3"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F:\178_Ayura\PRODUCTOS_FINALES\178-00-IDC-01-0\20TAB030.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dsaenz\Documents%20and%20Settings\NUBIA\Escritorio\Users\rodrel\AppData\Local\Microsoft\Windows\Temporary%20Internet%20Files\Content.IE5\90ZIF8WU\Cantidades.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4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principal\VIGENTES\vigentes\PROPUESTAS\RESIDENTE%20CONST%20SADEP\formularios\A.P.U.%20BASE.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10.0.0.240\vigentes\Estad.%20Da&#241;os\Rendimientos_Sur%2003-00(JC).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D:\CIUDAD%20BOLIVAR\FRENTE%201CB\replanteos\MARLO\CB%205\5921.FLORIDA%20PRUEBA.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Users/jhonatanmauricio/Downloads/F:/VILLA%20TAKOA/Presupuesto/APUS%20VILLA%20TAKOA.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10.0.0.240\vigentes\Archivos%20viejos%20del%20disco%20D\Nuevos%20procesos\Proceso%20de%20Contrataci&#243;n%20017803%20MMto2005\Autorizaci&#243;n%20de%20Inicio\Cantidades%20de%20obra%20017803-Mtto%202005.xls" TargetMode="External"/></Relationships>
</file>

<file path=xl/externalLinks/_rels/externalLink159.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61.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162.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DOCUME~1/CONTRO~1/CONFIG~1/Temp/FTCO-043%20PRESUPUESTO%20COSTOS%20INDIRECTOS%20SISOMA.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japarra\Trab\PROP\47L8%20Siemens%20FCS%20Mexico\47L80080.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D:\AFE\Mining\Admin\Template%20Models\Blank%20270.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77.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E:\Contrataci&#243;n%20007833\Excell\S&#225;bana%20007833.xls?8FDC13FB" TargetMode="External"/><Relationship Id="rId1" Type="http://schemas.openxmlformats.org/officeDocument/2006/relationships/externalLinkPath" Target="file:///\\8FDC13FB\S&#225;bana%20007833.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F:\CARMEN\Pozos%20Palmitas\3271%20G5%20Presupuestos%20de%20Pozos-Palmitas%20Volcana-Guayabal.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cd88d6889c84d3c0/Documentos/SANTA%20FE%20DE%20ANTIOQUIA/ADMINISTRATIVOS/CASA%20DE%20LA%20CULTURA%202024/1.%20PRESUPUESTO%20CASA%20DE%20LA%20CULTURA%20JULIO%20VIVES%20GUERRA%20V1.xlsx"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10.0.0.240\vigentes\Informes%20y%20tareas\Estad&#237;sticas%20Rendimientos\Sur\Rendimientos_Sur%20(EEPPM)%2001.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F:\Users\oopp.cont8\Desktop\AIU%20Andenes%202013.xlsx"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10.0.0.240\vigentes\HLOPEZA\GERONA\CANTIDADES%20REPOSICION\SUBCIRCUITO%207\REDES7.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F:\Users\ESTEBAN%20CASTRILLON\Documents\03%20ISCONCIVILES\08%20MARIA%20AUXILIADORA\Nueva%20carpeta\CDEO%20MARIA%20AUXILIADORA.xlsm"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F:\Users\ESTEBAN%20CASTRILLON\Documents\03%20ISCONCIVILES\01%20BODEGAS%20ZOFIVA\CANTIDADES%20DE%20OBRA\CANTIDADES%20OBRA%20BODEGAS\BODEGAS%20ZOFIVA%20A%209%20m\documents-export-2015-10-06\cantidades%20de%20obra%20ZOFIVA%20BOD%20B-3%20(9%20m).xlsm"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F:\Users\ESTEBAN%20CASTRILLON\Documents\03%20ISCONCIVILES\01%20BODEGAS%20ZOFIVA\CANTIDADES%20DE%20OBRA\CANTIDADES%20OBRA%20BODEGAS\BODEGA%20A5\CANTIDADES%20DE%20OBRA%20ORIGINAL\cantidades%20de%20obra%20ZOFIVA%20BOD%20A-5%20(12%20m).xlsm"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96.xml.rels><?xml version="1.0" encoding="UTF-8" standalone="yes"?>
<Relationships xmlns="http://schemas.openxmlformats.org/package/2006/relationships"><Relationship Id="rId1" Type="http://schemas.microsoft.com/office/2006/relationships/xlExternalLinkPath/xlPathMissing" Target="PRES_MUNDO%20BOLIVARIANO_LINAv-20.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Roney\datos%20(d)\Documents%20and%20Settings\Administrador\Mis%20documentos\Roney%20Suba\Presupuesto\Presentacion%20Objetivos\Objetivo%20Sept.05\Objetivo%20Despues%20Septiembre%2012-05\Objetivo%20Sept-19%20VERSION%202.xls" TargetMode="External"/></Relationships>
</file>

<file path=xl/externalLinks/_rels/externalLink19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20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dsaenz\Documents%20and%20Settings\NUBIA\Escritorio\Users\JorgeF\Documents\amv%20grupo%203%20boyaca%202009\PRECIOS%20UNITARIOS\corregidos\2011\LICITACIONES%20AGOSTO%202011\apus%20boyaca%20VIA%20chiquinquira%20-%20TUNJA.xlsx"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Pc-eleal\BASE\HOJA%20BASE\BASE%20DE%20PRESUPUESTO.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japarra\BACKP%2008062011\MIS%20DOCUMENTOS\varios\Nueva%20carpeta\Presupuesto\APUS\09-04-16%20APUs%20Volumen%201%20REV%207\APU%20nuevo%20formato.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dsaenz\Documents%20and%20Settings\NUBIA\Escritorio\MANTENIMIENTO%20RUTA%201001_MARZO%20DE%202008\Documents%20and%20Settings\PEDRO%20GARCIA%20REALPE\Mis%20documentos\AMV_G1_2006_TUMACO\Actas%20AMV_G1_Tumaco\a%20%20aaInformaci&#243;n"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Users/CAROLINA/Desktop/INCODER%20-%20Consorcio%20Inter%20Riego/APUS%20INTERRIEGOS/SUMINISTRO%20COMPUERTA%20METALICA.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japarra\Documents%20and%20Settings\pc-30\Mis%20documentos\Downloads\cantidades%20HIDRAULICA-B1%20(3).xlsm"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C:\Users\esnai\Downloads\PRESUPUESTO%20Gral.%20DETALLADO-SAN%20JOSE_enviado%20(1)%20(1).xlsx"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H:\Mejoramiento%20Rural%202021\Presupuesto%20ejemplo.xlsx"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D:\Volumes\FELIPE_VASQ\Felipe%20Vasquez\03%20-%20Procesos%20de%20Contratacion%202019\01%20-%20Obras%20Publicas\MC102%20-%20SOP%20-%20Mantenimiento%20Via%20Bellavista\E:\Applications\Microsoft%20Excel.app\H:\Volumes\NO%20NAME\E:\Resumen%20x%20Item.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1%20Archivos%20MFRIVERA/1.%20Sistema%20de%20Calidad%20Buenaventura/Informe%20mensual%20de%20gesti&#243;n/ENERO-2003/graficos%20registros%20de%20asistencia.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C:\Users\Nestor\Desktop\PLANEACION%20SAN%20JOSE%20DE%20LA%20MONTA&#209;A\5.%20VIVIENDA\3.%20MEJORAMIENTOS%20VIVA_jornada%20acuerdos\18.%20PRESUPUESTOS_2022\07.%20ROBERTO%20ELIECER%20MONSALVE_pp\07.%20Ppto_ROBERTO%20ELIECER%20MONSALVE_pp.xlsx"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D:\MONO\Documentos\Consultorias\Presupuestos%20Basicos\Presupuesto%20Amparo%20-%20Portal\Electricas\APUS%20Y%20PRESUPUESTO%20REDES%20ELECTRICAS%20AMPARO%20GALLO.xlk"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F:\METODOLO2\USUARIO\93%20CUBIERTAS%20PLACAS%20POLIDEPORTIVAS%20corregido\IDEN.XLS" TargetMode="External"/></Relationships>
</file>

<file path=xl/externalLinks/_rels/externalLink226.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E:\My_Docs\OBRAS\EPM\Presupuesto\PPTO%20ACUEDUCTO-I.xlsx?BDAE37D8" TargetMode="External"/><Relationship Id="rId1" Type="http://schemas.openxmlformats.org/officeDocument/2006/relationships/externalLinkPath" Target="file:///\\BDAE37D8\PPTO%20ACUEDUCTO-I.xlsx"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A:\TILO\DOC1.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D:\Documents%20and%20Settings\Usuario\Configuraci&#243;n%20local\Archivos%20temporales%20de%20Internet\Content.Outlook\QOC01ZAA\PROPUESTA%20ECONOMICA.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10.0.0.240\vigentes\WINNT\Profiles\mvelezs\Configuraci&#243;n%20local\Archivos%20temporales%20de%20Internet\OLK295\ConsolidadoSubcircuito1.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39.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A:\PUNITARIOS%20PARA%20241201%202S.xls?8AF38187" TargetMode="External"/><Relationship Id="rId1" Type="http://schemas.openxmlformats.org/officeDocument/2006/relationships/externalLinkPath" Target="file:///\\8AF38187\PUNITARIOS%20PARA%20241201%202S.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sanear13\DATOS\ORLIDIA\CORANTIOQUIA\Procesos%202008\Obra\SANTA%20ROSA\PROYECTO%20PTAR%20EL%20TURCO\PRESUPUESTO%20ALCANTARILLADO.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C:\Users\Marta.valencia\OneDrive%20-%20VIVA%20-%20EMPRESA%20DE%20VIVIENDA%20DE%20ANTIOQUIA\Escritorio\Presupuesto_750%20_Baja_Suelo%20AB%20actualizado%202015%20con%20ICCP.xlsx"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49.xml.rels><?xml version="1.0" encoding="UTF-8" standalone="yes"?>
<Relationships xmlns="http://schemas.openxmlformats.org/package/2006/relationships"><Relationship Id="rId2" Type="http://schemas.microsoft.com/office/2019/04/relationships/externalLinkLongPath" Target="/Documents%20and%20Settings/psolarte.CASS/Escritorio/NUEVO%20VOL%20E/SOLARTE/Programas%20de%20Estudio/Modelaje%20Financiero%202009/2-Modelaje%20Financiero%20I/Modelaje%20I/Modelo%20ACME/Modelo%20Financiero%20ACME%20Esqueleto.xlsm?F384FBF9" TargetMode="External"/><Relationship Id="rId1" Type="http://schemas.openxmlformats.org/officeDocument/2006/relationships/externalLinkPath" Target="file:///\\F384FBF9\Modelo%20Financiero%20ACME%20Esqueleto.xlsm"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Documents%20and%20Settings/jcduque/Configuraci&#243;n%20local/Archivos%20temporales%20de%20Internet/OLK4E/Negocio%20Vecino/Objetivo%20Alternativa%20Vecino%20Octubre%2025%20de%202002.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 de costo H&amp;H"/>
      <sheetName val="PRESUPUESTO"/>
      <sheetName val="APU OBRA CIVIL"/>
      <sheetName val="A.A."/>
      <sheetName val="APU IC-1"/>
      <sheetName val="APU IC-2"/>
      <sheetName val="APU IC-3"/>
      <sheetName val="APU IC-4"/>
      <sheetName val="APU IC-5"/>
      <sheetName val="APU IC-6"/>
      <sheetName val="APU IC-7"/>
      <sheetName val="APU IC-8"/>
      <sheetName val="APU IC-9"/>
      <sheetName val="APU IC-10"/>
      <sheetName val="APU IC-11"/>
      <sheetName val="APU IC-12"/>
      <sheetName val="APU IC-13"/>
      <sheetName val="APU IC-14"/>
      <sheetName val="APU IC-15"/>
      <sheetName val="APU IC-16"/>
      <sheetName val="APU IC-17"/>
      <sheetName val="APU IC-18"/>
      <sheetName val="APU IC-19"/>
      <sheetName val="APU IC-20"/>
      <sheetName val="APU IC-21"/>
      <sheetName val="APU IC-22"/>
      <sheetName val="APU IC-23"/>
      <sheetName val="APU IC-24"/>
      <sheetName val="APU IC-25"/>
      <sheetName val="APU IC-26"/>
      <sheetName val="APU IC-27"/>
      <sheetName val="APU IC-28"/>
      <sheetName val="Hoja1"/>
      <sheetName val="Hoja2"/>
      <sheetName val="PPTO CONSOLIDADO"/>
    </sheetNames>
    <definedNames>
      <definedName name="ER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1"/>
      <sheetName val="PU_(2)"/>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Lista ICCU"/>
      <sheetName val="BASE DE DATOS DE PRECIOS"/>
      <sheetName val="TARIFAS MATERIALES"/>
      <sheetName val="TARIFAS EQUIPOS "/>
      <sheetName val="TARIFA SALARIOS"/>
      <sheetName val="ó&gt;_x005f_x0000__x005f_x0001__x005f_x0000__x005f_x0000__"/>
      <sheetName val="PRES"/>
      <sheetName val="Accidentalidad"/>
      <sheetName val="Causa Posible"/>
      <sheetName val="Base de Datos"/>
      <sheetName val="Elementos Involucrados"/>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MOBLAMINETO"/>
      <sheetName val="LISTA"/>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RELACION DE PRECIOS"/>
      <sheetName val="ACTA 5"/>
      <sheetName val="MODIF. 2"/>
      <sheetName val="MODIF. 3"/>
      <sheetName val="cant"/>
      <sheetName val="par mar19"/>
      <sheetName val="par"/>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EMPRESAS"/>
      <sheetName val="ó&gt;_x0000__x0001__x0000__x0000__"/>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quot;PAGA&quot;"/>
      <sheetName val="PRESUPUESTOS-REV1.xls"/>
      <sheetName val="Listas de apoyo Social"/>
      <sheetName val="Listas de apoyo"/>
      <sheetName val="M.OBRA"/>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DUB-823"/>
      <sheetName val="GPI 526"/>
      <sheetName val="SKJ452"/>
      <sheetName val="ITA878"/>
      <sheetName val="AEA-944"/>
      <sheetName val="XXJ617"/>
      <sheetName val="SNG_855"/>
      <sheetName val="VEA 374"/>
      <sheetName val="HFB024"/>
      <sheetName val="PAJ825"/>
      <sheetName val="Item"/>
      <sheetName val="Base de datos cuadrillas"/>
      <sheetName val="AIU"/>
      <sheetName val="Constantes Generales"/>
      <sheetName val="Prestaciones Sociale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REAJUSTESACTA1PROVI"/>
      <sheetName val="BASE"/>
      <sheetName val="Base de Diseño"/>
      <sheetName val="civ_roma"/>
      <sheetName val="octubre"/>
      <sheetName val="INSUMOS"/>
      <sheetName val="TRANS"/>
      <sheetName val="CUADRI"/>
      <sheetName val="EQUI"/>
      <sheetName val="CANT OBRA"/>
      <sheetName val="ZF"/>
      <sheetName val="HE-BA"/>
      <sheetName val="for2-consor"/>
      <sheetName val="MC SF GAVIONES"/>
      <sheetName val="Dominios"/>
      <sheetName val="HER"/>
      <sheetName val="MAT"/>
      <sheetName val="PER"/>
      <sheetName val="Mensilizzato"/>
      <sheetName val="Relación De Equipos"/>
      <sheetName val="BCE-ENERO-2004"/>
      <sheetName val="API93"/>
      <sheetName val="PREACTA 28"/>
      <sheetName val="[PRESUPUESTOS-R_x0000_耽1._x0000__x0000_㙊辎簎䣼ꦱ_xdb30_疏揤S"/>
      <sheetName val="strsumm0"/>
      <sheetName val="ITEM 2.1.2  EXC. MAT REEMPLAZO"/>
      <sheetName val="ITEM 2.1.5  EXC.PILA 0-2 "/>
      <sheetName val="ITEM 2.1.6 EXC.PILA 2-4  "/>
      <sheetName val="ITEM 2.1.7 EXC.PILA 4-6 "/>
      <sheetName val="ITEM 2.1.8 EXC.PILA 6-8 "/>
      <sheetName val="ITEM 2.1.9 XC.PILA 8-10 "/>
      <sheetName val="ITEM 2.2.2  LLENOS ARENILLA (2)"/>
      <sheetName val="ITEM 2.2.3 LLENOS MAT EXCV."/>
      <sheetName val="ITEM 2.2.5 BASE GRANULAR"/>
      <sheetName val="ITEM 3.1.1 SOLADO"/>
      <sheetName val="ITEM 3.1.2 CICLOPEO"/>
      <sheetName val="ITEM 3.1.3 CONCRETO V.F"/>
      <sheetName val="ITEM 3.1.6 CONCRETO PILA"/>
      <sheetName val="ITEM 3.3.1  CONCRETO COLUMNAS"/>
      <sheetName val="ITEM 3.3.2  MURO PANTALLA "/>
      <sheetName val="ITEM 3.4.1 PISO EN CONCRETO"/>
      <sheetName val="ITEM 3.5.1 CONCRETO ESC ACC2"/>
      <sheetName val="ITEM 4.1.1. ESCALAS ACC2 (31)"/>
      <sheetName val="ITEM 5.1.1 MAMPOSTERIA (2)"/>
      <sheetName val="ITEM 5.2.1 GROUTING CUBIERTA"/>
      <sheetName val="ITEM 7.1.2. IMPERMEABILIZACIÓN "/>
      <sheetName val="ITEM 7.1.4. IMPERMEABILIZAC MUR"/>
      <sheetName val="ITEM 7.1.5. IMPERM +MANTO"/>
      <sheetName val="ITEM 7.2.1  EXCV.(3)"/>
      <sheetName val="ITEM 7.2.2  FILTRO ESPINA"/>
      <sheetName val="ITEM 13.1.1.1 LAVAMANOS  R.A.P "/>
      <sheetName val="ITEM 13.1.1.2 LAVAPLATOS"/>
      <sheetName val="ITEM 13.1.1.3 NEVERA"/>
      <sheetName val="ITEM 13.1.1.4 POCETA DE ASEO"/>
      <sheetName val="ITEM 13.1.1.5 SALIDA ORINAL"/>
      <sheetName val="ITEM 13.1.1.6 SANITARIO"/>
      <sheetName val="ITEM 13.4.1.8 TUBERIA PVCS 8&quot;"/>
      <sheetName val="ITEM 13.4.1.9 TUBERIA PVCS 10&quot;"/>
      <sheetName val="ITEM 16.2.1.1 CODO R.C.I  D=6&quot;"/>
      <sheetName val="ITEM 16.2.1.2 CODO R.C.I .D=4&quot;"/>
      <sheetName val="ITEM 16.2.1.4 CODO R.C.I  D=2&quot;"/>
      <sheetName val="ITEM 16.2.2.1 TEE RAN. D=6&quot;"/>
      <sheetName val="ITEM 16.2.2.2 TEE RAN. D=4&quot;"/>
      <sheetName val="ITEM 16.2.2.4 TEE RAN. D=2&quot;"/>
      <sheetName val="ITEM 16.2.3.5 TEE STRAP 1-1-4"/>
      <sheetName val="ITEM 16.2.4.3 REDUCC D=1 1-4X1"/>
      <sheetName val="ITEM 16.2.4.4 REDUCC D=1x1-2&quot;"/>
      <sheetName val="ITEM 16.2.5.4 UNIÓN R.C.I D=2&quot;"/>
      <sheetName val="ITEM 16.3.2 TAPÓN R.C.I D=21-2&quot;"/>
      <sheetName val="ITEM 16.3.3 TAPÓN R.C.I D=2&quot;"/>
      <sheetName val="ITEM 16.4.1 VALVULA MAR. D=4&quot;"/>
      <sheetName val="ITEM 16.4.2 VALVULA MAR. D=2&quot;"/>
      <sheetName val="ITEM 16.4.3 VALVULA CHEQUE D=4&quot;"/>
      <sheetName val="ITEM 16.4.4 VALVULA CHEQUE D=2&quot;"/>
      <sheetName val="ITEM 16.4.6 VALVULA PRUEB. D=1&quot;"/>
      <sheetName val="ITEM 16.4.8 ROCIADOR DE 1-2 "/>
      <sheetName val="ITEM 16.5.2 SENSOR FLUJO D=2&quot;"/>
      <sheetName val="ITEM 16.6.1.4 SOPORTE LONG D=4&quot;"/>
      <sheetName val="ITEM 16.6.1.6 SOPORTE LONG D=2&quot;"/>
      <sheetName val="ITEM 16.6.2.1 SOPORTE PERA D=4&quot;"/>
      <sheetName val="ITEM 16.6.2.3 SOPORTE PERA D=2&quot;"/>
      <sheetName val="ITEM 16.6.2.5 SOPORT D=1 1-4"/>
      <sheetName val="ITEM 16.7.1 GABINETE CLASE I"/>
      <sheetName val="ITEM 16.7.2 GABINETE CLASE II"/>
      <sheetName val="ITEM 16.7.5 MANOMETRO GLISERA"/>
      <sheetName val="ITEM O.E 4 CABEZAL PILAS"/>
      <sheetName val="ITEM O.E.08  ANILLO PILA"/>
      <sheetName val="ITEM O.E09 CONCRETO PEDESTALES"/>
      <sheetName val="ITEM O.E 25 ANCLAJES (2)"/>
      <sheetName val="ITEM O.E 26 ANCLAJES MOVIL"/>
      <sheetName val="ITEM O.E. 29  TRITURADO"/>
      <sheetName val="ITEM O.E. 30 SOBRECIMIENTO"/>
      <sheetName val="ITEM O.E. 31 VIGA INTER "/>
      <sheetName val="ITEM O.E. 32 VIGA INTERM "/>
      <sheetName val="ITEM O.E. 34 CUNETA"/>
      <sheetName val="ITEM O.E. 35 MAMP NIVEL 7  (2)"/>
      <sheetName val="ITEM O.E 38 LAVAMANOS 11-2&quot; (2"/>
      <sheetName val="ITEM O.E 39 VIGA AEREA"/>
      <sheetName val="ITEM O.E 45 TEEM.RA.D=2X114"/>
      <sheetName val="ITEM O.E. 46 MALLA D-188 "/>
      <sheetName val="ITEM O.E 47 ESTRUCTURA "/>
      <sheetName val="ITEM O.E. 50 ARGAMASA 0.1 N 7"/>
      <sheetName val="ITEM O.E. 51 BISEL 0.1 N7"/>
      <sheetName val="ITEM O.E. 54  LOSA MACIZA "/>
      <sheetName val="ITEM O.E.55 POLIETILENO"/>
      <sheetName val="ITEM O.E 56 EXCV.(1)"/>
      <sheetName val="ITEM O.E 57 CAJADE INSPECCIÓN "/>
      <sheetName val="ITEM O.E 58 SILLAR JARDINERAS"/>
      <sheetName val="ITEM O.E.59 TUBERIA NOVAFORT 6&quot;"/>
      <sheetName val="ITEM O.E. 60 TUB. NOVAFORT 8&quot;"/>
      <sheetName val="ITEM O.E 61 TUB. NOVAFORT 10&quot;"/>
      <sheetName val="ITEM O.E 62  TRANSFORMADOR"/>
      <sheetName val="ITEM O.E. 63 PISOCONCRETO FOSOS"/>
      <sheetName val="ITEM O.E64 REJILLA PLANA 3&quot;X 2&quot;"/>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ow r="2">
          <cell r="A2">
            <v>0</v>
          </cell>
        </row>
      </sheetData>
      <sheetData sheetId="61" refreshError="1"/>
      <sheetData sheetId="62" refreshError="1"/>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refreshError="1"/>
      <sheetData sheetId="73" refreshError="1"/>
      <sheetData sheetId="74" refreshError="1"/>
      <sheetData sheetId="75" refreshError="1"/>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ow r="2">
          <cell r="A2">
            <v>0</v>
          </cell>
        </row>
      </sheetData>
      <sheetData sheetId="234">
        <row r="2">
          <cell r="A2">
            <v>0</v>
          </cell>
        </row>
      </sheetData>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efreshError="1"/>
      <sheetData sheetId="277" refreshError="1"/>
      <sheetData sheetId="278">
        <row r="2">
          <cell r="A2">
            <v>0</v>
          </cell>
        </row>
      </sheetData>
      <sheetData sheetId="279">
        <row r="2">
          <cell r="A2">
            <v>0</v>
          </cell>
        </row>
      </sheetData>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ow r="2">
          <cell r="A2">
            <v>0</v>
          </cell>
        </row>
      </sheetData>
      <sheetData sheetId="310" refreshError="1"/>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efreshError="1"/>
      <sheetData sheetId="436" refreshError="1"/>
      <sheetData sheetId="437" refreshError="1"/>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sheetData sheetId="1023"/>
      <sheetData sheetId="1024"/>
      <sheetData sheetId="1025"/>
      <sheetData sheetId="1026">
        <row r="2">
          <cell r="A2" t="str">
            <v>FORMULARIO N° 4</v>
          </cell>
        </row>
      </sheetData>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t="str">
            <v>FORMULARIO N° 4</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t="str">
            <v>FORMULARIO N° 4</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efreshError="1"/>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t="str">
            <v>FORMULARIO N° 4</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efreshError="1"/>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efreshError="1"/>
      <sheetData sheetId="1722" refreshError="1"/>
      <sheetData sheetId="1723" refreshError="1"/>
      <sheetData sheetId="1724" refreshError="1"/>
      <sheetData sheetId="1725" refreshError="1"/>
      <sheetData sheetId="1726" refreshError="1"/>
      <sheetData sheetId="1727" refreshError="1"/>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t="str">
            <v>Locación</v>
          </cell>
        </row>
      </sheetData>
      <sheetData sheetId="1734" refreshError="1"/>
      <sheetData sheetId="1735" refreshError="1"/>
      <sheetData sheetId="1736" refreshError="1"/>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efreshError="1"/>
      <sheetData sheetId="1747" refreshError="1"/>
      <sheetData sheetId="1748" refreshError="1"/>
      <sheetData sheetId="1749">
        <row r="2">
          <cell r="A2">
            <v>0</v>
          </cell>
        </row>
      </sheetData>
      <sheetData sheetId="1750" refreshError="1"/>
      <sheetData sheetId="1751" refreshError="1"/>
      <sheetData sheetId="1752" refreshError="1"/>
      <sheetData sheetId="1753" refreshError="1"/>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efreshError="1"/>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sheetData sheetId="3021"/>
      <sheetData sheetId="3022"/>
      <sheetData sheetId="3023">
        <row r="2">
          <cell r="A2">
            <v>0</v>
          </cell>
        </row>
      </sheetData>
      <sheetData sheetId="3024"/>
      <sheetData sheetId="3025"/>
      <sheetData sheetId="3026"/>
      <sheetData sheetId="3027"/>
      <sheetData sheetId="3028"/>
      <sheetData sheetId="3029"/>
      <sheetData sheetId="3030"/>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sheetData sheetId="3391"/>
      <sheetData sheetId="3392"/>
      <sheetData sheetId="3393">
        <row r="2">
          <cell r="A2">
            <v>0</v>
          </cell>
        </row>
      </sheetData>
      <sheetData sheetId="3394"/>
      <sheetData sheetId="3395"/>
      <sheetData sheetId="3396"/>
      <sheetData sheetId="3397"/>
      <sheetData sheetId="3398"/>
      <sheetData sheetId="3399"/>
      <sheetData sheetId="3400"/>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sheetData sheetId="3761"/>
      <sheetData sheetId="3762"/>
      <sheetData sheetId="3763">
        <row r="2">
          <cell r="A2">
            <v>0</v>
          </cell>
        </row>
      </sheetData>
      <sheetData sheetId="3764"/>
      <sheetData sheetId="3765"/>
      <sheetData sheetId="3766"/>
      <sheetData sheetId="3767"/>
      <sheetData sheetId="3768"/>
      <sheetData sheetId="3769"/>
      <sheetData sheetId="3770"/>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row r="2">
          <cell r="A2">
            <v>0</v>
          </cell>
        </row>
      </sheetData>
      <sheetData sheetId="4170"/>
      <sheetData sheetId="4171"/>
      <sheetData sheetId="4172"/>
      <sheetData sheetId="4173"/>
      <sheetData sheetId="4174"/>
      <sheetData sheetId="4175"/>
      <sheetData sheetId="4176"/>
      <sheetData sheetId="4177"/>
      <sheetData sheetId="4178"/>
      <sheetData sheetId="4179">
        <row r="2">
          <cell r="A2">
            <v>0</v>
          </cell>
        </row>
      </sheetData>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row r="2">
          <cell r="A2">
            <v>0</v>
          </cell>
        </row>
      </sheetData>
      <sheetData sheetId="4292"/>
      <sheetData sheetId="4293"/>
      <sheetData sheetId="4294"/>
      <sheetData sheetId="4295"/>
      <sheetData sheetId="4296"/>
      <sheetData sheetId="4297"/>
      <sheetData sheetId="4298"/>
      <sheetData sheetId="4299">
        <row r="2">
          <cell r="A2">
            <v>0</v>
          </cell>
        </row>
      </sheetData>
      <sheetData sheetId="4300"/>
      <sheetData sheetId="4301">
        <row r="2">
          <cell r="A2">
            <v>0</v>
          </cell>
        </row>
      </sheetData>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row r="2">
          <cell r="A2">
            <v>0</v>
          </cell>
        </row>
      </sheetData>
      <sheetData sheetId="4338"/>
      <sheetData sheetId="4339"/>
      <sheetData sheetId="4340"/>
      <sheetData sheetId="4341"/>
      <sheetData sheetId="4342"/>
      <sheetData sheetId="4343"/>
      <sheetData sheetId="4344"/>
      <sheetData sheetId="4345">
        <row r="2">
          <cell r="A2">
            <v>0</v>
          </cell>
        </row>
      </sheetData>
      <sheetData sheetId="4346"/>
      <sheetData sheetId="4347">
        <row r="2">
          <cell r="A2">
            <v>0</v>
          </cell>
        </row>
      </sheetData>
      <sheetData sheetId="4348"/>
      <sheetData sheetId="4349"/>
      <sheetData sheetId="4350"/>
      <sheetData sheetId="4351"/>
      <sheetData sheetId="4352"/>
      <sheetData sheetId="4353"/>
      <sheetData sheetId="4354"/>
      <sheetData sheetId="4355">
        <row r="2">
          <cell r="A2">
            <v>0</v>
          </cell>
        </row>
      </sheetData>
      <sheetData sheetId="4356"/>
      <sheetData sheetId="4357">
        <row r="2">
          <cell r="A2">
            <v>0</v>
          </cell>
        </row>
      </sheetData>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row r="2">
          <cell r="A2">
            <v>0</v>
          </cell>
        </row>
      </sheetData>
      <sheetData sheetId="4394"/>
      <sheetData sheetId="4395"/>
      <sheetData sheetId="4396"/>
      <sheetData sheetId="4397"/>
      <sheetData sheetId="4398"/>
      <sheetData sheetId="4399"/>
      <sheetData sheetId="4400"/>
      <sheetData sheetId="4401">
        <row r="2">
          <cell r="A2">
            <v>0</v>
          </cell>
        </row>
      </sheetData>
      <sheetData sheetId="4402"/>
      <sheetData sheetId="4403">
        <row r="2">
          <cell r="A2">
            <v>0</v>
          </cell>
        </row>
      </sheetData>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row r="2">
          <cell r="A2">
            <v>0</v>
          </cell>
        </row>
      </sheetData>
      <sheetData sheetId="4477"/>
      <sheetData sheetId="4478"/>
      <sheetData sheetId="4479"/>
      <sheetData sheetId="4480"/>
      <sheetData sheetId="4481"/>
      <sheetData sheetId="4482"/>
      <sheetData sheetId="4483">
        <row r="2">
          <cell r="A2">
            <v>0</v>
          </cell>
        </row>
      </sheetData>
      <sheetData sheetId="4484">
        <row r="2">
          <cell r="A2">
            <v>0</v>
          </cell>
        </row>
      </sheetData>
      <sheetData sheetId="4485"/>
      <sheetData sheetId="4486">
        <row r="2">
          <cell r="A2">
            <v>0</v>
          </cell>
        </row>
      </sheetData>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row r="2">
          <cell r="A2">
            <v>0</v>
          </cell>
        </row>
      </sheetData>
      <sheetData sheetId="4523"/>
      <sheetData sheetId="4524"/>
      <sheetData sheetId="4525"/>
      <sheetData sheetId="4526"/>
      <sheetData sheetId="4527"/>
      <sheetData sheetId="4528"/>
      <sheetData sheetId="4529"/>
      <sheetData sheetId="4530">
        <row r="2">
          <cell r="A2">
            <v>0</v>
          </cell>
        </row>
      </sheetData>
      <sheetData sheetId="4531"/>
      <sheetData sheetId="4532">
        <row r="2">
          <cell r="A2">
            <v>0</v>
          </cell>
        </row>
      </sheetData>
      <sheetData sheetId="4533"/>
      <sheetData sheetId="4534"/>
      <sheetData sheetId="4535"/>
      <sheetData sheetId="4536"/>
      <sheetData sheetId="4537"/>
      <sheetData sheetId="4538"/>
      <sheetData sheetId="4539">
        <row r="2">
          <cell r="A2">
            <v>0</v>
          </cell>
        </row>
      </sheetData>
      <sheetData sheetId="4540">
        <row r="2">
          <cell r="A2">
            <v>0</v>
          </cell>
        </row>
      </sheetData>
      <sheetData sheetId="4541"/>
      <sheetData sheetId="4542">
        <row r="2">
          <cell r="A2">
            <v>0</v>
          </cell>
        </row>
      </sheetData>
      <sheetData sheetId="4543"/>
      <sheetData sheetId="4544"/>
      <sheetData sheetId="4545"/>
      <sheetData sheetId="4546"/>
      <sheetData sheetId="4547"/>
      <sheetData sheetId="4548"/>
      <sheetData sheetId="4549">
        <row r="2">
          <cell r="A2">
            <v>0</v>
          </cell>
        </row>
      </sheetData>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row r="2">
          <cell r="A2">
            <v>0</v>
          </cell>
        </row>
      </sheetData>
      <sheetData sheetId="4579"/>
      <sheetData sheetId="4580"/>
      <sheetData sheetId="4581"/>
      <sheetData sheetId="4582"/>
      <sheetData sheetId="4583"/>
      <sheetData sheetId="4584"/>
      <sheetData sheetId="4585"/>
      <sheetData sheetId="4586">
        <row r="2">
          <cell r="A2">
            <v>0</v>
          </cell>
        </row>
      </sheetData>
      <sheetData sheetId="4587"/>
      <sheetData sheetId="4588">
        <row r="2">
          <cell r="A2">
            <v>0</v>
          </cell>
        </row>
      </sheetData>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row r="2">
          <cell r="A2">
            <v>0</v>
          </cell>
        </row>
      </sheetData>
      <sheetData sheetId="4662"/>
      <sheetData sheetId="4663"/>
      <sheetData sheetId="4664"/>
      <sheetData sheetId="4665"/>
      <sheetData sheetId="4666"/>
      <sheetData sheetId="4667"/>
      <sheetData sheetId="4668">
        <row r="2">
          <cell r="A2">
            <v>0</v>
          </cell>
        </row>
      </sheetData>
      <sheetData sheetId="4669">
        <row r="2">
          <cell r="A2">
            <v>0</v>
          </cell>
        </row>
      </sheetData>
      <sheetData sheetId="4670"/>
      <sheetData sheetId="4671">
        <row r="2">
          <cell r="A2">
            <v>0</v>
          </cell>
        </row>
      </sheetData>
      <sheetData sheetId="4672"/>
      <sheetData sheetId="4673"/>
      <sheetData sheetId="4674"/>
      <sheetData sheetId="4675"/>
      <sheetData sheetId="4676"/>
      <sheetData sheetId="4677"/>
      <sheetData sheetId="4678">
        <row r="2">
          <cell r="A2">
            <v>0</v>
          </cell>
        </row>
      </sheetData>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row r="2">
          <cell r="A2">
            <v>0</v>
          </cell>
        </row>
      </sheetData>
      <sheetData sheetId="5078"/>
      <sheetData sheetId="5079"/>
      <sheetData sheetId="5080"/>
      <sheetData sheetId="5081"/>
      <sheetData sheetId="5082"/>
      <sheetData sheetId="5083"/>
      <sheetData sheetId="5084"/>
      <sheetData sheetId="5085">
        <row r="2">
          <cell r="A2">
            <v>0</v>
          </cell>
        </row>
      </sheetData>
      <sheetData sheetId="5086"/>
      <sheetData sheetId="5087">
        <row r="2">
          <cell r="A2">
            <v>0</v>
          </cell>
        </row>
      </sheetData>
      <sheetData sheetId="5088"/>
      <sheetData sheetId="5089"/>
      <sheetData sheetId="5090"/>
      <sheetData sheetId="5091"/>
      <sheetData sheetId="5092"/>
      <sheetData sheetId="5093"/>
      <sheetData sheetId="5094">
        <row r="2">
          <cell r="A2">
            <v>0</v>
          </cell>
        </row>
      </sheetData>
      <sheetData sheetId="5095">
        <row r="2">
          <cell r="A2">
            <v>0</v>
          </cell>
        </row>
      </sheetData>
      <sheetData sheetId="5096"/>
      <sheetData sheetId="5097">
        <row r="2">
          <cell r="A2">
            <v>0</v>
          </cell>
        </row>
      </sheetData>
      <sheetData sheetId="5098"/>
      <sheetData sheetId="5099"/>
      <sheetData sheetId="5100"/>
      <sheetData sheetId="5101"/>
      <sheetData sheetId="5102"/>
      <sheetData sheetId="5103"/>
      <sheetData sheetId="5104">
        <row r="2">
          <cell r="A2">
            <v>0</v>
          </cell>
        </row>
      </sheetData>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row r="2">
          <cell r="A2">
            <v>0</v>
          </cell>
        </row>
      </sheetData>
      <sheetData sheetId="5134"/>
      <sheetData sheetId="5135"/>
      <sheetData sheetId="5136"/>
      <sheetData sheetId="5137"/>
      <sheetData sheetId="5138"/>
      <sheetData sheetId="5139"/>
      <sheetData sheetId="5140"/>
      <sheetData sheetId="5141">
        <row r="2">
          <cell r="A2">
            <v>0</v>
          </cell>
        </row>
      </sheetData>
      <sheetData sheetId="5142"/>
      <sheetData sheetId="5143">
        <row r="2">
          <cell r="A2">
            <v>0</v>
          </cell>
        </row>
      </sheetData>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row r="2">
          <cell r="A2">
            <v>0</v>
          </cell>
        </row>
      </sheetData>
      <sheetData sheetId="5217"/>
      <sheetData sheetId="5218"/>
      <sheetData sheetId="5219"/>
      <sheetData sheetId="5220"/>
      <sheetData sheetId="5221"/>
      <sheetData sheetId="5222"/>
      <sheetData sheetId="5223">
        <row r="2">
          <cell r="A2">
            <v>0</v>
          </cell>
        </row>
      </sheetData>
      <sheetData sheetId="5224">
        <row r="2">
          <cell r="A2">
            <v>0</v>
          </cell>
        </row>
      </sheetData>
      <sheetData sheetId="5225"/>
      <sheetData sheetId="5226">
        <row r="2">
          <cell r="A2">
            <v>0</v>
          </cell>
        </row>
      </sheetData>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sheetData sheetId="5514"/>
      <sheetData sheetId="5515"/>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sheetData sheetId="5525"/>
      <sheetData sheetId="5526"/>
      <sheetData sheetId="5527">
        <row r="2">
          <cell r="A2">
            <v>0</v>
          </cell>
        </row>
      </sheetData>
      <sheetData sheetId="5528">
        <row r="2">
          <cell r="A2" t="str">
            <v>“CONSTRUCCIÓN DE OBRAS CIVILES, ELÉCTRICAS, MECÁNICAS E INSTRUMENTACIÓN REQUERIDAS POR ECOPETROL Y SU GRUPO EMPRESARIAL PARA LA VIGENCIA 2017-2020 CON OPCIÓN DE DOS AÑOS”</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sheetData sheetId="5537"/>
      <sheetData sheetId="5538" refreshError="1"/>
      <sheetData sheetId="5539">
        <row r="2">
          <cell r="A2">
            <v>0</v>
          </cell>
        </row>
      </sheetData>
      <sheetData sheetId="5540"/>
      <sheetData sheetId="5541"/>
      <sheetData sheetId="5542"/>
      <sheetData sheetId="5543"/>
      <sheetData sheetId="5544"/>
      <sheetData sheetId="5545">
        <row r="2">
          <cell r="A2">
            <v>0</v>
          </cell>
        </row>
      </sheetData>
      <sheetData sheetId="5546"/>
      <sheetData sheetId="5547">
        <row r="2">
          <cell r="A2">
            <v>0</v>
          </cell>
        </row>
      </sheetData>
      <sheetData sheetId="5548"/>
      <sheetData sheetId="5549">
        <row r="2">
          <cell r="A2">
            <v>0</v>
          </cell>
        </row>
      </sheetData>
      <sheetData sheetId="5550">
        <row r="5">
          <cell r="B5">
            <v>0</v>
          </cell>
        </row>
      </sheetData>
      <sheetData sheetId="5551"/>
      <sheetData sheetId="5552">
        <row r="2">
          <cell r="A2">
            <v>0</v>
          </cell>
        </row>
      </sheetData>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ow r="2">
          <cell r="A2">
            <v>0</v>
          </cell>
        </row>
      </sheetData>
      <sheetData sheetId="5568">
        <row r="2">
          <cell r="A2">
            <v>0</v>
          </cell>
        </row>
      </sheetData>
      <sheetData sheetId="5569" refreshError="1"/>
      <sheetData sheetId="5570" refreshError="1"/>
      <sheetData sheetId="5571">
        <row r="2">
          <cell r="A2">
            <v>0</v>
          </cell>
        </row>
      </sheetData>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efreshError="1"/>
      <sheetData sheetId="5593" refreshError="1"/>
      <sheetData sheetId="5594">
        <row r="2">
          <cell r="A2">
            <v>0</v>
          </cell>
        </row>
      </sheetData>
      <sheetData sheetId="5595">
        <row r="2">
          <cell r="A2">
            <v>0</v>
          </cell>
        </row>
      </sheetData>
      <sheetData sheetId="5596" refreshError="1"/>
      <sheetData sheetId="5597" refreshError="1"/>
      <sheetData sheetId="5598">
        <row r="2">
          <cell r="A2">
            <v>0</v>
          </cell>
        </row>
      </sheetData>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sheetData sheetId="5632"/>
      <sheetData sheetId="5633">
        <row r="2">
          <cell r="A2">
            <v>0</v>
          </cell>
        </row>
      </sheetData>
      <sheetData sheetId="5634">
        <row r="2">
          <cell r="A2">
            <v>0</v>
          </cell>
        </row>
      </sheetData>
      <sheetData sheetId="5635">
        <row r="2">
          <cell r="A2">
            <v>0</v>
          </cell>
        </row>
      </sheetData>
      <sheetData sheetId="5636"/>
      <sheetData sheetId="5637"/>
      <sheetData sheetId="5638"/>
      <sheetData sheetId="5639"/>
      <sheetData sheetId="5640"/>
      <sheetData sheetId="5641"/>
      <sheetData sheetId="5642"/>
      <sheetData sheetId="5643">
        <row r="2">
          <cell r="B2">
            <v>0</v>
          </cell>
        </row>
      </sheetData>
      <sheetData sheetId="5644">
        <row r="2">
          <cell r="B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sheetData sheetId="5656"/>
      <sheetData sheetId="5657"/>
      <sheetData sheetId="5658"/>
      <sheetData sheetId="5659"/>
      <sheetData sheetId="5660"/>
      <sheetData sheetId="5661"/>
      <sheetData sheetId="5662">
        <row r="2">
          <cell r="B2">
            <v>0</v>
          </cell>
        </row>
      </sheetData>
      <sheetData sheetId="5663">
        <row r="2">
          <cell r="B2">
            <v>0</v>
          </cell>
        </row>
      </sheetData>
      <sheetData sheetId="5664">
        <row r="2">
          <cell r="B2">
            <v>0</v>
          </cell>
        </row>
      </sheetData>
      <sheetData sheetId="5665">
        <row r="2">
          <cell r="B2">
            <v>0</v>
          </cell>
        </row>
      </sheetData>
      <sheetData sheetId="5666">
        <row r="2">
          <cell r="B2">
            <v>0</v>
          </cell>
        </row>
      </sheetData>
      <sheetData sheetId="5667">
        <row r="2">
          <cell r="B2">
            <v>0</v>
          </cell>
        </row>
      </sheetData>
      <sheetData sheetId="5668"/>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B2">
            <v>0</v>
          </cell>
        </row>
      </sheetData>
      <sheetData sheetId="5675"/>
      <sheetData sheetId="5676"/>
      <sheetData sheetId="5677"/>
      <sheetData sheetId="5678"/>
      <sheetData sheetId="5679"/>
      <sheetData sheetId="5680">
        <row r="2">
          <cell r="A2">
            <v>0</v>
          </cell>
        </row>
      </sheetData>
      <sheetData sheetId="5681">
        <row r="2">
          <cell r="A2">
            <v>0</v>
          </cell>
        </row>
      </sheetData>
      <sheetData sheetId="5682">
        <row r="2">
          <cell r="A2">
            <v>0</v>
          </cell>
        </row>
      </sheetData>
      <sheetData sheetId="5683"/>
      <sheetData sheetId="5684">
        <row r="2">
          <cell r="A2">
            <v>0</v>
          </cell>
        </row>
      </sheetData>
      <sheetData sheetId="5685">
        <row r="2">
          <cell r="A2">
            <v>0</v>
          </cell>
        </row>
      </sheetData>
      <sheetData sheetId="5686">
        <row r="2">
          <cell r="A2">
            <v>0</v>
          </cell>
        </row>
      </sheetData>
      <sheetData sheetId="5687">
        <row r="2">
          <cell r="B2">
            <v>0</v>
          </cell>
        </row>
      </sheetData>
      <sheetData sheetId="5688">
        <row r="2">
          <cell r="B2">
            <v>0</v>
          </cell>
        </row>
      </sheetData>
      <sheetData sheetId="5689">
        <row r="2">
          <cell r="B2">
            <v>0</v>
          </cell>
        </row>
      </sheetData>
      <sheetData sheetId="5690"/>
      <sheetData sheetId="5691"/>
      <sheetData sheetId="5692"/>
      <sheetData sheetId="5693"/>
      <sheetData sheetId="5694"/>
      <sheetData sheetId="5695">
        <row r="2">
          <cell r="B2">
            <v>0</v>
          </cell>
        </row>
      </sheetData>
      <sheetData sheetId="5696">
        <row r="2">
          <cell r="B2">
            <v>0</v>
          </cell>
        </row>
      </sheetData>
      <sheetData sheetId="5697">
        <row r="2">
          <cell r="A2">
            <v>0</v>
          </cell>
        </row>
      </sheetData>
      <sheetData sheetId="5698"/>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B2">
            <v>0</v>
          </cell>
        </row>
      </sheetData>
      <sheetData sheetId="5709"/>
      <sheetData sheetId="5710"/>
      <sheetData sheetId="5711"/>
      <sheetData sheetId="5712"/>
      <sheetData sheetId="5713"/>
      <sheetData sheetId="5714">
        <row r="2">
          <cell r="B2">
            <v>0</v>
          </cell>
        </row>
      </sheetData>
      <sheetData sheetId="5715">
        <row r="2">
          <cell r="B2">
            <v>0</v>
          </cell>
        </row>
      </sheetData>
      <sheetData sheetId="5716">
        <row r="2">
          <cell r="B2">
            <v>0</v>
          </cell>
        </row>
      </sheetData>
      <sheetData sheetId="5717"/>
      <sheetData sheetId="5718">
        <row r="2">
          <cell r="A2">
            <v>0</v>
          </cell>
        </row>
      </sheetData>
      <sheetData sheetId="5719">
        <row r="2">
          <cell r="A2">
            <v>0</v>
          </cell>
        </row>
      </sheetData>
      <sheetData sheetId="5720">
        <row r="2">
          <cell r="A2">
            <v>0</v>
          </cell>
        </row>
      </sheetData>
      <sheetData sheetId="5721">
        <row r="2">
          <cell r="A2">
            <v>0</v>
          </cell>
        </row>
      </sheetData>
      <sheetData sheetId="5722"/>
      <sheetData sheetId="5723">
        <row r="2">
          <cell r="A2">
            <v>0</v>
          </cell>
        </row>
      </sheetData>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row r="2">
          <cell r="B2">
            <v>0</v>
          </cell>
        </row>
      </sheetData>
      <sheetData sheetId="5739"/>
      <sheetData sheetId="5740"/>
      <sheetData sheetId="5741"/>
      <sheetData sheetId="5742"/>
      <sheetData sheetId="5743"/>
      <sheetData sheetId="5744"/>
      <sheetData sheetId="5745"/>
      <sheetData sheetId="5746"/>
      <sheetData sheetId="5747"/>
      <sheetData sheetId="5748"/>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row r="2">
          <cell r="B2" t="str">
            <v>Patrimonio
neto
personal</v>
          </cell>
        </row>
      </sheetData>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2)"/>
      <sheetName val="Datos generales"/>
      <sheetName val="Datos de entrada"/>
      <sheetName val="FOR-001"/>
      <sheetName val="Sábana"/>
      <sheetName val="AIUI calculado"/>
      <sheetName val="Cuadro1"/>
      <sheetName val="Cuadro2"/>
      <sheetName val="Cuadro3"/>
      <sheetName val="Exper."/>
      <sheetName val="OtrosCálculos"/>
      <sheetName val="A.I.U"/>
    </sheetNames>
    <sheetDataSet>
      <sheetData sheetId="0"/>
      <sheetData sheetId="1"/>
      <sheetData sheetId="2"/>
      <sheetData sheetId="3"/>
      <sheetData sheetId="4">
        <row r="17">
          <cell r="I17">
            <v>183738</v>
          </cell>
        </row>
        <row r="18">
          <cell r="I18">
            <v>134186</v>
          </cell>
        </row>
        <row r="19">
          <cell r="I19">
            <v>17154</v>
          </cell>
        </row>
        <row r="20">
          <cell r="I20">
            <v>67093</v>
          </cell>
        </row>
        <row r="21">
          <cell r="I21">
            <v>61246</v>
          </cell>
        </row>
        <row r="22">
          <cell r="I22">
            <v>45474</v>
          </cell>
        </row>
        <row r="23">
          <cell r="I23">
            <v>46130</v>
          </cell>
        </row>
        <row r="24">
          <cell r="I24">
            <v>140000</v>
          </cell>
        </row>
        <row r="25">
          <cell r="I25">
            <v>24048</v>
          </cell>
        </row>
        <row r="26">
          <cell r="I26">
            <v>49109</v>
          </cell>
        </row>
        <row r="27">
          <cell r="I27">
            <v>1006395</v>
          </cell>
        </row>
        <row r="28">
          <cell r="I28">
            <v>3574011</v>
          </cell>
        </row>
        <row r="29">
          <cell r="I29">
            <v>67212</v>
          </cell>
        </row>
        <row r="30">
          <cell r="I30">
            <v>4986784</v>
          </cell>
        </row>
        <row r="31">
          <cell r="I31">
            <v>2408670</v>
          </cell>
        </row>
        <row r="32">
          <cell r="I32">
            <v>23592</v>
          </cell>
        </row>
        <row r="33">
          <cell r="I33">
            <v>222508</v>
          </cell>
        </row>
        <row r="34">
          <cell r="I34">
            <v>828036</v>
          </cell>
        </row>
        <row r="35">
          <cell r="I35">
            <v>526746</v>
          </cell>
        </row>
        <row r="36">
          <cell r="I36">
            <v>1387254</v>
          </cell>
        </row>
        <row r="37">
          <cell r="I37">
            <v>26000000</v>
          </cell>
        </row>
        <row r="38">
          <cell r="I38">
            <v>17500000</v>
          </cell>
        </row>
        <row r="39">
          <cell r="I39">
            <v>217500</v>
          </cell>
        </row>
        <row r="40">
          <cell r="I40">
            <v>853020</v>
          </cell>
        </row>
        <row r="41">
          <cell r="I41">
            <v>20848854</v>
          </cell>
        </row>
        <row r="42">
          <cell r="I42">
            <v>2730250</v>
          </cell>
        </row>
        <row r="43">
          <cell r="I43">
            <v>1044360</v>
          </cell>
        </row>
        <row r="44">
          <cell r="I44">
            <v>441690</v>
          </cell>
        </row>
        <row r="45">
          <cell r="I45">
            <v>19857204</v>
          </cell>
        </row>
        <row r="46">
          <cell r="I46">
            <v>472450</v>
          </cell>
        </row>
        <row r="47">
          <cell r="I47">
            <v>1133691</v>
          </cell>
        </row>
        <row r="48">
          <cell r="I48">
            <v>856520</v>
          </cell>
        </row>
        <row r="49">
          <cell r="I49">
            <v>2444418</v>
          </cell>
        </row>
        <row r="50">
          <cell r="I50">
            <v>3700235</v>
          </cell>
        </row>
        <row r="51">
          <cell r="I51">
            <v>5902560</v>
          </cell>
        </row>
        <row r="52">
          <cell r="I52">
            <v>19527921</v>
          </cell>
        </row>
        <row r="53">
          <cell r="I53">
            <v>249444</v>
          </cell>
        </row>
        <row r="54">
          <cell r="I54">
            <v>7778505</v>
          </cell>
        </row>
        <row r="55">
          <cell r="I55">
            <v>395717</v>
          </cell>
        </row>
        <row r="56">
          <cell r="I56">
            <v>370405</v>
          </cell>
        </row>
        <row r="57">
          <cell r="I57">
            <v>6134775</v>
          </cell>
        </row>
        <row r="58">
          <cell r="I58">
            <v>370405</v>
          </cell>
        </row>
        <row r="59">
          <cell r="I59">
            <v>6118000</v>
          </cell>
        </row>
        <row r="60">
          <cell r="I60">
            <v>3021600</v>
          </cell>
        </row>
        <row r="61">
          <cell r="I61">
            <v>3273400</v>
          </cell>
        </row>
        <row r="62">
          <cell r="I62">
            <v>433872</v>
          </cell>
        </row>
        <row r="63">
          <cell r="I63">
            <v>529444</v>
          </cell>
        </row>
        <row r="64">
          <cell r="I64">
            <v>81624</v>
          </cell>
        </row>
        <row r="65">
          <cell r="I65">
            <v>264722</v>
          </cell>
        </row>
        <row r="66">
          <cell r="I66">
            <v>1764756</v>
          </cell>
        </row>
        <row r="67">
          <cell r="I67">
            <v>29959</v>
          </cell>
        </row>
        <row r="68">
          <cell r="I68">
            <v>205800</v>
          </cell>
        </row>
        <row r="69">
          <cell r="I69">
            <v>470314</v>
          </cell>
        </row>
        <row r="70">
          <cell r="I70">
            <v>82827380</v>
          </cell>
        </row>
        <row r="71">
          <cell r="I71">
            <v>5310852</v>
          </cell>
        </row>
        <row r="72">
          <cell r="I72">
            <v>1327713</v>
          </cell>
        </row>
        <row r="73">
          <cell r="I73">
            <v>10946502</v>
          </cell>
        </row>
        <row r="74">
          <cell r="I74">
            <v>4691358</v>
          </cell>
        </row>
        <row r="75">
          <cell r="I75">
            <v>1563786</v>
          </cell>
        </row>
        <row r="76">
          <cell r="I76">
            <v>1845100</v>
          </cell>
        </row>
        <row r="77">
          <cell r="I77">
            <v>2789916</v>
          </cell>
        </row>
        <row r="78">
          <cell r="I78">
            <v>2789916</v>
          </cell>
        </row>
        <row r="79">
          <cell r="I79">
            <v>8368848</v>
          </cell>
        </row>
        <row r="80">
          <cell r="I80">
            <v>3032588</v>
          </cell>
        </row>
        <row r="81">
          <cell r="I81">
            <v>1837070</v>
          </cell>
        </row>
        <row r="82">
          <cell r="I82">
            <v>2049655</v>
          </cell>
        </row>
        <row r="83">
          <cell r="I83">
            <v>1450000</v>
          </cell>
        </row>
        <row r="84">
          <cell r="I84">
            <v>1850000</v>
          </cell>
        </row>
        <row r="85">
          <cell r="I85">
            <v>2895360</v>
          </cell>
        </row>
        <row r="86">
          <cell r="I86">
            <v>2896610</v>
          </cell>
        </row>
        <row r="87">
          <cell r="I87">
            <v>295241</v>
          </cell>
        </row>
        <row r="88">
          <cell r="I88">
            <v>1100123</v>
          </cell>
        </row>
        <row r="89">
          <cell r="I89">
            <v>1845000</v>
          </cell>
        </row>
        <row r="90">
          <cell r="I90">
            <v>268800</v>
          </cell>
        </row>
        <row r="91">
          <cell r="I91">
            <v>4209464</v>
          </cell>
        </row>
        <row r="92">
          <cell r="I92">
            <v>3856716</v>
          </cell>
        </row>
        <row r="93">
          <cell r="I93">
            <v>609217</v>
          </cell>
        </row>
        <row r="94">
          <cell r="I94">
            <v>2287860</v>
          </cell>
        </row>
        <row r="95">
          <cell r="I95">
            <v>1160130</v>
          </cell>
        </row>
        <row r="96">
          <cell r="I96">
            <v>2752960</v>
          </cell>
        </row>
        <row r="97">
          <cell r="I97">
            <v>49185</v>
          </cell>
        </row>
        <row r="98">
          <cell r="I98">
            <v>458932</v>
          </cell>
        </row>
        <row r="99">
          <cell r="I99">
            <v>1356549</v>
          </cell>
        </row>
        <row r="100">
          <cell r="I100">
            <v>632775</v>
          </cell>
        </row>
        <row r="101">
          <cell r="I101">
            <v>2750000</v>
          </cell>
        </row>
        <row r="102">
          <cell r="I102">
            <v>98000</v>
          </cell>
        </row>
        <row r="103">
          <cell r="I103">
            <v>293104</v>
          </cell>
        </row>
        <row r="104">
          <cell r="I104">
            <v>89096</v>
          </cell>
        </row>
        <row r="105">
          <cell r="I105">
            <v>342538</v>
          </cell>
        </row>
        <row r="106">
          <cell r="I106">
            <v>867552</v>
          </cell>
        </row>
        <row r="107">
          <cell r="I107">
            <v>190000</v>
          </cell>
        </row>
        <row r="108">
          <cell r="I108">
            <v>264096</v>
          </cell>
        </row>
        <row r="109">
          <cell r="I109">
            <v>39690</v>
          </cell>
        </row>
        <row r="110">
          <cell r="I110">
            <v>184800</v>
          </cell>
        </row>
        <row r="111">
          <cell r="I111">
            <v>1675504</v>
          </cell>
        </row>
        <row r="112">
          <cell r="I112">
            <v>280000</v>
          </cell>
        </row>
        <row r="113">
          <cell r="I113">
            <v>287280</v>
          </cell>
        </row>
        <row r="114">
          <cell r="I114">
            <v>525000</v>
          </cell>
        </row>
        <row r="115">
          <cell r="I115">
            <v>345400</v>
          </cell>
        </row>
      </sheetData>
      <sheetData sheetId="5"/>
      <sheetData sheetId="6"/>
      <sheetData sheetId="7"/>
      <sheetData sheetId="8"/>
      <sheetData sheetId="9"/>
      <sheetData sheetId="10"/>
      <sheetData sheetId="1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X.Parametros"/>
      <sheetName val="2.PERFILES"/>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G_G1"/>
      <sheetName val="G_G2"/>
      <sheetName val="G_TAL_MEN_UF7_F3"/>
      <sheetName val="N_TAL_MEN_UF7_F3"/>
      <sheetName val="EVA"/>
      <sheetName val="Program"/>
      <sheetName val="Umbral Aceptación"/>
      <sheetName val="Item"/>
      <sheetName val="General"/>
      <sheetName val="SEPTIEMBRE"/>
      <sheetName val="FOR-TECGIN-0331_PAG2"/>
      <sheetName val="PALET DEL 21 FEB AL 5 MARZ"/>
      <sheetName val="FT-01"/>
      <sheetName val="FT-01 (1)-+"/>
      <sheetName val="FT-01 (2)+"/>
      <sheetName val="CONTROL PAGO CoCo"/>
      <sheetName val="CORTE 2"/>
      <sheetName val="Liq.-pend "/>
      <sheetName val="Flujo de inversio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sheetData sheetId="127"/>
      <sheetData sheetId="128" refreshError="1"/>
      <sheetData sheetId="129"/>
      <sheetData sheetId="130"/>
      <sheetData sheetId="131"/>
      <sheetData sheetId="132"/>
      <sheetData sheetId="133"/>
      <sheetData sheetId="134"/>
      <sheetData sheetId="13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DATOS DE ENTRADA"/>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OORDENADAS"/>
      <sheetName val="Simulación dot.=150"/>
      <sheetName val="ALIVIADERO C32"/>
      <sheetName val="ALIVIADERO C125"/>
      <sheetName val="tabla2"/>
      <sheetName val="tabla1"/>
      <sheetName val="tablas"/>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GRUPO 1"/>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311.1P"/>
      <sheetName val="801.3P"/>
      <sheetName val="TUBO 4 PERFORADO"/>
      <sheetName val="LAGRIMALES"/>
      <sheetName val="MATERIALES Y EQUIPOS"/>
      <sheetName val="PRES. CUMBI-POLI TOTAL"/>
      <sheetName val="JORNALES y EQUIPO"/>
      <sheetName val="GUIA"/>
      <sheetName val="PR PARQUE"/>
      <sheetName val="2.3"/>
      <sheetName val="2.4"/>
      <sheetName val="2.5"/>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3"/>
      <sheetName val="5.4"/>
      <sheetName val="5.5"/>
      <sheetName val="5.6"/>
      <sheetName val="5.7"/>
      <sheetName val="2000 psi"/>
      <sheetName val="2500 psi"/>
      <sheetName val="3000 psi "/>
      <sheetName val="Mortero 1 5"/>
      <sheetName val="Mortero 14"/>
      <sheetName val="Mortero 13"/>
      <sheetName val="Mortero IMP"/>
      <sheetName val="CANT CUBIERTA (2)"/>
      <sheetName val="PPTO"/>
      <sheetName val="CANT CUBIERTA"/>
      <sheetName val="CANT PORTICO"/>
      <sheetName val="CANT GRADERIA"/>
      <sheetName val="PROGRAMACION DE OBRA"/>
      <sheetName val="FLUJO DE CAJA"/>
      <sheetName val="INTERVENTORIA"/>
      <sheetName val="F.M."/>
      <sheetName val="PERS."/>
      <sheetName val="ACTI."/>
      <sheetName val="MAT. Y EQ."/>
      <sheetName val="\Users\JoseGabriel\Documents\Mi"/>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2P"/>
      <sheetName val="311.3P"/>
      <sheetName val="434.1P"/>
      <sheetName val="600.1P"/>
      <sheetName val="623.1P"/>
      <sheetName val="631P"/>
      <sheetName val="632.3P"/>
      <sheetName val="632.4P"/>
      <sheetName val="632.5P"/>
      <sheetName val="630.4P"/>
      <sheetName val="642P"/>
      <sheetName val="682P"/>
      <sheetName val="TRANSP"/>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Users\aljipego\Downloads\Víncu"/>
      <sheetName val="OCTUBRE"/>
      <sheetName val="\Users\JoseGabriel\Downloads\Ví"/>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PRESUPUESTO LICITACIÓN SRN 001"/>
      <sheetName val="SRN_005"/>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FormCan"/>
      <sheetName val="PrecRec"/>
      <sheetName val="SUB APU"/>
      <sheetName val="SUB_APU"/>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UADRIL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refreshError="1"/>
      <sheetData sheetId="203">
        <row r="1">
          <cell r="A1" t="str">
            <v>ITEM</v>
          </cell>
        </row>
      </sheetData>
      <sheetData sheetId="204">
        <row r="1">
          <cell r="A1" t="str">
            <v>EQUIPO</v>
          </cell>
        </row>
      </sheetData>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refreshError="1"/>
      <sheetData sheetId="221"/>
      <sheetData sheetId="222" refreshError="1"/>
      <sheetData sheetId="223"/>
      <sheetData sheetId="224" refreshError="1"/>
      <sheetData sheetId="225">
        <row r="1">
          <cell r="A1" t="str">
            <v>ITEM</v>
          </cell>
        </row>
      </sheetData>
      <sheetData sheetId="226" refreshError="1"/>
      <sheetData sheetId="227">
        <row r="1">
          <cell r="A1" t="str">
            <v>ADMINISTRACION</v>
          </cell>
        </row>
      </sheetData>
      <sheetData sheetId="228" refreshError="1"/>
      <sheetData sheetId="229" refreshError="1"/>
      <sheetData sheetId="230"/>
      <sheetData sheetId="231" refreshError="1"/>
      <sheetData sheetId="232"/>
      <sheetData sheetId="233" refreshError="1"/>
      <sheetData sheetId="234"/>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ow r="1">
          <cell r="A1" t="str">
            <v>EQUIPO</v>
          </cell>
        </row>
      </sheetData>
      <sheetData sheetId="252" refreshError="1"/>
      <sheetData sheetId="253" refreshError="1"/>
      <sheetData sheetId="254" refreshError="1"/>
      <sheetData sheetId="255" refreshError="1"/>
      <sheetData sheetId="256" refreshError="1"/>
      <sheetData sheetId="257"/>
      <sheetData sheetId="258" refreshError="1"/>
      <sheetData sheetId="259" refreshError="1"/>
      <sheetData sheetId="260" refreshError="1"/>
      <sheetData sheetId="261" refreshError="1"/>
      <sheetData sheetId="262"/>
      <sheetData sheetId="263" refreshError="1"/>
      <sheetData sheetId="264">
        <row r="1">
          <cell r="A1" t="str">
            <v>EQUIPO</v>
          </cell>
        </row>
      </sheetData>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refreshError="1"/>
      <sheetData sheetId="286">
        <row r="1">
          <cell r="A1" t="str">
            <v>EQUIPO</v>
          </cell>
        </row>
      </sheetData>
      <sheetData sheetId="287" refreshError="1"/>
      <sheetData sheetId="288"/>
      <sheetData sheetId="289" refreshError="1"/>
      <sheetData sheetId="290"/>
      <sheetData sheetId="291" refreshError="1"/>
      <sheetData sheetId="292"/>
      <sheetData sheetId="293" refreshError="1"/>
      <sheetData sheetId="294"/>
      <sheetData sheetId="295" refreshError="1"/>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sheetData sheetId="314" refreshError="1"/>
      <sheetData sheetId="315"/>
      <sheetData sheetId="316" refreshError="1"/>
      <sheetData sheetId="317"/>
      <sheetData sheetId="318" refreshError="1"/>
      <sheetData sheetId="319"/>
      <sheetData sheetId="320" refreshError="1"/>
      <sheetData sheetId="321"/>
      <sheetData sheetId="322"/>
      <sheetData sheetId="323" refreshError="1"/>
      <sheetData sheetId="324" refreshError="1"/>
      <sheetData sheetId="325"/>
      <sheetData sheetId="326"/>
      <sheetData sheetId="327" refreshError="1"/>
      <sheetData sheetId="328"/>
      <sheetData sheetId="329" refreshError="1"/>
      <sheetData sheetId="330" refreshError="1"/>
      <sheetData sheetId="331"/>
      <sheetData sheetId="332"/>
      <sheetData sheetId="333"/>
      <sheetData sheetId="334"/>
      <sheetData sheetId="335"/>
      <sheetData sheetId="336"/>
      <sheetData sheetId="337"/>
      <sheetData sheetId="338" refreshError="1"/>
      <sheetData sheetId="339"/>
      <sheetData sheetId="340"/>
      <sheetData sheetId="341" refreshError="1"/>
      <sheetData sheetId="342"/>
      <sheetData sheetId="343"/>
      <sheetData sheetId="344"/>
      <sheetData sheetId="345" refreshError="1"/>
      <sheetData sheetId="346" refreshError="1"/>
      <sheetData sheetId="347"/>
      <sheetData sheetId="348" refreshError="1"/>
      <sheetData sheetId="349"/>
      <sheetData sheetId="350"/>
      <sheetData sheetId="351" refreshError="1"/>
      <sheetData sheetId="352" refreshError="1"/>
      <sheetData sheetId="353" refreshError="1"/>
      <sheetData sheetId="354" refreshError="1"/>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sheetData sheetId="365"/>
      <sheetData sheetId="366"/>
      <sheetData sheetId="367"/>
      <sheetData sheetId="368"/>
      <sheetData sheetId="369"/>
      <sheetData sheetId="370" refreshError="1"/>
      <sheetData sheetId="371"/>
      <sheetData sheetId="372"/>
      <sheetData sheetId="373" refreshError="1"/>
      <sheetData sheetId="374" refreshError="1"/>
      <sheetData sheetId="375"/>
      <sheetData sheetId="376"/>
      <sheetData sheetId="377"/>
      <sheetData sheetId="378" refreshError="1"/>
      <sheetData sheetId="379" refreshError="1"/>
      <sheetData sheetId="380" refreshError="1"/>
      <sheetData sheetId="381"/>
      <sheetData sheetId="382" refreshError="1"/>
      <sheetData sheetId="383"/>
      <sheetData sheetId="384"/>
      <sheetData sheetId="385"/>
      <sheetData sheetId="386"/>
      <sheetData sheetId="387" refreshError="1"/>
      <sheetData sheetId="388"/>
      <sheetData sheetId="389" refreshError="1"/>
      <sheetData sheetId="390"/>
      <sheetData sheetId="391"/>
      <sheetData sheetId="392"/>
      <sheetData sheetId="393"/>
      <sheetData sheetId="394" refreshError="1"/>
      <sheetData sheetId="395" refreshError="1"/>
      <sheetData sheetId="396"/>
      <sheetData sheetId="397" refreshError="1"/>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refreshError="1"/>
      <sheetData sheetId="410"/>
      <sheetData sheetId="411"/>
      <sheetData sheetId="412"/>
      <sheetData sheetId="413"/>
      <sheetData sheetId="414"/>
      <sheetData sheetId="415" refreshError="1"/>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sheetData sheetId="431" refreshError="1"/>
      <sheetData sheetId="432"/>
      <sheetData sheetId="433"/>
      <sheetData sheetId="434"/>
      <sheetData sheetId="435"/>
      <sheetData sheetId="436"/>
      <sheetData sheetId="437" refreshError="1"/>
      <sheetData sheetId="438" refreshError="1"/>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sheetData sheetId="470"/>
      <sheetData sheetId="471"/>
      <sheetData sheetId="472"/>
      <sheetData sheetId="473"/>
      <sheetData sheetId="474"/>
      <sheetData sheetId="475"/>
      <sheetData sheetId="476"/>
      <sheetData sheetId="477" refreshError="1"/>
      <sheetData sheetId="478"/>
      <sheetData sheetId="479"/>
      <sheetData sheetId="480"/>
      <sheetData sheetId="481"/>
      <sheetData sheetId="482"/>
      <sheetData sheetId="483"/>
      <sheetData sheetId="484"/>
      <sheetData sheetId="485"/>
      <sheetData sheetId="486" refreshError="1"/>
      <sheetData sheetId="487" refreshError="1"/>
      <sheetData sheetId="488" refreshError="1"/>
      <sheetData sheetId="489" refreshError="1"/>
      <sheetData sheetId="490" refreshError="1"/>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refreshError="1"/>
      <sheetData sheetId="515"/>
      <sheetData sheetId="516"/>
      <sheetData sheetId="517"/>
      <sheetData sheetId="518"/>
      <sheetData sheetId="519"/>
      <sheetData sheetId="520"/>
      <sheetData sheetId="521" refreshError="1"/>
      <sheetData sheetId="522" refreshError="1"/>
      <sheetData sheetId="523" refreshError="1"/>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refreshError="1"/>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571"/>
      <sheetData sheetId="572"/>
      <sheetData sheetId="573" refreshError="1"/>
      <sheetData sheetId="574"/>
      <sheetData sheetId="575"/>
      <sheetData sheetId="576"/>
      <sheetData sheetId="577"/>
      <sheetData sheetId="578"/>
      <sheetData sheetId="579"/>
      <sheetData sheetId="580" refreshError="1"/>
      <sheetData sheetId="581" refreshError="1"/>
      <sheetData sheetId="582" refreshError="1"/>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sheetData sheetId="600"/>
      <sheetData sheetId="601" refreshError="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row r="1">
          <cell r="A1" t="str">
            <v>ITEM</v>
          </cell>
        </row>
      </sheetData>
      <sheetData sheetId="913">
        <row r="1">
          <cell r="A1" t="str">
            <v>EQUIPO</v>
          </cell>
        </row>
      </sheetData>
      <sheetData sheetId="914">
        <row r="1">
          <cell r="A1" t="str">
            <v>ADMINISTRACION</v>
          </cell>
        </row>
      </sheetData>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row r="1">
          <cell r="A1" t="str">
            <v>ITEM</v>
          </cell>
        </row>
      </sheetData>
      <sheetData sheetId="934">
        <row r="1">
          <cell r="A1" t="str">
            <v>EQUIPO</v>
          </cell>
        </row>
      </sheetData>
      <sheetData sheetId="935">
        <row r="1">
          <cell r="A1" t="str">
            <v>ADMINISTRACION</v>
          </cell>
        </row>
      </sheetData>
      <sheetData sheetId="936"/>
      <sheetData sheetId="937"/>
      <sheetData sheetId="938"/>
      <sheetData sheetId="939"/>
      <sheetData sheetId="940"/>
      <sheetData sheetId="941"/>
      <sheetData sheetId="942">
        <row r="1">
          <cell r="A1" t="str">
            <v>ITEM</v>
          </cell>
        </row>
      </sheetData>
      <sheetData sheetId="943">
        <row r="1">
          <cell r="A1" t="str">
            <v>EQUIPO</v>
          </cell>
        </row>
      </sheetData>
      <sheetData sheetId="944">
        <row r="1">
          <cell r="A1" t="str">
            <v>ADMINISTRACION</v>
          </cell>
        </row>
      </sheetData>
      <sheetData sheetId="945"/>
      <sheetData sheetId="946"/>
      <sheetData sheetId="947"/>
      <sheetData sheetId="948"/>
      <sheetData sheetId="949"/>
      <sheetData sheetId="950"/>
      <sheetData sheetId="951"/>
      <sheetData sheetId="952"/>
      <sheetData sheetId="953"/>
      <sheetData sheetId="954">
        <row r="1">
          <cell r="A1" t="str">
            <v>ITEM</v>
          </cell>
        </row>
      </sheetData>
      <sheetData sheetId="955">
        <row r="1">
          <cell r="A1" t="str">
            <v>EQUIPO</v>
          </cell>
        </row>
      </sheetData>
      <sheetData sheetId="956">
        <row r="1">
          <cell r="A1" t="str">
            <v>ADMINISTRACION</v>
          </cell>
        </row>
      </sheetData>
      <sheetData sheetId="957"/>
      <sheetData sheetId="958"/>
      <sheetData sheetId="959"/>
      <sheetData sheetId="960"/>
      <sheetData sheetId="961"/>
      <sheetData sheetId="962"/>
      <sheetData sheetId="963"/>
      <sheetData sheetId="964"/>
      <sheetData sheetId="965"/>
      <sheetData sheetId="966"/>
      <sheetData sheetId="967"/>
      <sheetData sheetId="968"/>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sheetData sheetId="1019" refreshError="1"/>
      <sheetData sheetId="1020" refreshError="1"/>
      <sheetData sheetId="1021" refreshError="1"/>
      <sheetData sheetId="1022" refreshError="1"/>
      <sheetData sheetId="1023"/>
      <sheetData sheetId="1024" refreshError="1"/>
      <sheetData sheetId="1025" refreshError="1"/>
      <sheetData sheetId="1026" refreshError="1"/>
      <sheetData sheetId="1027" refreshError="1"/>
      <sheetData sheetId="1028" refreshError="1"/>
      <sheetData sheetId="1029" refreshError="1"/>
      <sheetData sheetId="1030"/>
      <sheetData sheetId="103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sheetData sheetId="1059" refreshError="1"/>
      <sheetData sheetId="1060"/>
      <sheetData sheetId="1061"/>
      <sheetData sheetId="1062"/>
      <sheetData sheetId="1063"/>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sheetData sheetId="1087" refreshError="1"/>
      <sheetData sheetId="1088"/>
      <sheetData sheetId="1089"/>
      <sheetData sheetId="1090"/>
      <sheetData sheetId="1091" refreshError="1"/>
      <sheetData sheetId="1092"/>
      <sheetData sheetId="1093" refreshError="1"/>
      <sheetData sheetId="1094"/>
      <sheetData sheetId="1095" refreshError="1"/>
      <sheetData sheetId="1096" refreshError="1"/>
      <sheetData sheetId="1097" refreshError="1"/>
      <sheetData sheetId="1098" refreshError="1"/>
      <sheetData sheetId="1099" refreshError="1"/>
      <sheetData sheetId="1100"/>
      <sheetData sheetId="1101" refreshError="1"/>
      <sheetData sheetId="1102"/>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sheetData sheetId="1112"/>
      <sheetData sheetId="1113" refreshError="1"/>
      <sheetData sheetId="1114" refreshError="1"/>
      <sheetData sheetId="1115" refreshError="1"/>
      <sheetData sheetId="1116" refreshError="1"/>
      <sheetData sheetId="1117" refreshError="1"/>
      <sheetData sheetId="1118"/>
      <sheetData sheetId="1119"/>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sheetData sheetId="1231" refreshError="1"/>
      <sheetData sheetId="1232"/>
      <sheetData sheetId="1233"/>
      <sheetData sheetId="1234"/>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refreshError="1"/>
      <sheetData sheetId="1346" refreshError="1"/>
      <sheetData sheetId="1347"/>
      <sheetData sheetId="1348"/>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refreshError="1"/>
      <sheetData sheetId="1387"/>
      <sheetData sheetId="1388"/>
      <sheetData sheetId="1389"/>
      <sheetData sheetId="1390"/>
      <sheetData sheetId="1391"/>
      <sheetData sheetId="1392"/>
      <sheetData sheetId="1393" refreshError="1"/>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sheetData sheetId="2047" refreshError="1"/>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sheetData sheetId="2097" refreshError="1"/>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refreshError="1"/>
      <sheetData sheetId="2134" refreshError="1"/>
      <sheetData sheetId="2135" refreshError="1"/>
      <sheetData sheetId="2136"/>
      <sheetData sheetId="2137"/>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sheetData sheetId="2149" refreshError="1"/>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refreshError="1"/>
      <sheetData sheetId="2164" refreshError="1"/>
      <sheetData sheetId="2165" refreshError="1"/>
      <sheetData sheetId="2166" refreshError="1"/>
      <sheetData sheetId="2167" refreshError="1"/>
      <sheetData sheetId="2168"/>
      <sheetData sheetId="2169"/>
      <sheetData sheetId="2170"/>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sheetData sheetId="2195" refreshError="1"/>
      <sheetData sheetId="2196"/>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sheetData sheetId="2367"/>
      <sheetData sheetId="2368">
        <row r="1">
          <cell r="A1" t="str">
            <v>INSTITUTO NACIONAL DE VIAS</v>
          </cell>
        </row>
      </sheetData>
      <sheetData sheetId="2369" refreshError="1"/>
      <sheetData sheetId="2370" refreshError="1"/>
      <sheetData sheetId="2371" refreshError="1"/>
      <sheetData sheetId="2372"/>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sheetData sheetId="2383" refreshError="1"/>
      <sheetData sheetId="2384"/>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sheetData sheetId="2418"/>
      <sheetData sheetId="2419"/>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sheetData sheetId="2458"/>
      <sheetData sheetId="2459"/>
      <sheetData sheetId="2460"/>
      <sheetData sheetId="2461"/>
      <sheetData sheetId="2462"/>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sheetData sheetId="2479"/>
      <sheetData sheetId="2480"/>
      <sheetData sheetId="2481"/>
      <sheetData sheetId="2482"/>
      <sheetData sheetId="2483"/>
      <sheetData sheetId="2484" refreshError="1"/>
      <sheetData sheetId="2485" refreshError="1"/>
      <sheetData sheetId="2486" refreshError="1"/>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refreshError="1"/>
      <sheetData sheetId="2502"/>
      <sheetData sheetId="2503"/>
      <sheetData sheetId="2504"/>
      <sheetData sheetId="2505"/>
      <sheetData sheetId="2506"/>
      <sheetData sheetId="2507"/>
      <sheetData sheetId="2508"/>
      <sheetData sheetId="2509"/>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sheetData sheetId="256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sheetData sheetId="3036"/>
      <sheetData sheetId="3037"/>
      <sheetData sheetId="3038"/>
      <sheetData sheetId="3039"/>
      <sheetData sheetId="3040"/>
      <sheetData sheetId="3041"/>
      <sheetData sheetId="3042"/>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sheetData sheetId="3141">
        <row r="168">
          <cell r="D168">
            <v>0.16</v>
          </cell>
        </row>
      </sheetData>
      <sheetData sheetId="3142"/>
      <sheetData sheetId="3143">
        <row r="7">
          <cell r="B7">
            <v>1</v>
          </cell>
        </row>
      </sheetData>
      <sheetData sheetId="3144">
        <row r="33">
          <cell r="G33">
            <v>0.59504299999999999</v>
          </cell>
        </row>
      </sheetData>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sheetData sheetId="3231"/>
      <sheetData sheetId="3232"/>
      <sheetData sheetId="3233"/>
      <sheetData sheetId="3234"/>
      <sheetData sheetId="3235"/>
      <sheetData sheetId="3236"/>
      <sheetData sheetId="3237"/>
      <sheetData sheetId="3238"/>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row r="8">
          <cell r="A8">
            <v>2.1</v>
          </cell>
        </row>
      </sheetData>
      <sheetData sheetId="3905">
        <row r="8">
          <cell r="A8">
            <v>3.1</v>
          </cell>
        </row>
      </sheetData>
      <sheetData sheetId="3906"/>
      <sheetData sheetId="3907"/>
      <sheetData sheetId="3908"/>
      <sheetData sheetId="3909"/>
      <sheetData sheetId="3910">
        <row r="3">
          <cell r="A3">
            <v>1</v>
          </cell>
        </row>
      </sheetData>
      <sheetData sheetId="3911"/>
      <sheetData sheetId="3912"/>
      <sheetData sheetId="3913"/>
      <sheetData sheetId="3914"/>
      <sheetData sheetId="3915"/>
      <sheetData sheetId="3916" refreshError="1"/>
      <sheetData sheetId="3917">
        <row r="1">
          <cell r="A1" t="str">
            <v>LISTADO DE INSUMOS GENERAL</v>
          </cell>
        </row>
      </sheetData>
      <sheetData sheetId="3918" refreshError="1"/>
      <sheetData sheetId="3919"/>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refreshError="1"/>
      <sheetData sheetId="4126"/>
      <sheetData sheetId="4127"/>
      <sheetData sheetId="4128" refreshError="1"/>
      <sheetData sheetId="4129" refreshError="1"/>
      <sheetData sheetId="4130" refreshError="1"/>
      <sheetData sheetId="4131" refreshError="1"/>
      <sheetData sheetId="4132"/>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sheetData sheetId="4178"/>
      <sheetData sheetId="4179"/>
      <sheetData sheetId="4180"/>
      <sheetData sheetId="4181"/>
      <sheetData sheetId="4182"/>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sheetData sheetId="4296"/>
      <sheetData sheetId="4297" refreshError="1"/>
      <sheetData sheetId="4298" refreshError="1"/>
      <sheetData sheetId="4299" refreshError="1"/>
      <sheetData sheetId="4300" refreshError="1"/>
      <sheetData sheetId="4301" refreshError="1"/>
      <sheetData sheetId="4302" refreshError="1"/>
      <sheetData sheetId="4303"/>
      <sheetData sheetId="4304"/>
      <sheetData sheetId="4305"/>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sheetData sheetId="4607"/>
      <sheetData sheetId="4608"/>
      <sheetData sheetId="4609"/>
      <sheetData sheetId="4610"/>
      <sheetData sheetId="4611"/>
      <sheetData sheetId="4612"/>
      <sheetData sheetId="4613"/>
      <sheetData sheetId="4614"/>
      <sheetData sheetId="4615"/>
      <sheetData sheetId="4616"/>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sheetData sheetId="4680"/>
      <sheetData sheetId="4681" refreshError="1"/>
      <sheetData sheetId="4682"/>
      <sheetData sheetId="4683" refreshError="1"/>
      <sheetData sheetId="4684"/>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sheetData sheetId="4724"/>
      <sheetData sheetId="4725"/>
      <sheetData sheetId="4726"/>
      <sheetData sheetId="4727"/>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sheetData sheetId="4743"/>
      <sheetData sheetId="4744"/>
      <sheetData sheetId="4745"/>
      <sheetData sheetId="4746"/>
      <sheetData sheetId="4747"/>
      <sheetData sheetId="4748"/>
      <sheetData sheetId="4749"/>
      <sheetData sheetId="4750"/>
      <sheetData sheetId="475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refreshError="1"/>
      <sheetData sheetId="4813" refreshError="1"/>
      <sheetData sheetId="4814" refreshError="1"/>
      <sheetData sheetId="4815" refreshError="1"/>
      <sheetData sheetId="4816" refreshError="1"/>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sheetData sheetId="4904"/>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sheetData sheetId="4972"/>
      <sheetData sheetId="4973" refreshError="1"/>
      <sheetData sheetId="4974" refreshError="1"/>
      <sheetData sheetId="4975"/>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sheetData sheetId="5015"/>
      <sheetData sheetId="5016"/>
      <sheetData sheetId="5017"/>
      <sheetData sheetId="5018"/>
      <sheetData sheetId="5019"/>
      <sheetData sheetId="5020"/>
      <sheetData sheetId="502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refreshError="1"/>
      <sheetData sheetId="5058" refreshError="1"/>
      <sheetData sheetId="5059"/>
      <sheetData sheetId="5060" refreshError="1"/>
      <sheetData sheetId="5061"/>
      <sheetData sheetId="5062" refreshError="1"/>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refreshError="1"/>
      <sheetData sheetId="5077"/>
      <sheetData sheetId="5078"/>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ow r="3">
          <cell r="C3">
            <v>0.27</v>
          </cell>
        </row>
        <row r="9">
          <cell r="D9">
            <v>51000</v>
          </cell>
        </row>
        <row r="10">
          <cell r="D10">
            <v>44625</v>
          </cell>
        </row>
        <row r="11">
          <cell r="D11">
            <v>25500</v>
          </cell>
        </row>
        <row r="12">
          <cell r="D12">
            <v>250000</v>
          </cell>
        </row>
        <row r="13">
          <cell r="D13">
            <v>126000</v>
          </cell>
        </row>
        <row r="15">
          <cell r="D15">
            <v>300</v>
          </cell>
        </row>
        <row r="17">
          <cell r="D17">
            <v>7689.0000000000009</v>
          </cell>
        </row>
        <row r="20">
          <cell r="D20">
            <v>2465</v>
          </cell>
        </row>
        <row r="21">
          <cell r="D21">
            <v>2320</v>
          </cell>
        </row>
        <row r="22">
          <cell r="D22">
            <v>2100</v>
          </cell>
        </row>
        <row r="23">
          <cell r="D23">
            <v>74000</v>
          </cell>
        </row>
        <row r="24">
          <cell r="D24">
            <v>28000</v>
          </cell>
        </row>
        <row r="32">
          <cell r="D32">
            <v>271544.20703749999</v>
          </cell>
        </row>
        <row r="33">
          <cell r="D33">
            <v>245428.78047750003</v>
          </cell>
        </row>
        <row r="35">
          <cell r="D35">
            <v>208653.0577375</v>
          </cell>
        </row>
        <row r="36">
          <cell r="D36">
            <v>192815.19551406248</v>
          </cell>
        </row>
        <row r="37">
          <cell r="D37">
            <v>209714.0284375</v>
          </cell>
        </row>
        <row r="38">
          <cell r="D38">
            <v>257766.93906249999</v>
          </cell>
        </row>
        <row r="39">
          <cell r="D39">
            <v>220124.13906250001</v>
          </cell>
        </row>
        <row r="49">
          <cell r="D49">
            <v>5500</v>
          </cell>
        </row>
        <row r="50">
          <cell r="D50">
            <v>16200</v>
          </cell>
        </row>
        <row r="51">
          <cell r="D51">
            <v>24000</v>
          </cell>
        </row>
        <row r="53">
          <cell r="D53">
            <v>26000</v>
          </cell>
        </row>
        <row r="54">
          <cell r="D54">
            <v>25754</v>
          </cell>
        </row>
        <row r="55">
          <cell r="D55">
            <v>17000</v>
          </cell>
        </row>
        <row r="56">
          <cell r="D56">
            <v>1300</v>
          </cell>
        </row>
        <row r="64">
          <cell r="D64">
            <v>1450</v>
          </cell>
        </row>
        <row r="65">
          <cell r="D65">
            <v>550</v>
          </cell>
        </row>
        <row r="69">
          <cell r="D69">
            <v>1634</v>
          </cell>
        </row>
        <row r="70">
          <cell r="D70">
            <v>22.28</v>
          </cell>
        </row>
        <row r="76">
          <cell r="D76">
            <v>26442</v>
          </cell>
        </row>
        <row r="77">
          <cell r="D77">
            <v>57396</v>
          </cell>
        </row>
        <row r="79">
          <cell r="D79">
            <v>150536</v>
          </cell>
        </row>
        <row r="103">
          <cell r="D103">
            <v>54840</v>
          </cell>
        </row>
        <row r="104">
          <cell r="D104">
            <v>322269</v>
          </cell>
        </row>
        <row r="105">
          <cell r="D105">
            <v>491098</v>
          </cell>
        </row>
        <row r="120">
          <cell r="D120">
            <v>24368</v>
          </cell>
        </row>
        <row r="122">
          <cell r="D122">
            <v>27406</v>
          </cell>
        </row>
        <row r="124">
          <cell r="D124">
            <v>11719</v>
          </cell>
        </row>
        <row r="125">
          <cell r="D125">
            <v>16333</v>
          </cell>
        </row>
        <row r="126">
          <cell r="D126">
            <v>34587</v>
          </cell>
        </row>
        <row r="130">
          <cell r="D130">
            <v>6515</v>
          </cell>
        </row>
        <row r="145">
          <cell r="D145">
            <v>35195</v>
          </cell>
        </row>
        <row r="147">
          <cell r="D147">
            <v>73408</v>
          </cell>
        </row>
        <row r="163">
          <cell r="D163">
            <v>350900</v>
          </cell>
        </row>
        <row r="178">
          <cell r="D178">
            <v>363000</v>
          </cell>
        </row>
        <row r="190">
          <cell r="D190">
            <v>201608</v>
          </cell>
        </row>
        <row r="196">
          <cell r="D196">
            <v>108459.99999999999</v>
          </cell>
        </row>
        <row r="197">
          <cell r="D197">
            <v>283272</v>
          </cell>
        </row>
        <row r="201">
          <cell r="D201">
            <v>98252</v>
          </cell>
        </row>
        <row r="203">
          <cell r="D203">
            <v>237335.99999999997</v>
          </cell>
        </row>
        <row r="213">
          <cell r="D213">
            <v>500</v>
          </cell>
        </row>
        <row r="214">
          <cell r="D214">
            <v>56111</v>
          </cell>
        </row>
        <row r="215">
          <cell r="D215">
            <v>25657</v>
          </cell>
        </row>
        <row r="217">
          <cell r="D217">
            <v>1352.56</v>
          </cell>
        </row>
        <row r="218">
          <cell r="D218">
            <v>1487</v>
          </cell>
        </row>
        <row r="219">
          <cell r="D219">
            <v>1459</v>
          </cell>
        </row>
        <row r="220">
          <cell r="D220">
            <v>5510</v>
          </cell>
        </row>
        <row r="229">
          <cell r="D229">
            <v>4525</v>
          </cell>
        </row>
        <row r="230">
          <cell r="D230">
            <v>2500</v>
          </cell>
        </row>
        <row r="231">
          <cell r="D231">
            <v>25520</v>
          </cell>
        </row>
        <row r="232">
          <cell r="D232">
            <v>140</v>
          </cell>
        </row>
        <row r="233">
          <cell r="D233">
            <v>19400</v>
          </cell>
        </row>
        <row r="242">
          <cell r="D242">
            <v>15000</v>
          </cell>
        </row>
        <row r="243">
          <cell r="D243">
            <v>700</v>
          </cell>
        </row>
        <row r="244">
          <cell r="D244">
            <v>850</v>
          </cell>
        </row>
        <row r="245">
          <cell r="D245">
            <v>43450</v>
          </cell>
        </row>
        <row r="246">
          <cell r="D246">
            <v>40700</v>
          </cell>
        </row>
        <row r="248">
          <cell r="D248">
            <v>27500.000000000004</v>
          </cell>
        </row>
        <row r="249">
          <cell r="D249">
            <v>26950.000000000004</v>
          </cell>
        </row>
        <row r="250">
          <cell r="D250">
            <v>12790</v>
          </cell>
        </row>
        <row r="251">
          <cell r="D251">
            <v>243520</v>
          </cell>
        </row>
        <row r="253">
          <cell r="D253">
            <v>6400</v>
          </cell>
        </row>
        <row r="256">
          <cell r="D256">
            <v>2002.0000000000002</v>
          </cell>
        </row>
        <row r="257">
          <cell r="D257">
            <v>15862.000000000002</v>
          </cell>
        </row>
        <row r="258">
          <cell r="D258">
            <v>50380.000000000007</v>
          </cell>
        </row>
        <row r="259">
          <cell r="D259">
            <v>2750</v>
          </cell>
        </row>
        <row r="264">
          <cell r="D264">
            <v>3493224</v>
          </cell>
        </row>
        <row r="265">
          <cell r="D265">
            <v>2500</v>
          </cell>
        </row>
        <row r="268">
          <cell r="D268">
            <v>812</v>
          </cell>
        </row>
        <row r="269">
          <cell r="D269">
            <v>52500</v>
          </cell>
        </row>
        <row r="270">
          <cell r="D270">
            <v>12800</v>
          </cell>
        </row>
        <row r="272">
          <cell r="D272">
            <v>8000</v>
          </cell>
        </row>
        <row r="283">
          <cell r="D283">
            <v>1276000</v>
          </cell>
        </row>
        <row r="285">
          <cell r="D285">
            <v>463999.99999999994</v>
          </cell>
        </row>
        <row r="294">
          <cell r="D294">
            <v>70180</v>
          </cell>
        </row>
        <row r="295">
          <cell r="D295">
            <v>452400</v>
          </cell>
        </row>
        <row r="296">
          <cell r="D296">
            <v>96097.1</v>
          </cell>
        </row>
        <row r="307">
          <cell r="D307">
            <v>56000</v>
          </cell>
        </row>
        <row r="308">
          <cell r="D308">
            <v>4785</v>
          </cell>
        </row>
        <row r="309">
          <cell r="D309">
            <v>16500</v>
          </cell>
        </row>
        <row r="310">
          <cell r="D310">
            <v>17400</v>
          </cell>
        </row>
        <row r="311">
          <cell r="D311">
            <v>17400</v>
          </cell>
        </row>
        <row r="312">
          <cell r="D312">
            <v>22040</v>
          </cell>
        </row>
        <row r="313">
          <cell r="D313">
            <v>14000</v>
          </cell>
        </row>
        <row r="314">
          <cell r="D314">
            <v>3000</v>
          </cell>
        </row>
        <row r="315">
          <cell r="D315">
            <v>8500</v>
          </cell>
        </row>
        <row r="316">
          <cell r="D316">
            <v>220</v>
          </cell>
        </row>
        <row r="319">
          <cell r="D319">
            <v>10000</v>
          </cell>
        </row>
        <row r="320">
          <cell r="D320">
            <v>385.00000000000006</v>
          </cell>
        </row>
        <row r="321">
          <cell r="D321">
            <v>17400</v>
          </cell>
        </row>
        <row r="322">
          <cell r="D322">
            <v>5000</v>
          </cell>
        </row>
        <row r="323">
          <cell r="D323">
            <v>14000</v>
          </cell>
        </row>
        <row r="331">
          <cell r="D331">
            <v>9100</v>
          </cell>
        </row>
        <row r="332">
          <cell r="D332">
            <v>17600</v>
          </cell>
        </row>
        <row r="333">
          <cell r="D333">
            <v>450</v>
          </cell>
        </row>
        <row r="334">
          <cell r="D334">
            <v>700000</v>
          </cell>
        </row>
        <row r="335">
          <cell r="D335">
            <v>10143</v>
          </cell>
        </row>
        <row r="336">
          <cell r="D336">
            <v>30000</v>
          </cell>
        </row>
        <row r="340">
          <cell r="D340">
            <v>10</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 val="APU_ADUCCION2"/>
      <sheetName val="POZO_2"/>
      <sheetName val="APU_POZO2"/>
      <sheetName val="APU_CASETA2"/>
      <sheetName val="SIS__BOMBEO2"/>
      <sheetName val="APU_SIST_BOMBEO2"/>
      <sheetName val="SIS__ELECTRICO2"/>
      <sheetName val="APU_SIS__ELECTRICO2"/>
      <sheetName val="APU_ADUCCION"/>
      <sheetName val="POZO_"/>
      <sheetName val="APU_POZO"/>
      <sheetName val="APU_CASETA"/>
      <sheetName val="SIS__BOMBEO"/>
      <sheetName val="APU_SIST_BOMBEO"/>
      <sheetName val="SIS__ELECTRICO"/>
      <sheetName val="APU_SIS__ELECTRICO"/>
      <sheetName val="APU_ADUCCION1"/>
      <sheetName val="POZO_1"/>
      <sheetName val="APU_POZO1"/>
      <sheetName val="APU_CASETA1"/>
      <sheetName val="SIS__BOMBEO1"/>
      <sheetName val="APU_SIST_BOMBEO1"/>
      <sheetName val="SIS__ELECTRICO1"/>
      <sheetName val="APU_SIS__ELECTRICO1"/>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  aaInformación GRUPO 4\A MIn"/>
      <sheetName val="Datos"/>
      <sheetName val="aCCIDENTES%20DE%201995%20-%2019"/>
      <sheetName val="aCCIDENTES DE 1995 - 1996.xls"/>
      <sheetName val="CONT_ADI"/>
      <sheetName val="items"/>
      <sheetName val="ACTA DE MODIFICACION  (2)"/>
      <sheetName val="INDICMICROEMP"/>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Users\avargase\AppData\Local\M"/>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Giovanni\administracion vial\"/>
      <sheetName val="\MONTO AGOTABLE 2010\a  aaInfor"/>
      <sheetName val="[aCCIDENTES DE 1995 - 1996.xls]"/>
      <sheetName val="\AMV _ no borrar\PRESUPUESTOS\a"/>
      <sheetName val="\I\AMV _ no borrar\PRESUPUESTOS"/>
      <sheetName val="\G\I\AMV _ no borrar\PRESUPUEST"/>
      <sheetName val="\G\A\a  aaInformación GRUPO 4\A"/>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HP\AppData\Local\Microso"/>
      <sheetName val="LISTADO "/>
      <sheetName val="M.O."/>
      <sheetName val="PR 1"/>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REF"/>
      <sheetName val="Hoja2"/>
      <sheetName val="Tabla CONPES 3714"/>
      <sheetName val="INDICE"/>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CANT OBR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LAN DE INVERSION ANTICIPO"/>
      <sheetName val="inv mensual"/>
      <sheetName val="borrador flujo inv"/>
      <sheetName val="social-ambiental"/>
      <sheetName val="AU"/>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Users\ANDRES FELIPE MUÑOZ\Down"/>
      <sheetName val="\E\a  aaInformación GRUPO 4\A M"/>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IU"/>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 ACTA FINAL + MODIFICATORIA "/>
      <sheetName val="HISTORICOS FUEL OIL EXP"/>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Nuevos APU Córdoba\a  aaInform"/>
      <sheetName val="\E\Nuevos APU Córdoba\a  aaInfo"/>
      <sheetName val="\Users\JoseGabriel\Documents\Mi"/>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aactividad"/>
      <sheetName val="GENERALIDADES"/>
      <sheetName val="analisis costo horario"/>
      <sheetName val="Lista Base"/>
      <sheetName val="DUB-823"/>
      <sheetName val="GPI 526"/>
      <sheetName val="SKJ452"/>
      <sheetName val="ITA878"/>
      <sheetName val="AEA-944"/>
      <sheetName val="XXJ617"/>
      <sheetName val="SNG_855"/>
      <sheetName val="VEA 374"/>
      <sheetName val="HFB024"/>
      <sheetName val="PAJ825"/>
      <sheetName val="PALET DEL 21 FEB AL 5 MARZ"/>
      <sheetName val="COSTOS"/>
      <sheetName val="EVA"/>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rticulos"/>
      <sheetName val="ESTADO RED"/>
      <sheetName val="CARRETERAS"/>
      <sheetName val="GENERALIDADES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refreshError="1"/>
      <sheetData sheetId="484" refreshError="1"/>
      <sheetData sheetId="485" refreshError="1"/>
      <sheetData sheetId="486" refreshError="1"/>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refreshError="1"/>
      <sheetData sheetId="837"/>
      <sheetData sheetId="838"/>
      <sheetData sheetId="839"/>
      <sheetData sheetId="840"/>
      <sheetData sheetId="841"/>
      <sheetData sheetId="842"/>
      <sheetData sheetId="843"/>
      <sheetData sheetId="844"/>
      <sheetData sheetId="845"/>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sheetData sheetId="864"/>
      <sheetData sheetId="865" refreshError="1"/>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sheetData sheetId="943" refreshError="1"/>
      <sheetData sheetId="944" refreshError="1"/>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refreshError="1"/>
      <sheetData sheetId="959" refreshError="1"/>
      <sheetData sheetId="960" refreshError="1"/>
      <sheetData sheetId="961" refreshError="1"/>
      <sheetData sheetId="962"/>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refreshError="1"/>
      <sheetData sheetId="1087" refreshError="1"/>
      <sheetData sheetId="1088" refreshError="1"/>
      <sheetData sheetId="108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sas No Cumpl."/>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Graphdata"/>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4"/>
      <sheetName val="MPC3I2"/>
      <sheetName val="MPC3I3"/>
      <sheetName val="MPC3I5"/>
      <sheetName val="MPC3I1"/>
      <sheetName val="Hoja1"/>
      <sheetName val="Hoja2"/>
      <sheetName val="Hoja3"/>
    </sheetNames>
    <sheetDataSet>
      <sheetData sheetId="0" refreshError="1"/>
      <sheetData sheetId="1"/>
      <sheetData sheetId="2"/>
      <sheetData sheetId="3"/>
      <sheetData sheetId="4"/>
      <sheetData sheetId="5"/>
      <sheetData sheetId="6"/>
      <sheetData sheetId="7"/>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0</v>
          </cell>
        </row>
        <row r="22">
          <cell r="E22">
            <v>60</v>
          </cell>
        </row>
        <row r="25">
          <cell r="C25">
            <v>2</v>
          </cell>
          <cell r="P25">
            <v>1</v>
          </cell>
        </row>
        <row r="26">
          <cell r="N26">
            <v>1.1299999999999999</v>
          </cell>
        </row>
        <row r="27">
          <cell r="N27">
            <v>1.18</v>
          </cell>
        </row>
        <row r="29">
          <cell r="D29">
            <v>2.7050000000000001</v>
          </cell>
          <cell r="G29">
            <v>28.172000000000001</v>
          </cell>
        </row>
        <row r="35">
          <cell r="O35">
            <v>0.92</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s>
    <sheetDataSet>
      <sheetData sheetId="0" refreshError="1"/>
      <sheetData sheetId="1" refreshError="1"/>
      <sheetData sheetId="2" refreshError="1"/>
      <sheetData sheetId="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STA"/>
      <sheetName val="BASE CTOS"/>
      <sheetName val="APU COLECTOR EL TURCO"/>
      <sheetName val="APU PTAR"/>
    </sheetNames>
    <sheetDataSet>
      <sheetData sheetId="0"/>
      <sheetData sheetId="1" refreshError="1"/>
      <sheetData sheetId="2" refreshError="1"/>
      <sheetData sheetId="3"/>
      <sheetData sheetId="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Sheet1"/>
      <sheetName val="PALET DEL 21 FEB AL 5 MARZ"/>
      <sheetName val="CUADRO_CONTROL"/>
      <sheetName val="GPI_526"/>
      <sheetName val="AEA-_264"/>
      <sheetName val="SKG_-419"/>
      <sheetName val="VEA_363"/>
      <sheetName val="VEA_374"/>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PrecRec"/>
      <sheetName val="PESOS"/>
      <sheetName val="210.2.2"/>
      <sheetName val="Sanitario"/>
      <sheetName val="EST2"/>
      <sheetName val="Hoja2"/>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G.G"/>
      <sheetName val="AC2_AG96"/>
      <sheetName val="Formulario N° 4"/>
      <sheetName val="MATERIALES"/>
      <sheetName val="EQUIPO"/>
      <sheetName val="Reprograma 4"/>
      <sheetName val="ANEXO 7"/>
    </sheetNames>
    <sheetDataSet>
      <sheetData sheetId="0"/>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APU"/>
      <sheetName val="avance de obra"/>
      <sheetName val="Hoja1"/>
    </sheetNames>
    <sheetDataSet>
      <sheetData sheetId="0">
        <row r="5">
          <cell r="L5">
            <v>3750</v>
          </cell>
        </row>
        <row r="6">
          <cell r="L6">
            <v>6875</v>
          </cell>
        </row>
        <row r="7">
          <cell r="F7">
            <v>3000</v>
          </cell>
          <cell r="L7">
            <v>375</v>
          </cell>
        </row>
        <row r="9">
          <cell r="L9">
            <v>2083.3333333333335</v>
          </cell>
        </row>
        <row r="10">
          <cell r="F10">
            <v>850</v>
          </cell>
        </row>
        <row r="11">
          <cell r="F11">
            <v>25000</v>
          </cell>
        </row>
        <row r="12">
          <cell r="F12">
            <v>17400</v>
          </cell>
          <cell r="L12">
            <v>80000</v>
          </cell>
        </row>
        <row r="13">
          <cell r="L13">
            <v>120000</v>
          </cell>
        </row>
        <row r="19">
          <cell r="F19">
            <v>3200</v>
          </cell>
        </row>
        <row r="21">
          <cell r="F21">
            <v>1916.5133333333333</v>
          </cell>
        </row>
        <row r="27">
          <cell r="F27">
            <v>895.05599999999993</v>
          </cell>
        </row>
        <row r="28">
          <cell r="F28">
            <v>19500</v>
          </cell>
        </row>
        <row r="29">
          <cell r="F29">
            <v>18700</v>
          </cell>
        </row>
        <row r="32">
          <cell r="F32">
            <v>103240</v>
          </cell>
        </row>
        <row r="41">
          <cell r="F41">
            <v>13500</v>
          </cell>
        </row>
        <row r="42">
          <cell r="F42">
            <v>150000</v>
          </cell>
        </row>
        <row r="47">
          <cell r="F47">
            <v>25000</v>
          </cell>
        </row>
        <row r="49">
          <cell r="F49">
            <v>10000</v>
          </cell>
        </row>
        <row r="50">
          <cell r="F50">
            <v>8166.666666666667</v>
          </cell>
        </row>
        <row r="51">
          <cell r="F51">
            <v>1666.6666666666667</v>
          </cell>
        </row>
        <row r="54">
          <cell r="F54">
            <v>450</v>
          </cell>
        </row>
        <row r="56">
          <cell r="F56">
            <v>850</v>
          </cell>
        </row>
        <row r="57">
          <cell r="F57">
            <v>14500</v>
          </cell>
        </row>
        <row r="59">
          <cell r="F59">
            <v>5200</v>
          </cell>
        </row>
        <row r="61">
          <cell r="F61">
            <v>1100</v>
          </cell>
        </row>
        <row r="62">
          <cell r="F62">
            <v>950</v>
          </cell>
        </row>
        <row r="64">
          <cell r="F64">
            <v>14000</v>
          </cell>
        </row>
        <row r="65">
          <cell r="F65">
            <v>30000</v>
          </cell>
        </row>
        <row r="67">
          <cell r="F67">
            <v>12000</v>
          </cell>
        </row>
        <row r="76">
          <cell r="F76">
            <v>12000</v>
          </cell>
        </row>
        <row r="78">
          <cell r="F78">
            <v>1800</v>
          </cell>
        </row>
        <row r="79">
          <cell r="F79">
            <v>900</v>
          </cell>
        </row>
        <row r="80">
          <cell r="F80">
            <v>30000</v>
          </cell>
        </row>
        <row r="81">
          <cell r="F81">
            <v>8000</v>
          </cell>
        </row>
        <row r="88">
          <cell r="F88">
            <v>900</v>
          </cell>
        </row>
        <row r="91">
          <cell r="F91">
            <v>4000</v>
          </cell>
        </row>
        <row r="94">
          <cell r="F94">
            <v>30000</v>
          </cell>
        </row>
        <row r="95">
          <cell r="F95">
            <v>101317.15999999999</v>
          </cell>
        </row>
        <row r="96">
          <cell r="F96">
            <v>11682</v>
          </cell>
        </row>
        <row r="102">
          <cell r="F102">
            <v>12786.885245901638</v>
          </cell>
        </row>
        <row r="103">
          <cell r="F103">
            <v>25000</v>
          </cell>
        </row>
        <row r="104">
          <cell r="F104">
            <v>22500</v>
          </cell>
        </row>
        <row r="107">
          <cell r="F107">
            <v>80000</v>
          </cell>
        </row>
        <row r="108">
          <cell r="F108">
            <v>35000</v>
          </cell>
        </row>
        <row r="109">
          <cell r="F109">
            <v>6200</v>
          </cell>
        </row>
        <row r="110">
          <cell r="F110">
            <v>10500</v>
          </cell>
        </row>
      </sheetData>
      <sheetData sheetId="1">
        <row r="40">
          <cell r="F40">
            <v>439859</v>
          </cell>
        </row>
        <row r="74">
          <cell r="F74">
            <v>295027</v>
          </cell>
        </row>
      </sheetData>
      <sheetData sheetId="2">
        <row r="13">
          <cell r="F13">
            <v>87264.707759467507</v>
          </cell>
        </row>
        <row r="16">
          <cell r="F16">
            <v>57432.306472181117</v>
          </cell>
        </row>
        <row r="17">
          <cell r="F17">
            <v>47029.56116557381</v>
          </cell>
        </row>
        <row r="18">
          <cell r="F18">
            <v>36408.594600334131</v>
          </cell>
        </row>
        <row r="19">
          <cell r="F19">
            <v>54253.131999999998</v>
          </cell>
        </row>
        <row r="21">
          <cell r="F21">
            <v>91936.080412771262</v>
          </cell>
        </row>
      </sheetData>
      <sheetData sheetId="3"/>
      <sheetData sheetId="4" refreshError="1"/>
      <sheetData sheetId="5" refreshError="1"/>
      <sheetData sheetId="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 val="2009 Jagua"/>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sheetData sheetId="12"/>
      <sheetData sheetId="13"/>
      <sheetData sheetId="14"/>
      <sheetData sheetId="15"/>
      <sheetData sheetId="16"/>
      <sheetData sheetId="17"/>
      <sheetData sheetId="18"/>
      <sheetData sheetId="19"/>
      <sheetData sheetId="20">
        <row r="1">
          <cell r="B1" t="str">
            <v>Sistema de Tubería y Accesorios</v>
          </cell>
        </row>
      </sheetData>
      <sheetData sheetId="21"/>
      <sheetData sheetId="22"/>
      <sheetData sheetId="23"/>
      <sheetData sheetId="24"/>
      <sheetData sheetId="25"/>
      <sheetData sheetId="26"/>
      <sheetData sheetId="27">
        <row r="1">
          <cell r="B1" t="str">
            <v>Sistema de Tubería y Accesorios</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s>
    <sheetDataSet>
      <sheetData sheetId="0"/>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boquillar"/>
      <sheetName val="Acometidacobrerígido"/>
      <sheetName val="Acometidatoma"/>
      <sheetName val="Acometidahasta1&quot;"/>
    </sheetNames>
    <sheetDataSet>
      <sheetData sheetId="0" refreshError="1"/>
      <sheetData sheetId="1" refreshError="1"/>
      <sheetData sheetId="2" refreshError="1"/>
      <sheetData sheetId="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REF"/>
      <sheetName val="Datos"/>
      <sheetName val="Cuadrillas"/>
      <sheetName val="Jornal"/>
      <sheetName val="Formulario N° 4"/>
      <sheetName val="MATERIALES"/>
      <sheetName val="EQUIPO"/>
      <sheetName val="CONT_ADI"/>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M.O."/>
      <sheetName val="[a  aaInformación]__cceficie_11"/>
      <sheetName val="[a  aaInformación]__cceficien_2"/>
      <sheetName val="[a  aaInformación]__cceficien_3"/>
      <sheetName val="[a  aaInformación]__cceficien_4"/>
      <sheetName val="[a  aaInformación]__cceficien_5"/>
      <sheetName val="[a  aaInformación]//cceficiente"/>
      <sheetName val="Concretos y morteros"/>
      <sheetName val="Datos iniciales "/>
      <sheetName val="Transporte"/>
      <sheetName val="[a  aaInformación]__cceficien_6"/>
      <sheetName val="[a  aaInformación]__cceficien_7"/>
      <sheetName val="[a  aaInformación]__cceficien_8"/>
      <sheetName val="[a  aaInformación]__cceficien_9"/>
      <sheetName val="[a  aaInformación]__cceficie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AiuApoSaraBrut2000.xls"/>
      <sheetName val="\\Lucho\transfer lucho\Mis docu"/>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RELACION DE PRECIOS"/>
      <sheetName val="ACTA 6"/>
      <sheetName val="MODIF. 2"/>
      <sheetName val="MODIF. 3"/>
      <sheetName val="MODIF. 4"/>
      <sheetName val="cant"/>
      <sheetName val="par mar19"/>
      <sheetName val="par"/>
      <sheetName val="Informacion"/>
      <sheetName val="AiuApoSaraBrut2000.xls"/>
      <sheetName val="\\Lucho\transfer lucho\Mis docu"/>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ow r="26">
          <cell r="E26">
            <v>4886</v>
          </cell>
        </row>
      </sheetData>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teriales"/>
      <sheetName val="Cuadrillas"/>
      <sheetName val="Concretos y morteros"/>
      <sheetName val="Equipo"/>
      <sheetName val="Datos iniciales "/>
      <sheetName val="Transporte"/>
      <sheetName val="otros"/>
      <sheetName val="Acc%20Ago-Sep.xls"/>
      <sheetName val="ANEXO 7"/>
      <sheetName val="Macro1"/>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ow r="2">
          <cell r="R2">
            <v>0</v>
          </cell>
        </row>
      </sheetData>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IDADES"/>
      <sheetName val="INDICE"/>
      <sheetName val="ACLARACIONES"/>
      <sheetName val="DATOS INICIALES"/>
      <sheetName val="PRESUPUESTO"/>
      <sheetName val="PMA"/>
      <sheetName val="INSUMOS MATERIALES"/>
      <sheetName val="MEMORIAS"/>
      <sheetName val="APU"/>
      <sheetName val="APU AUXILIARES"/>
      <sheetName val="INSUMOS TRANSPORTES"/>
      <sheetName val="INSUMOS EQUIPOS"/>
      <sheetName val="AIU"/>
      <sheetName val="INSUMOS GENERALES"/>
      <sheetName val="INTERVENTORÍA"/>
      <sheetName val="LEGALIZACIÓN OBRA"/>
      <sheetName val="PMT"/>
      <sheetName val="PAPSO OBRA"/>
      <sheetName val="PÓLIZAS OBRA"/>
      <sheetName val="APU GEORREFERENCIACIÓN"/>
      <sheetName val="APU CARACTERIZACIÓN"/>
      <sheetName val="AJUSTE ESTUDIOS"/>
      <sheetName val="MATERIAL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FM INTERVENTORÍA"/>
      <sheetName val="TASAS_INTERVENTORIA"/>
      <sheetName val="PAPSO INTERVENTORÍA"/>
      <sheetName val="PÓLIZAS INTERVENTORÍA"/>
    </sheetNames>
    <sheetDataSet>
      <sheetData sheetId="0">
        <row r="6">
          <cell r="A6" t="str">
            <v>MUNICIPIO DE ABEJORRAL</v>
          </cell>
        </row>
        <row r="7">
          <cell r="A7" t="str">
            <v>MUNICIPIO DE ABRIAQUÍ</v>
          </cell>
        </row>
        <row r="8">
          <cell r="A8" t="str">
            <v>MUNICIPIO DE ALEJANDRÍA</v>
          </cell>
        </row>
        <row r="9">
          <cell r="A9" t="str">
            <v>MUNICIPIO DE AMAGÁ</v>
          </cell>
        </row>
        <row r="10">
          <cell r="A10" t="str">
            <v>MUNICIPIO DE AMALFI</v>
          </cell>
        </row>
        <row r="11">
          <cell r="A11" t="str">
            <v>MUNICIPIO DE ANDES</v>
          </cell>
        </row>
        <row r="12">
          <cell r="A12" t="str">
            <v>MUNICIPIO DE ANGELÓPOLIS</v>
          </cell>
        </row>
        <row r="13">
          <cell r="A13" t="str">
            <v>MUNICIPIO DE ANGOSTURA</v>
          </cell>
        </row>
        <row r="14">
          <cell r="A14" t="str">
            <v>MUNICIPIO DE ANORÍ</v>
          </cell>
        </row>
        <row r="15">
          <cell r="A15" t="str">
            <v>MUNICIPIO DE ANZÁ</v>
          </cell>
        </row>
        <row r="16">
          <cell r="A16" t="str">
            <v>MUNICIPIO DE APARTADÓ</v>
          </cell>
        </row>
        <row r="17">
          <cell r="A17" t="str">
            <v>MUNICIPIO DE ARBOLETES</v>
          </cell>
        </row>
        <row r="18">
          <cell r="A18" t="str">
            <v>MUNICIPIO DE ARGELIA</v>
          </cell>
        </row>
        <row r="19">
          <cell r="A19" t="str">
            <v>MUNICIPIO DE ARMENIA</v>
          </cell>
        </row>
        <row r="20">
          <cell r="A20" t="str">
            <v>MUNICIPIO DE BARBOSA</v>
          </cell>
        </row>
        <row r="21">
          <cell r="A21" t="str">
            <v>MUNICIPIO DE BELLO</v>
          </cell>
        </row>
        <row r="22">
          <cell r="A22" t="str">
            <v>MUNICIPIO DE BELMIRA</v>
          </cell>
        </row>
        <row r="23">
          <cell r="A23" t="str">
            <v>MUNICIPIO DE BETANIA</v>
          </cell>
        </row>
        <row r="24">
          <cell r="A24" t="str">
            <v>MUNICIPIO DE BETULIA</v>
          </cell>
        </row>
        <row r="25">
          <cell r="A25" t="str">
            <v>MUNICIPIO DE BRICEÑO</v>
          </cell>
        </row>
        <row r="26">
          <cell r="A26" t="str">
            <v>MUNICIPIO DE BURITICÁ</v>
          </cell>
        </row>
        <row r="27">
          <cell r="A27" t="str">
            <v>MUNICIPIO DE CÁCERES</v>
          </cell>
        </row>
        <row r="28">
          <cell r="A28" t="str">
            <v>MUNICIPIO DE CAICEDO</v>
          </cell>
        </row>
        <row r="29">
          <cell r="A29" t="str">
            <v>MUNICIPIO DE CALDAS</v>
          </cell>
        </row>
        <row r="30">
          <cell r="A30" t="str">
            <v>MUNICIPIO DE CAMPAMENTO</v>
          </cell>
        </row>
        <row r="31">
          <cell r="A31" t="str">
            <v>MUNICIPIO DE CAÑASGORDAS</v>
          </cell>
        </row>
        <row r="32">
          <cell r="A32" t="str">
            <v>MUNICIPIO DE CARACOLÍ</v>
          </cell>
        </row>
        <row r="33">
          <cell r="A33" t="str">
            <v>MUNICIPIO DE CARAMANTA</v>
          </cell>
        </row>
        <row r="34">
          <cell r="A34" t="str">
            <v>MUNICIPIO DE CAREPA</v>
          </cell>
        </row>
        <row r="35">
          <cell r="A35" t="str">
            <v>MUNICIPIO DE CAROLINA DEL PRÍNCIPE</v>
          </cell>
        </row>
        <row r="36">
          <cell r="A36" t="str">
            <v>MUNICIPIO DE CAUCASIA</v>
          </cell>
        </row>
        <row r="37">
          <cell r="A37" t="str">
            <v>MUNICIPIO DE CHIGORODÓ</v>
          </cell>
        </row>
        <row r="38">
          <cell r="A38" t="str">
            <v>MUNICIPIO DE CISNEROS</v>
          </cell>
        </row>
        <row r="39">
          <cell r="A39" t="str">
            <v>MUNICIPIO DE CIUDAD BOLÍVAR</v>
          </cell>
        </row>
        <row r="40">
          <cell r="A40" t="str">
            <v>MUNICIPIO DE COCORNÁ</v>
          </cell>
        </row>
        <row r="41">
          <cell r="A41" t="str">
            <v>MUNICIPIO DE CONCEPCIÓN</v>
          </cell>
        </row>
        <row r="42">
          <cell r="A42" t="str">
            <v>MUNICIPIO DE CONCORDIA</v>
          </cell>
        </row>
        <row r="43">
          <cell r="A43" t="str">
            <v>MUNICIPIO DE COPACABANA</v>
          </cell>
        </row>
        <row r="44">
          <cell r="A44" t="str">
            <v>MUNICIPIO DE DABEIBA</v>
          </cell>
        </row>
        <row r="45">
          <cell r="A45" t="str">
            <v>MUNICIPIO DE DONMATÍAS</v>
          </cell>
        </row>
        <row r="46">
          <cell r="A46" t="str">
            <v>MUNICIPIO DE EBÉJICO</v>
          </cell>
        </row>
        <row r="47">
          <cell r="A47" t="str">
            <v>MUNICIPIO DE EL BAGRE</v>
          </cell>
        </row>
        <row r="48">
          <cell r="A48" t="str">
            <v>MUNICIPIO DE EL CARMEN DE VIBORAL</v>
          </cell>
        </row>
        <row r="49">
          <cell r="A49" t="str">
            <v>MUNICIPIO DE EL PEÑOL</v>
          </cell>
        </row>
        <row r="50">
          <cell r="A50" t="str">
            <v>MUNICIPIO DE EL RETIRO</v>
          </cell>
        </row>
        <row r="51">
          <cell r="A51" t="str">
            <v>MUNICIPIO DE EL SANTUARIO</v>
          </cell>
        </row>
        <row r="52">
          <cell r="A52" t="str">
            <v>MUNICIPIO DE ENTRERRÍOS</v>
          </cell>
        </row>
        <row r="53">
          <cell r="A53" t="str">
            <v>MUNICIPIO DE ENVIGADO</v>
          </cell>
        </row>
        <row r="54">
          <cell r="A54" t="str">
            <v>MUNICIPIO DE FREDONIA</v>
          </cell>
        </row>
        <row r="55">
          <cell r="A55" t="str">
            <v>MUNICIPIO DE FRONTINO</v>
          </cell>
        </row>
        <row r="56">
          <cell r="A56" t="str">
            <v>MUNICIPIO DE GIRALDO</v>
          </cell>
        </row>
        <row r="57">
          <cell r="A57" t="str">
            <v>MUNICIPIO DE GIRARDOTA</v>
          </cell>
        </row>
        <row r="58">
          <cell r="A58" t="str">
            <v>MUNICIPIO DE GÓMEZ PLATA</v>
          </cell>
        </row>
        <row r="59">
          <cell r="A59" t="str">
            <v>MUNICIPIO DE GRANADA</v>
          </cell>
        </row>
        <row r="60">
          <cell r="A60" t="str">
            <v>MUNICIPIO DE GUADALUPE</v>
          </cell>
        </row>
        <row r="61">
          <cell r="A61" t="str">
            <v>MUNICIPIO DE GUARNE</v>
          </cell>
        </row>
        <row r="62">
          <cell r="A62" t="str">
            <v>MUNICIPIO DE GUATAPÉ</v>
          </cell>
        </row>
        <row r="63">
          <cell r="A63" t="str">
            <v>MUNICIPIO DE HELICONIA</v>
          </cell>
        </row>
        <row r="64">
          <cell r="A64" t="str">
            <v>MUNICIPIO DE HISPANIA</v>
          </cell>
        </row>
        <row r="65">
          <cell r="A65" t="str">
            <v>MUNICIPIO DE ITAGÜÍ</v>
          </cell>
        </row>
        <row r="66">
          <cell r="A66" t="str">
            <v>MUNICIPIO DE ITUANGO</v>
          </cell>
        </row>
        <row r="67">
          <cell r="A67" t="str">
            <v>MUNICIPIO DE JARDÍN</v>
          </cell>
        </row>
        <row r="68">
          <cell r="A68" t="str">
            <v>MUNICIPIO DE JERICÓ</v>
          </cell>
        </row>
        <row r="69">
          <cell r="A69" t="str">
            <v>MUNICIPIO DE LA CEJA DEL TAMBO</v>
          </cell>
        </row>
        <row r="70">
          <cell r="A70" t="str">
            <v>MUNICIPIO DE LA ESTRELLA</v>
          </cell>
        </row>
        <row r="71">
          <cell r="A71" t="str">
            <v>MUNICIPIO DE LA PINTADA</v>
          </cell>
        </row>
        <row r="72">
          <cell r="A72" t="str">
            <v>MUNICIPIO DE LA UNIÓN</v>
          </cell>
        </row>
        <row r="73">
          <cell r="A73" t="str">
            <v>MUNICIPIO DE LIBORINA</v>
          </cell>
        </row>
        <row r="74">
          <cell r="A74" t="str">
            <v>MUNICIPIO DE MACEO</v>
          </cell>
        </row>
        <row r="75">
          <cell r="A75" t="str">
            <v>MUNICIPIO DE MARINILLA</v>
          </cell>
        </row>
        <row r="76">
          <cell r="A76" t="str">
            <v>MUNICIPIO DE MEDELLÍN</v>
          </cell>
        </row>
        <row r="77">
          <cell r="A77" t="str">
            <v>MUNICIPIO DE MONTEBELLO</v>
          </cell>
        </row>
        <row r="78">
          <cell r="A78" t="str">
            <v>MUNICIPIO DE MURINDÓ</v>
          </cell>
        </row>
        <row r="79">
          <cell r="A79" t="str">
            <v>MUNICIPIO DE MUTATÁ</v>
          </cell>
        </row>
        <row r="80">
          <cell r="A80" t="str">
            <v>MUNICIPIO DE NARIÑO</v>
          </cell>
        </row>
        <row r="81">
          <cell r="A81" t="str">
            <v>MUNICIPIO DE NECHÍ</v>
          </cell>
        </row>
        <row r="82">
          <cell r="A82" t="str">
            <v>MUNICIPIO DE NECOCLÍ</v>
          </cell>
        </row>
        <row r="83">
          <cell r="A83" t="str">
            <v>MUNICIPIO DE OLAYA</v>
          </cell>
        </row>
        <row r="84">
          <cell r="A84" t="str">
            <v>MUNICIPIO DE PEQUE</v>
          </cell>
        </row>
        <row r="85">
          <cell r="A85" t="str">
            <v>MUNICIPIO DE PUEBLORRICO</v>
          </cell>
        </row>
        <row r="86">
          <cell r="A86" t="str">
            <v>MUNICIPIO DE PUERTO BERRÍO</v>
          </cell>
        </row>
        <row r="87">
          <cell r="A87" t="str">
            <v>MUNICIPIO DE PUERTO NARE</v>
          </cell>
        </row>
        <row r="88">
          <cell r="A88" t="str">
            <v>MUNICIPIO DE PUERTO TRIUNFO</v>
          </cell>
        </row>
        <row r="89">
          <cell r="A89" t="str">
            <v>MUNICIPIO DE REMEDIOS</v>
          </cell>
        </row>
        <row r="90">
          <cell r="A90" t="str">
            <v>MUNICIPIO DE RIONEGRO</v>
          </cell>
        </row>
        <row r="91">
          <cell r="A91" t="str">
            <v>MUNICIPIO DE SABANALARGA</v>
          </cell>
        </row>
        <row r="92">
          <cell r="A92" t="str">
            <v>MUNICIPIO DE SABANETA</v>
          </cell>
        </row>
        <row r="93">
          <cell r="A93" t="str">
            <v>MUNICIPIO DE SALGAR</v>
          </cell>
        </row>
        <row r="94">
          <cell r="A94" t="str">
            <v>MUNICIPIO DE SAN ANDRÉS DE CUERQUIA</v>
          </cell>
        </row>
        <row r="95">
          <cell r="A95" t="str">
            <v>MUNICIPIO DE SAN CARLOS</v>
          </cell>
        </row>
        <row r="96">
          <cell r="A96" t="str">
            <v>MUNICIPIO DE SAN FRANCISCO</v>
          </cell>
        </row>
        <row r="97">
          <cell r="A97" t="str">
            <v>MUNICIPIO DE SAN JERÓNIMO</v>
          </cell>
        </row>
        <row r="98">
          <cell r="A98" t="str">
            <v>MUNICIPIO DE SAN JOSÉ DE LA MONTAÑA</v>
          </cell>
        </row>
        <row r="99">
          <cell r="A99" t="str">
            <v>MUNICIPIO DE SAN JUAN DE URABÁ</v>
          </cell>
        </row>
        <row r="100">
          <cell r="A100" t="str">
            <v>MUNICIPIO DE SAN LUIS</v>
          </cell>
        </row>
        <row r="101">
          <cell r="A101" t="str">
            <v>MUNICIPIO DE SAN PEDRO DE LOS MILAGROS</v>
          </cell>
        </row>
        <row r="102">
          <cell r="A102" t="str">
            <v>MUNICIPIO DE SAN PEDRO DE URABÁ</v>
          </cell>
        </row>
        <row r="103">
          <cell r="A103" t="str">
            <v>MUNICIPIO DE SAN RAFAEL</v>
          </cell>
        </row>
        <row r="104">
          <cell r="A104" t="str">
            <v>MUNICIPIO DE SAN ROQUE</v>
          </cell>
        </row>
        <row r="105">
          <cell r="A105" t="str">
            <v>MUNICIPIO DE SAN VICENTE FERRER</v>
          </cell>
        </row>
        <row r="106">
          <cell r="A106" t="str">
            <v>MUNICIPIO DE SANTA BÁRBARA</v>
          </cell>
        </row>
        <row r="107">
          <cell r="A107" t="str">
            <v>MUNICIPIO DE SANTA FE DE ANTIOQUIA</v>
          </cell>
        </row>
        <row r="108">
          <cell r="A108" t="str">
            <v>MUNICIPIO DE SANTA ROSA DE OSOS</v>
          </cell>
        </row>
        <row r="109">
          <cell r="A109" t="str">
            <v>MUNICIPIO DE SANTO DOMINGO</v>
          </cell>
        </row>
        <row r="110">
          <cell r="A110" t="str">
            <v>MUNICIPIO DE SEGOVIA</v>
          </cell>
        </row>
        <row r="111">
          <cell r="A111" t="str">
            <v>MUNICIPIO DE SONSÓN</v>
          </cell>
        </row>
        <row r="112">
          <cell r="A112" t="str">
            <v>MUNICIPIO DE SOPETRÁN</v>
          </cell>
        </row>
        <row r="113">
          <cell r="A113" t="str">
            <v>MUNICIPIO DE TÁMESIS</v>
          </cell>
        </row>
        <row r="114">
          <cell r="A114" t="str">
            <v>MUNICIPIO DE TARAZÁ</v>
          </cell>
        </row>
        <row r="115">
          <cell r="A115" t="str">
            <v>MUNICIPIO DE TARSO</v>
          </cell>
        </row>
        <row r="116">
          <cell r="A116" t="str">
            <v>MUNICIPIO DE TITIRIBÍ</v>
          </cell>
        </row>
        <row r="117">
          <cell r="A117" t="str">
            <v>MUNICIPIO DE TOLEDO</v>
          </cell>
        </row>
        <row r="118">
          <cell r="A118" t="str">
            <v>MUNICIPIO DE TURBO</v>
          </cell>
        </row>
        <row r="119">
          <cell r="A119" t="str">
            <v>MUNICIPIO DE URAMITA</v>
          </cell>
        </row>
        <row r="120">
          <cell r="A120" t="str">
            <v>MUNICIPIO DE URRAO</v>
          </cell>
        </row>
        <row r="121">
          <cell r="A121" t="str">
            <v>MUNICIPIO DE VALDIVIA</v>
          </cell>
        </row>
        <row r="122">
          <cell r="A122" t="str">
            <v>MUNICIPIO DE VALPARAÍSO</v>
          </cell>
        </row>
        <row r="123">
          <cell r="A123" t="str">
            <v>MUNICIPIO DE VEGACHÍ</v>
          </cell>
        </row>
        <row r="124">
          <cell r="A124" t="str">
            <v>MUNICIPIO DE VENECIA</v>
          </cell>
        </row>
        <row r="125">
          <cell r="A125" t="str">
            <v>MUNICIPIO DE VIGÍA DEL FUERTE</v>
          </cell>
        </row>
        <row r="126">
          <cell r="A126" t="str">
            <v>MUNICIPIO DE YALÍ</v>
          </cell>
        </row>
        <row r="127">
          <cell r="A127" t="str">
            <v>MUNICIPIO DE YARUMAL</v>
          </cell>
        </row>
        <row r="128">
          <cell r="A128" t="str">
            <v>MUNICIPIO DE YOLOMBÓ</v>
          </cell>
        </row>
        <row r="129">
          <cell r="A129" t="str">
            <v>MUNICIPIO DE YONDÓ</v>
          </cell>
        </row>
        <row r="130">
          <cell r="A130" t="str">
            <v>MUNICIPIO DE ZARAGOZA</v>
          </cell>
        </row>
      </sheetData>
      <sheetData sheetId="1"/>
      <sheetData sheetId="2"/>
      <sheetData sheetId="3"/>
      <sheetData sheetId="4">
        <row r="1">
          <cell r="A1" t="str">
            <v>DEPARTAMENTO DE ANTIOQUIA</v>
          </cell>
          <cell r="F1" t="str">
            <v/>
          </cell>
        </row>
        <row r="2">
          <cell r="A2" t="str">
            <v>MUNICIPIO DE BURITICÁ</v>
          </cell>
        </row>
        <row r="3">
          <cell r="A3" t="str">
            <v>PROYECTO: MEJORAMIENTO DE VIAS TERCIARIAS EN EL MUNICIPIO DE BURITICA EN EL 
MARCO DEL PROGRAMA REGIONAL MEJORAMIENTO DE VIAS 
TERCIARIAS EN EL OCCIDENTE ANTIOQUEÑO</v>
          </cell>
          <cell r="F3" t="str">
            <v>INSERTE ESCUDO ENTIDAD AQUÍ</v>
          </cell>
        </row>
        <row r="5">
          <cell r="A5" t="str">
            <v>PRESUPUESTO GENERAL</v>
          </cell>
        </row>
        <row r="7">
          <cell r="A7" t="str">
            <v>No.</v>
          </cell>
          <cell r="B7" t="str">
            <v>ÍTEM DE PAGO</v>
          </cell>
          <cell r="C7" t="str">
            <v>ESPECIFICACIONES</v>
          </cell>
          <cell r="E7" t="str">
            <v>DESCRIPCIÓN</v>
          </cell>
          <cell r="F7" t="str">
            <v>UNIDAD</v>
          </cell>
          <cell r="G7" t="str">
            <v>CANTIDAD</v>
          </cell>
          <cell r="H7" t="str">
            <v>VR.UNITARIO</v>
          </cell>
          <cell r="I7" t="str">
            <v>VALOR TOTAL</v>
          </cell>
        </row>
        <row r="8">
          <cell r="C8" t="str">
            <v>GENERAL</v>
          </cell>
          <cell r="D8" t="str">
            <v>PARTICULAR</v>
          </cell>
        </row>
        <row r="9">
          <cell r="B9">
            <v>1</v>
          </cell>
          <cell r="C9" t="str">
            <v>CONSTRUCCIÓN DE PLACA HUELLA VEREDA TABACAL</v>
          </cell>
        </row>
        <row r="10">
          <cell r="A10">
            <v>1</v>
          </cell>
          <cell r="B10">
            <v>1.1000000000000001</v>
          </cell>
          <cell r="C10" t="str">
            <v xml:space="preserve">INVIAS </v>
          </cell>
          <cell r="D10" t="str">
            <v>Artìculo 600-22</v>
          </cell>
          <cell r="E10" t="str">
            <v>Excavaciones para estructuras varias en material común en seco sin entibado. No Incluye transporte y disposición final de los materiales.</v>
          </cell>
          <cell r="F10" t="str">
            <v>m3</v>
          </cell>
          <cell r="G10">
            <v>325</v>
          </cell>
          <cell r="H10">
            <v>7514</v>
          </cell>
          <cell r="I10">
            <v>2442050</v>
          </cell>
        </row>
        <row r="11">
          <cell r="A11">
            <v>2</v>
          </cell>
          <cell r="B11">
            <v>1.2</v>
          </cell>
          <cell r="C11" t="str">
            <v xml:space="preserve">INVIAS </v>
          </cell>
          <cell r="D11" t="str">
            <v>Artìculo 220-22</v>
          </cell>
          <cell r="E11" t="str">
            <v>Lleno mecánico compactado con material proveniente de la excavación hasta obtener una densidad mínima del 95%, de la obtenida en el ensayo del Proctor modificado. Incluye selección, acarreo interno y compactación del material.</v>
          </cell>
          <cell r="F11" t="str">
            <v>m3</v>
          </cell>
          <cell r="G11">
            <v>190</v>
          </cell>
          <cell r="H11">
            <v>6822</v>
          </cell>
          <cell r="I11">
            <v>1296180</v>
          </cell>
        </row>
        <row r="12">
          <cell r="A12">
            <v>3</v>
          </cell>
          <cell r="B12">
            <v>1.3</v>
          </cell>
          <cell r="C12" t="str">
            <v xml:space="preserve">INVIAS </v>
          </cell>
          <cell r="D12" t="str">
            <v>Artìculo 320-22</v>
          </cell>
          <cell r="E12" t="str">
            <v>Suministro, colocación, conformación y compactación de Subbase granular, incluye transporte. Compactación hasta obtener una densidad mínima del 95%, de la obtenida en el ensayo del Proctor modificado</v>
          </cell>
          <cell r="F12" t="str">
            <v>m3</v>
          </cell>
          <cell r="G12">
            <v>558</v>
          </cell>
          <cell r="H12">
            <v>174455</v>
          </cell>
          <cell r="I12">
            <v>97345890</v>
          </cell>
        </row>
        <row r="13">
          <cell r="A13">
            <v>4</v>
          </cell>
          <cell r="B13">
            <v>1.4</v>
          </cell>
          <cell r="C13" t="str">
            <v xml:space="preserve">INVIAS </v>
          </cell>
          <cell r="D13" t="str">
            <v>Artìculo 500-22</v>
          </cell>
          <cell r="E13" t="str">
            <v>Concreto Clase D (21 MPa). Placa huella en concreto. Incluye el suministro y el transporte de todos los materiales, la formaleta en madera o similar. El acero de refuerzo se pagará en su ítem respectivo. Incluye todo lo necesario para su correcta construcción.</v>
          </cell>
          <cell r="F13" t="str">
            <v>m3</v>
          </cell>
          <cell r="G13">
            <v>202</v>
          </cell>
          <cell r="H13">
            <v>642226</v>
          </cell>
          <cell r="I13">
            <v>129729652</v>
          </cell>
        </row>
        <row r="14">
          <cell r="A14">
            <v>5</v>
          </cell>
          <cell r="B14">
            <v>1.5</v>
          </cell>
          <cell r="C14" t="str">
            <v xml:space="preserve">INVIAS </v>
          </cell>
          <cell r="D14" t="str">
            <v>Artìculo 500-22</v>
          </cell>
          <cell r="E14" t="str">
            <v>Concreto Clase D (21 MPa). Cunetas incluye el suministro y el transporte de todos los materiales, la formaleta en madera o similar. El acero de refuerzo se pagará en su ítem respectivo. Incluye todo lo necesario para su correcta construcción.</v>
          </cell>
          <cell r="F14" t="str">
            <v>m3</v>
          </cell>
          <cell r="G14">
            <v>308</v>
          </cell>
          <cell r="H14">
            <v>651521</v>
          </cell>
          <cell r="I14">
            <v>200668468</v>
          </cell>
        </row>
        <row r="15">
          <cell r="A15">
            <v>6</v>
          </cell>
          <cell r="B15">
            <v>1.6</v>
          </cell>
          <cell r="C15" t="str">
            <v xml:space="preserve">INVIAS </v>
          </cell>
          <cell r="D15" t="str">
            <v>Artìculo 500-22</v>
          </cell>
          <cell r="E15" t="str">
            <v>Concreto Clase D (21 MPa). Vigas incluye el suministro y el transporte de todos los materiales, la formaleta en madera o similar. El acero de refuerzo se pagará en su ítem respectivo. Incluye todo lo necesario para su correcta construcción.</v>
          </cell>
          <cell r="F15" t="str">
            <v>m3</v>
          </cell>
          <cell r="G15">
            <v>79</v>
          </cell>
          <cell r="H15">
            <v>658411</v>
          </cell>
          <cell r="I15">
            <v>52014469</v>
          </cell>
        </row>
        <row r="16">
          <cell r="A16">
            <v>7</v>
          </cell>
          <cell r="B16">
            <v>1.7</v>
          </cell>
          <cell r="C16" t="str">
            <v xml:space="preserve">INVIAS </v>
          </cell>
          <cell r="D16" t="str">
            <v>Artìculo 500-22</v>
          </cell>
          <cell r="E16" t="str">
            <v>Concreto Clase H (Ciclópeo con concreto clase D - 21 MPa y Piedra de 2" a 4") incluye el suministro y el transporte de todos los materiales, la formaleta en madera o similar. Incluye todo lo necesario para su correcta construcción.</v>
          </cell>
          <cell r="F16" t="str">
            <v>m3</v>
          </cell>
          <cell r="G16">
            <v>201</v>
          </cell>
          <cell r="H16">
            <v>435694</v>
          </cell>
          <cell r="I16">
            <v>87574494</v>
          </cell>
        </row>
        <row r="17">
          <cell r="A17">
            <v>8</v>
          </cell>
          <cell r="B17">
            <v>1.8</v>
          </cell>
          <cell r="C17" t="str">
            <v xml:space="preserve">INVIAS </v>
          </cell>
          <cell r="D17" t="str">
            <v>Artìculo 640-22</v>
          </cell>
          <cell r="E17" t="str">
            <v>Suministro, transporte y colocación de Acero de refuerzo fy=420 Mpa (Grado 60)</v>
          </cell>
          <cell r="F17" t="str">
            <v>Kg</v>
          </cell>
          <cell r="G17">
            <v>31660</v>
          </cell>
          <cell r="H17">
            <v>6979</v>
          </cell>
          <cell r="I17">
            <v>220955140</v>
          </cell>
        </row>
        <row r="18">
          <cell r="A18">
            <v>9</v>
          </cell>
          <cell r="B18">
            <v>1.9</v>
          </cell>
          <cell r="C18" t="str">
            <v xml:space="preserve">INVIAS </v>
          </cell>
          <cell r="D18" t="str">
            <v>Artìculo 900-22</v>
          </cell>
          <cell r="E18" t="str">
            <v>Transporte de sobrantes provenientes de la excavación de la explanación, canales,
préstamos para distancias superiores a 1000 m medidos a partir de 100 m. Material
compacto (Incluye 30% de expansión).</v>
          </cell>
          <cell r="F18" t="str">
            <v>m3-km</v>
          </cell>
          <cell r="G18">
            <v>8640</v>
          </cell>
          <cell r="H18">
            <v>1305</v>
          </cell>
          <cell r="I18">
            <v>11275200</v>
          </cell>
        </row>
        <row r="19">
          <cell r="B19">
            <v>2</v>
          </cell>
          <cell r="C19" t="str">
            <v>OBRA DE DRENAJE VEREDA TABACAL</v>
          </cell>
        </row>
        <row r="20">
          <cell r="A20">
            <v>10</v>
          </cell>
          <cell r="B20">
            <v>2.1</v>
          </cell>
          <cell r="C20" t="str">
            <v xml:space="preserve">INVIAS </v>
          </cell>
          <cell r="D20" t="str">
            <v>Artìculo 600-22</v>
          </cell>
          <cell r="E20" t="str">
            <v>Excavaciones para estructuras varias en material común en seco sin entibado. Incluye transporte y disposición final de los materiales.</v>
          </cell>
          <cell r="F20" t="str">
            <v>m3</v>
          </cell>
          <cell r="G20">
            <v>247</v>
          </cell>
          <cell r="H20">
            <v>7514</v>
          </cell>
          <cell r="I20">
            <v>1855958</v>
          </cell>
        </row>
        <row r="21">
          <cell r="A21">
            <v>11</v>
          </cell>
          <cell r="B21">
            <v>2.2000000000000002</v>
          </cell>
          <cell r="C21" t="str">
            <v xml:space="preserve">INVIAS </v>
          </cell>
          <cell r="D21" t="str">
            <v>Artìculo 500-22</v>
          </cell>
          <cell r="E21" t="str">
            <v>Concreto Clase D (21 MPa). pocetas, alcantarillas y muros incluye el suministro y el transporte de todos los materiales, la formaleta en madera o similar. El acero de refuerzo se pagará en su ítem respectivo. Incluye todo lo necesario para su correcta construcción</v>
          </cell>
          <cell r="F21" t="str">
            <v>m3</v>
          </cell>
          <cell r="G21">
            <v>29</v>
          </cell>
          <cell r="H21">
            <v>655129</v>
          </cell>
          <cell r="I21">
            <v>18998741</v>
          </cell>
        </row>
        <row r="22">
          <cell r="A22">
            <v>12</v>
          </cell>
          <cell r="B22">
            <v>2.2999999999999998</v>
          </cell>
          <cell r="C22" t="str">
            <v xml:space="preserve">INVIAS </v>
          </cell>
          <cell r="D22" t="str">
            <v>Artìculo 500-22</v>
          </cell>
          <cell r="E22" t="str">
            <v>Concreto Clase F (14 MPa). Solados de E=0.1 incluye el suministro y el transporte de todos los materiales, la formaleta en madera o similar. El acero de refuerzo se pagará en su ítem respectivo. Incluye todo lo necesario para su correcta construcción.</v>
          </cell>
          <cell r="F22" t="str">
            <v>m3</v>
          </cell>
          <cell r="G22">
            <v>4</v>
          </cell>
          <cell r="H22">
            <v>494875</v>
          </cell>
          <cell r="I22">
            <v>1979500</v>
          </cell>
        </row>
        <row r="23">
          <cell r="A23">
            <v>13</v>
          </cell>
          <cell r="B23">
            <v>2.4</v>
          </cell>
          <cell r="C23" t="str">
            <v xml:space="preserve">INVIAS </v>
          </cell>
          <cell r="D23" t="str">
            <v>Artìculo 500-22</v>
          </cell>
          <cell r="E23" t="str">
            <v>Concreto Clase H muro cabezal (Ciclópeo con concreto clase D - 21 MPa y Piedra de 2" a 4") incluye el suministro y el transporte de todos los materiales, la formaleta en madera o similar. El acero de refuerzo se pagará en su ítem respectivo. Incluye todo lo necesario para su correcta construcción</v>
          </cell>
          <cell r="F23" t="str">
            <v>m3</v>
          </cell>
          <cell r="G23">
            <v>7</v>
          </cell>
          <cell r="H23">
            <v>517919</v>
          </cell>
          <cell r="I23">
            <v>3625433</v>
          </cell>
        </row>
        <row r="24">
          <cell r="A24">
            <v>14</v>
          </cell>
          <cell r="B24">
            <v>2.5</v>
          </cell>
          <cell r="C24" t="str">
            <v xml:space="preserve">INVIAS </v>
          </cell>
          <cell r="D24" t="str">
            <v>Artìculo 640-22</v>
          </cell>
          <cell r="E24" t="str">
            <v>Suministro, transporte y colocación de Acero de refuerzo fy=420 Mpa (Grado 60)</v>
          </cell>
          <cell r="F24" t="str">
            <v>Kg</v>
          </cell>
          <cell r="G24">
            <v>1097</v>
          </cell>
          <cell r="H24">
            <v>6979</v>
          </cell>
          <cell r="I24">
            <v>7655963</v>
          </cell>
        </row>
        <row r="25">
          <cell r="A25">
            <v>15</v>
          </cell>
          <cell r="B25">
            <v>2.6</v>
          </cell>
          <cell r="C25" t="str">
            <v xml:space="preserve">INVIAS </v>
          </cell>
          <cell r="D25" t="str">
            <v>Artìculo 661-22</v>
          </cell>
          <cell r="E25" t="str">
            <v>Suministro , Transporte e instalación Tubería de concreto reforzado 900 mm, Clase 2 - Prefabricada</v>
          </cell>
          <cell r="F25" t="str">
            <v>m</v>
          </cell>
          <cell r="G25">
            <v>45</v>
          </cell>
          <cell r="H25">
            <v>732001</v>
          </cell>
          <cell r="I25">
            <v>32940045</v>
          </cell>
        </row>
        <row r="26">
          <cell r="B26">
            <v>3</v>
          </cell>
          <cell r="C26" t="str">
            <v>CONSTRUCCIÓN DE PLACA HUELLA VEREDA PAJARITO</v>
          </cell>
        </row>
        <row r="27">
          <cell r="A27">
            <v>16</v>
          </cell>
          <cell r="B27">
            <v>3.1</v>
          </cell>
          <cell r="C27" t="str">
            <v xml:space="preserve">INVIAS </v>
          </cell>
          <cell r="D27" t="str">
            <v>Artìculo 600-22</v>
          </cell>
          <cell r="E27" t="str">
            <v>Excavaciones para estructuras varias en material común en seco sin entibado. No Incluye transporte y disposición final de los materiales.</v>
          </cell>
          <cell r="F27" t="str">
            <v>m3</v>
          </cell>
          <cell r="G27">
            <v>916</v>
          </cell>
          <cell r="H27">
            <v>7514</v>
          </cell>
          <cell r="I27">
            <v>6882824</v>
          </cell>
        </row>
        <row r="28">
          <cell r="A28">
            <v>17</v>
          </cell>
          <cell r="B28">
            <v>3.2</v>
          </cell>
          <cell r="C28" t="str">
            <v xml:space="preserve">INVIAS </v>
          </cell>
          <cell r="D28" t="str">
            <v>Artìculo 220-22</v>
          </cell>
          <cell r="E28" t="str">
            <v>Lleno mecánico compactado con material proveniente de la excavación hasta obtener una densidad mínima del 95%, de la obtenida en el ensayo del Proctor modificado. Incluye selección, acarreo interno y compactación del material.</v>
          </cell>
          <cell r="F28" t="str">
            <v>m3</v>
          </cell>
          <cell r="G28">
            <v>162</v>
          </cell>
          <cell r="H28">
            <v>6822</v>
          </cell>
          <cell r="I28">
            <v>1105164</v>
          </cell>
        </row>
        <row r="29">
          <cell r="A29">
            <v>18</v>
          </cell>
          <cell r="B29">
            <v>3.3</v>
          </cell>
          <cell r="C29" t="str">
            <v xml:space="preserve">INVIAS </v>
          </cell>
          <cell r="D29" t="str">
            <v>Artìculo 320-22</v>
          </cell>
          <cell r="E29" t="str">
            <v>Suministro, colocación, conformación y compactación de Subbase granular, incluye transporte. Compactación hasta obtener una densidad mínima del 95%, de la obtenida en el ensayo del Proctor modificado</v>
          </cell>
          <cell r="F29" t="str">
            <v>m3</v>
          </cell>
          <cell r="G29">
            <v>558</v>
          </cell>
          <cell r="H29">
            <v>160098</v>
          </cell>
          <cell r="I29">
            <v>89334684</v>
          </cell>
        </row>
        <row r="30">
          <cell r="A30">
            <v>19</v>
          </cell>
          <cell r="B30">
            <v>3.4</v>
          </cell>
          <cell r="C30" t="str">
            <v xml:space="preserve">INVIAS </v>
          </cell>
          <cell r="D30" t="str">
            <v>Artìculo 500-22</v>
          </cell>
          <cell r="E30" t="str">
            <v>Concreto Clase D (21 MPa). Placa huella en concreto. Incluye el suministro y el transporte de todos los materiales, la formaleta en madera o similar. El acero de refuerzo se pagará en su ítem respectivo. Incluye todo lo necesario para su correcta construcción.</v>
          </cell>
          <cell r="F30" t="str">
            <v>m3</v>
          </cell>
          <cell r="G30">
            <v>202</v>
          </cell>
          <cell r="H30">
            <v>601872</v>
          </cell>
          <cell r="I30">
            <v>121578144</v>
          </cell>
        </row>
        <row r="31">
          <cell r="A31">
            <v>20</v>
          </cell>
          <cell r="B31">
            <v>3.5</v>
          </cell>
          <cell r="C31" t="str">
            <v xml:space="preserve">INVIAS </v>
          </cell>
          <cell r="D31" t="str">
            <v>Artìculo 500-22</v>
          </cell>
          <cell r="E31" t="str">
            <v>Concreto Clase D (21 MPa). Cunetas incluye el suministro y el transporte de todos los materiales, la formaleta en madera o similar. El acero de refuerzo se pagará en su ítem respectivo. Incluye todo lo necesario para su correcta construcción.</v>
          </cell>
          <cell r="F31" t="str">
            <v>m3</v>
          </cell>
          <cell r="G31">
            <v>308</v>
          </cell>
          <cell r="H31">
            <v>594982</v>
          </cell>
          <cell r="I31">
            <v>183254456</v>
          </cell>
        </row>
        <row r="32">
          <cell r="A32">
            <v>21</v>
          </cell>
          <cell r="B32">
            <v>3.6</v>
          </cell>
          <cell r="C32" t="str">
            <v xml:space="preserve">INVIAS </v>
          </cell>
          <cell r="D32" t="str">
            <v>Artìculo 500-22</v>
          </cell>
          <cell r="E32" t="str">
            <v>Concreto Clase D (21 MPa). Vigas incluye el suministro y el transporte de todos los materiales, la formaleta en madera o similar. El acero de refuerzo se pagará en su ítem respectivo. Incluye todo lo necesario para su correcta construcción.</v>
          </cell>
          <cell r="F32" t="str">
            <v>m3</v>
          </cell>
          <cell r="G32">
            <v>79</v>
          </cell>
          <cell r="H32">
            <v>601872</v>
          </cell>
          <cell r="I32">
            <v>47547888</v>
          </cell>
        </row>
        <row r="33">
          <cell r="A33">
            <v>22</v>
          </cell>
          <cell r="B33">
            <v>3.7</v>
          </cell>
          <cell r="C33" t="str">
            <v xml:space="preserve">INVIAS </v>
          </cell>
          <cell r="D33" t="str">
            <v>Artìculo 500-22</v>
          </cell>
          <cell r="E33" t="str">
            <v>Concreto Clase H (Ciclópeo con concreto clase D - 21 MPa y Piedra de 2" a 4") incluye el suministro y el transporte de todos los materiales, la formaleta en madera o similar. Incluye todo lo necesario para su correcta construcción.</v>
          </cell>
          <cell r="F33" t="str">
            <v>m3</v>
          </cell>
          <cell r="G33">
            <v>201</v>
          </cell>
          <cell r="H33">
            <v>406213</v>
          </cell>
          <cell r="I33">
            <v>81648813</v>
          </cell>
        </row>
        <row r="34">
          <cell r="A34">
            <v>23</v>
          </cell>
          <cell r="B34">
            <v>3.8</v>
          </cell>
          <cell r="C34" t="str">
            <v xml:space="preserve">INVIAS </v>
          </cell>
          <cell r="D34" t="str">
            <v>Artìculo 640-22</v>
          </cell>
          <cell r="E34" t="str">
            <v>Suministro, transporte y colocación de Acero de refuerzo fy=420 Mpa (Grado 60)</v>
          </cell>
          <cell r="F34" t="str">
            <v>Kg</v>
          </cell>
          <cell r="G34">
            <v>31660</v>
          </cell>
          <cell r="H34">
            <v>6979</v>
          </cell>
          <cell r="I34">
            <v>220955140</v>
          </cell>
        </row>
        <row r="35">
          <cell r="A35">
            <v>24</v>
          </cell>
          <cell r="B35">
            <v>3.9</v>
          </cell>
          <cell r="C35" t="str">
            <v xml:space="preserve">INVIAS </v>
          </cell>
          <cell r="D35" t="str">
            <v>Artìculo 900-22</v>
          </cell>
          <cell r="E35" t="str">
            <v>Transporte de sobrantes provenientes de la excavación de la explanación, canales,
préstamos para distancias superiores a 1000 m medidos a partir de 100 m. Material
compacto (Incluye 30% de expansión).</v>
          </cell>
          <cell r="F35" t="str">
            <v>m3-km</v>
          </cell>
          <cell r="G35">
            <v>48256</v>
          </cell>
          <cell r="H35">
            <v>1305</v>
          </cell>
          <cell r="I35">
            <v>62974080</v>
          </cell>
        </row>
        <row r="36">
          <cell r="B36">
            <v>4</v>
          </cell>
          <cell r="C36" t="str">
            <v>OBRA DE DRENAJE VEREDA PAJARITO</v>
          </cell>
        </row>
        <row r="37">
          <cell r="A37">
            <v>25</v>
          </cell>
          <cell r="B37">
            <v>4.0999999999999996</v>
          </cell>
          <cell r="C37" t="str">
            <v xml:space="preserve">INVIAS </v>
          </cell>
          <cell r="D37" t="str">
            <v>Artìculo 600-22</v>
          </cell>
          <cell r="E37" t="str">
            <v>Excavaciones para estructuras varias en material común en seco sin entibado. Incluye transporte y disposición final de los materiales.</v>
          </cell>
          <cell r="F37" t="str">
            <v>m3</v>
          </cell>
          <cell r="G37">
            <v>247</v>
          </cell>
          <cell r="H37">
            <v>7514</v>
          </cell>
          <cell r="I37">
            <v>1855958</v>
          </cell>
        </row>
        <row r="38">
          <cell r="A38">
            <v>26</v>
          </cell>
          <cell r="B38">
            <v>4.2</v>
          </cell>
          <cell r="C38" t="str">
            <v xml:space="preserve">INVIAS </v>
          </cell>
          <cell r="D38" t="str">
            <v>Artìculo 500-22</v>
          </cell>
          <cell r="E38" t="str">
            <v>Concreto Clase D (21 MPa). pocetas, alcantarillas y muros incluye el suministro y el transporte de todos los materiales, la formaleta en madera o similar. El acero de refuerzo se pagará en su ítem respectivo. Incluye todo lo necesario para su correcta construcción</v>
          </cell>
          <cell r="F38" t="str">
            <v>m3</v>
          </cell>
          <cell r="G38">
            <v>29</v>
          </cell>
          <cell r="H38">
            <v>614774</v>
          </cell>
          <cell r="I38">
            <v>17828446</v>
          </cell>
        </row>
        <row r="39">
          <cell r="A39">
            <v>27</v>
          </cell>
          <cell r="B39">
            <v>4.3</v>
          </cell>
          <cell r="C39" t="str">
            <v xml:space="preserve">INVIAS </v>
          </cell>
          <cell r="D39" t="str">
            <v>Artìculo 500-22</v>
          </cell>
          <cell r="E39" t="str">
            <v>Concreto Clase F (14 MPa). Solados de E=0.1 incluye el suministro y el transporte de todos los materiales, la formaleta en madera o similar. El acero de refuerzo se pagará en su ítem respectivo. Incluye todo lo necesario para su correcta construcción.</v>
          </cell>
          <cell r="F39" t="str">
            <v>m3</v>
          </cell>
          <cell r="G39">
            <v>4</v>
          </cell>
          <cell r="H39">
            <v>476843</v>
          </cell>
          <cell r="I39">
            <v>1907372</v>
          </cell>
        </row>
        <row r="40">
          <cell r="A40">
            <v>28</v>
          </cell>
          <cell r="B40">
            <v>4.4000000000000004</v>
          </cell>
          <cell r="C40" t="str">
            <v xml:space="preserve">INVIAS </v>
          </cell>
          <cell r="D40" t="str">
            <v>Artìculo 500-22</v>
          </cell>
          <cell r="E40" t="str">
            <v>Concreto Clase H muro cabezal (Ciclópeo con concreto clase D - 21 MPa y Piedra de 2" a 4") incluye el suministro y el transporte de todos los materiales, la formaleta en madera o similar. El acero de refuerzo se pagará en su ítem respectivo. Incluye todo lo necesario para su correcta construcción</v>
          </cell>
          <cell r="F40" t="str">
            <v>m3</v>
          </cell>
          <cell r="G40">
            <v>7</v>
          </cell>
          <cell r="H40">
            <v>489289</v>
          </cell>
          <cell r="I40">
            <v>3425023</v>
          </cell>
        </row>
        <row r="41">
          <cell r="A41">
            <v>29</v>
          </cell>
          <cell r="B41">
            <v>4.5</v>
          </cell>
          <cell r="C41" t="str">
            <v xml:space="preserve">INVIAS </v>
          </cell>
          <cell r="D41" t="str">
            <v>Artìculo 640-22</v>
          </cell>
          <cell r="E41" t="str">
            <v>Suministro, transporte y colocación de Acero de refuerzo fy=420 Mpa (Grado 60)</v>
          </cell>
          <cell r="F41" t="str">
            <v>Kg</v>
          </cell>
          <cell r="G41">
            <v>1097</v>
          </cell>
          <cell r="H41">
            <v>6979</v>
          </cell>
          <cell r="I41">
            <v>7655963</v>
          </cell>
        </row>
        <row r="42">
          <cell r="A42">
            <v>30</v>
          </cell>
          <cell r="B42">
            <v>4.5999999999999996</v>
          </cell>
          <cell r="C42" t="str">
            <v xml:space="preserve">INVIAS </v>
          </cell>
          <cell r="D42" t="str">
            <v>Artìculo 661-22</v>
          </cell>
          <cell r="E42" t="str">
            <v>Suministro , Transporte e instalación Tubería de concreto reforzado 900 mm, Clase 2 - Prefabricada</v>
          </cell>
          <cell r="F42" t="str">
            <v>m</v>
          </cell>
          <cell r="G42">
            <v>45</v>
          </cell>
          <cell r="H42">
            <v>732001</v>
          </cell>
          <cell r="I42">
            <v>32940045</v>
          </cell>
        </row>
        <row r="43">
          <cell r="B43">
            <v>5</v>
          </cell>
          <cell r="C43" t="str">
            <v>CONSTRUCCIÓN DE PLACA HUELLA VEREDA ALTO DEL OBISPO</v>
          </cell>
        </row>
        <row r="44">
          <cell r="A44">
            <v>31</v>
          </cell>
          <cell r="B44">
            <v>5.0999999999999996</v>
          </cell>
          <cell r="C44" t="str">
            <v xml:space="preserve">INVIAS </v>
          </cell>
          <cell r="D44" t="str">
            <v>Artìculo 600-22</v>
          </cell>
          <cell r="E44" t="str">
            <v>Excavaciones para estructuras varias en material común en seco sin entibado. No Incluye transporte y disposición final de los materiales.</v>
          </cell>
          <cell r="F44" t="str">
            <v>m3</v>
          </cell>
          <cell r="G44">
            <v>675</v>
          </cell>
          <cell r="H44">
            <v>7514</v>
          </cell>
          <cell r="I44">
            <v>5071950</v>
          </cell>
        </row>
        <row r="45">
          <cell r="A45">
            <v>32</v>
          </cell>
          <cell r="B45">
            <v>5.2</v>
          </cell>
          <cell r="C45" t="str">
            <v xml:space="preserve">INVIAS </v>
          </cell>
          <cell r="D45" t="str">
            <v>Artìculo 220-22</v>
          </cell>
          <cell r="E45" t="str">
            <v>Lleno mecánico compactado con material proveniente de la excavación hasta obtener una densidad mínima del 95%, de la obtenida en el ensayo del Proctor modificado. Incluye selección, acarreo interno y compactación del material.</v>
          </cell>
          <cell r="F45" t="str">
            <v>m3</v>
          </cell>
          <cell r="G45">
            <v>37</v>
          </cell>
          <cell r="H45">
            <v>6822</v>
          </cell>
          <cell r="I45">
            <v>252414</v>
          </cell>
        </row>
        <row r="46">
          <cell r="A46">
            <v>33</v>
          </cell>
          <cell r="B46">
            <v>5.3</v>
          </cell>
          <cell r="C46" t="str">
            <v xml:space="preserve">INVIAS </v>
          </cell>
          <cell r="D46" t="str">
            <v>Artìculo 320-22</v>
          </cell>
          <cell r="E46" t="str">
            <v>Suministro, colocación, conformación y compactación de Subbase granular, incluye transporte. Compactación hasta obtener una densidad mínima del 95%, de la obtenida en el ensayo del Proctor modificado</v>
          </cell>
          <cell r="F46" t="str">
            <v>m3</v>
          </cell>
          <cell r="G46">
            <v>558</v>
          </cell>
          <cell r="H46">
            <v>137909</v>
          </cell>
          <cell r="I46">
            <v>76953222</v>
          </cell>
        </row>
        <row r="47">
          <cell r="A47">
            <v>34</v>
          </cell>
          <cell r="B47">
            <v>5.4</v>
          </cell>
          <cell r="C47" t="str">
            <v xml:space="preserve">INVIAS </v>
          </cell>
          <cell r="D47" t="str">
            <v>Artìculo 500-22</v>
          </cell>
          <cell r="E47" t="str">
            <v>Concreto Clase D (21 MPa). Placa huella en concreto. Incluye el suministro y el transporte de todos los materiales, la formaleta en madera o similar. El acero de refuerzo se pagará en su ítem respectivo. Incluye todo lo necesario para su correcta construcción.</v>
          </cell>
          <cell r="F47" t="str">
            <v>m3</v>
          </cell>
          <cell r="G47">
            <v>202</v>
          </cell>
          <cell r="H47">
            <v>576690</v>
          </cell>
          <cell r="I47">
            <v>116491380</v>
          </cell>
        </row>
        <row r="48">
          <cell r="A48">
            <v>35</v>
          </cell>
          <cell r="B48">
            <v>5.5</v>
          </cell>
          <cell r="C48" t="str">
            <v xml:space="preserve">INVIAS </v>
          </cell>
          <cell r="D48" t="str">
            <v>Artìculo 500-22</v>
          </cell>
          <cell r="E48" t="str">
            <v>Concreto Clase D (21 MPa). Cunetas incluye el suministro y el transporte de todos los materiales, la formaleta en madera o similar. El acero de refuerzo se pagará en su ítem respectivo. Incluye todo lo necesario para su correcta construcción.</v>
          </cell>
          <cell r="F48" t="str">
            <v>m3</v>
          </cell>
          <cell r="G48">
            <v>308</v>
          </cell>
          <cell r="H48">
            <v>569800</v>
          </cell>
          <cell r="I48">
            <v>175498400</v>
          </cell>
        </row>
        <row r="49">
          <cell r="A49">
            <v>36</v>
          </cell>
          <cell r="B49">
            <v>5.6</v>
          </cell>
          <cell r="C49" t="str">
            <v xml:space="preserve">INVIAS </v>
          </cell>
          <cell r="D49" t="str">
            <v>Artìculo 500-22</v>
          </cell>
          <cell r="E49" t="str">
            <v>Concreto Clase D (21 MPa). Vigas incluye el suministro y el transporte de todos los materiales, la formaleta en madera o similar. El acero de refuerzo se pagará en su ítem respectivo. Incluye todo lo necesario para su correcta construcción.</v>
          </cell>
          <cell r="F49" t="str">
            <v>m3</v>
          </cell>
          <cell r="G49">
            <v>79</v>
          </cell>
          <cell r="H49">
            <v>576690</v>
          </cell>
          <cell r="I49">
            <v>45558510</v>
          </cell>
        </row>
        <row r="50">
          <cell r="A50">
            <v>37</v>
          </cell>
          <cell r="B50">
            <v>5.7</v>
          </cell>
          <cell r="C50" t="str">
            <v xml:space="preserve">INVIAS </v>
          </cell>
          <cell r="D50" t="str">
            <v>Artìculo 500-22</v>
          </cell>
          <cell r="E50" t="str">
            <v>Concreto Clase H (Ciclópeo con concreto clase D - 21 MPa y Piedra de 2" a 4") incluye el suministro y el transporte de todos los materiales, la formaleta en madera o similar. Incluye todo lo necesario para su correcta construcción.</v>
          </cell>
          <cell r="F50" t="str">
            <v>m3</v>
          </cell>
          <cell r="G50">
            <v>201</v>
          </cell>
          <cell r="H50">
            <v>376675</v>
          </cell>
          <cell r="I50">
            <v>75711675</v>
          </cell>
        </row>
        <row r="51">
          <cell r="A51">
            <v>38</v>
          </cell>
          <cell r="B51">
            <v>5.8</v>
          </cell>
          <cell r="C51" t="str">
            <v xml:space="preserve">INVIAS </v>
          </cell>
          <cell r="D51" t="str">
            <v>Artìculo 640-22</v>
          </cell>
          <cell r="E51" t="str">
            <v>Suministro, transporte y colocación de Acero de refuerzo fy=420 Mpa (Grado 60)</v>
          </cell>
          <cell r="F51" t="str">
            <v>Kg</v>
          </cell>
          <cell r="G51">
            <v>31660</v>
          </cell>
          <cell r="H51">
            <v>6979</v>
          </cell>
          <cell r="I51">
            <v>220955140</v>
          </cell>
        </row>
        <row r="52">
          <cell r="A52">
            <v>39</v>
          </cell>
          <cell r="B52">
            <v>5.9</v>
          </cell>
          <cell r="C52" t="str">
            <v xml:space="preserve">INVIAS </v>
          </cell>
          <cell r="D52" t="str">
            <v>Artìculo 900-22</v>
          </cell>
          <cell r="E52" t="str">
            <v>Transporte de sobrantes provenientes de la excavación de la explanación, canales,
préstamos para distancias superiores a 1000 m medidos a partir de 100 m. Material
compacto (Incluye 30% de expansión).</v>
          </cell>
          <cell r="F52" t="str">
            <v>m3-km</v>
          </cell>
          <cell r="G52">
            <v>40832</v>
          </cell>
          <cell r="H52">
            <v>1305</v>
          </cell>
          <cell r="I52">
            <v>53285760</v>
          </cell>
        </row>
        <row r="53">
          <cell r="B53">
            <v>6</v>
          </cell>
          <cell r="C53" t="str">
            <v>OBRA DE DRENAJE VEREDA ALTO DEL OBISPO</v>
          </cell>
        </row>
        <row r="54">
          <cell r="A54">
            <v>40</v>
          </cell>
          <cell r="B54">
            <v>6.1</v>
          </cell>
          <cell r="C54" t="str">
            <v xml:space="preserve">INVIAS </v>
          </cell>
          <cell r="D54" t="str">
            <v>Artìculo 600-22</v>
          </cell>
          <cell r="E54" t="str">
            <v>Excavaciones para estructuras varias en material común en seco sin entibado. Incluye transporte y disposición final de los materiales.</v>
          </cell>
          <cell r="F54" t="str">
            <v>m3</v>
          </cell>
          <cell r="G54">
            <v>247</v>
          </cell>
          <cell r="H54">
            <v>7514</v>
          </cell>
          <cell r="I54">
            <v>1855958</v>
          </cell>
        </row>
        <row r="55">
          <cell r="A55">
            <v>41</v>
          </cell>
          <cell r="B55">
            <v>6.2</v>
          </cell>
          <cell r="C55" t="str">
            <v xml:space="preserve">INVIAS </v>
          </cell>
          <cell r="D55" t="str">
            <v>Artìculo 500-22</v>
          </cell>
          <cell r="E55" t="str">
            <v>Concreto Clase D (21 MPa). pocetas, alcantarillas y muros incluye el suministro y el transporte de todos los materiales, la formaleta en madera o similar. El acero de refuerzo se pagará en su ítem respectivo. Incluye todo lo necesario para su correcta construcción</v>
          </cell>
          <cell r="F55" t="str">
            <v>m3</v>
          </cell>
          <cell r="G55">
            <v>29</v>
          </cell>
          <cell r="H55">
            <v>589592</v>
          </cell>
          <cell r="I55">
            <v>17098168</v>
          </cell>
        </row>
        <row r="56">
          <cell r="A56">
            <v>42</v>
          </cell>
          <cell r="B56">
            <v>6.3</v>
          </cell>
          <cell r="C56" t="str">
            <v xml:space="preserve">INVIAS </v>
          </cell>
          <cell r="D56" t="str">
            <v>Artìculo 500-22</v>
          </cell>
          <cell r="E56" t="str">
            <v>Concreto Clase F (14 MPa). Solados de E=0.1 incluye el suministro y el transporte de todos los materiales, la formaleta en madera o similar. El acero de refuerzo se pagará en su ítem respectivo. Incluye todo lo necesario para su correcta construcción.</v>
          </cell>
          <cell r="F56" t="str">
            <v>m3</v>
          </cell>
          <cell r="G56">
            <v>4</v>
          </cell>
          <cell r="H56">
            <v>484100</v>
          </cell>
          <cell r="I56">
            <v>1936400</v>
          </cell>
        </row>
        <row r="57">
          <cell r="A57">
            <v>43</v>
          </cell>
          <cell r="B57">
            <v>6.4</v>
          </cell>
          <cell r="C57" t="str">
            <v xml:space="preserve">INVIAS </v>
          </cell>
          <cell r="D57" t="str">
            <v>Artìculo 500-22</v>
          </cell>
          <cell r="E57" t="str">
            <v>Concreto Clase H muro cabezal (Ciclópeo con concreto clase D - 21 MPa y Piedra de 2" a 4") incluye el suministro y el transporte de todos los materiales, la formaleta en madera o similar. El acero de refuerzo se pagará en su ítem respectivo. Incluye todo lo necesario para su correcta construcción</v>
          </cell>
          <cell r="F57" t="str">
            <v>m3</v>
          </cell>
          <cell r="G57">
            <v>7</v>
          </cell>
          <cell r="H57">
            <v>466715</v>
          </cell>
          <cell r="I57">
            <v>3267005</v>
          </cell>
        </row>
        <row r="58">
          <cell r="A58">
            <v>44</v>
          </cell>
          <cell r="B58">
            <v>6.5</v>
          </cell>
          <cell r="C58" t="str">
            <v xml:space="preserve">INVIAS </v>
          </cell>
          <cell r="D58" t="str">
            <v>Artìculo 640-22</v>
          </cell>
          <cell r="E58" t="str">
            <v>Suministro, transporte y colocación de Acero de refuerzo fy=420 Mpa (Grado 60)</v>
          </cell>
          <cell r="F58" t="str">
            <v>Kg</v>
          </cell>
          <cell r="G58">
            <v>1097</v>
          </cell>
          <cell r="H58">
            <v>6979</v>
          </cell>
          <cell r="I58">
            <v>7655963</v>
          </cell>
        </row>
        <row r="59">
          <cell r="A59">
            <v>45</v>
          </cell>
          <cell r="B59">
            <v>6.6</v>
          </cell>
          <cell r="C59" t="str">
            <v xml:space="preserve">INVIAS </v>
          </cell>
          <cell r="D59" t="str">
            <v>Artìculo 661-22</v>
          </cell>
          <cell r="E59" t="str">
            <v>Suministro , Transporte e instalación Tubería de concreto reforzado 900 mm, Clase 2 - Prefabricada</v>
          </cell>
          <cell r="F59" t="str">
            <v>m</v>
          </cell>
          <cell r="G59">
            <v>45</v>
          </cell>
          <cell r="H59">
            <v>732001</v>
          </cell>
          <cell r="I59">
            <v>32940045</v>
          </cell>
        </row>
        <row r="60">
          <cell r="E60" t="str">
            <v/>
          </cell>
          <cell r="F60" t="str">
            <v/>
          </cell>
          <cell r="I60">
            <v>0</v>
          </cell>
        </row>
        <row r="61">
          <cell r="E61" t="str">
            <v/>
          </cell>
          <cell r="F61" t="str">
            <v/>
          </cell>
          <cell r="I61">
            <v>0</v>
          </cell>
        </row>
        <row r="62">
          <cell r="E62" t="str">
            <v/>
          </cell>
          <cell r="F62" t="str">
            <v/>
          </cell>
          <cell r="I62">
            <v>0</v>
          </cell>
        </row>
        <row r="63">
          <cell r="A63" t="str">
            <v>SUBTOTAL COSTOS DIRECTOS</v>
          </cell>
          <cell r="I63">
            <v>2585783173</v>
          </cell>
        </row>
        <row r="64">
          <cell r="A64" t="str">
            <v>% ADMINISTRACIÓN</v>
          </cell>
          <cell r="H64">
            <v>0.2364</v>
          </cell>
          <cell r="I64">
            <v>611279142</v>
          </cell>
        </row>
        <row r="65">
          <cell r="A65" t="str">
            <v>% IMPREVISTOS</v>
          </cell>
          <cell r="H65">
            <v>0.01</v>
          </cell>
          <cell r="I65">
            <v>25857832</v>
          </cell>
        </row>
        <row r="66">
          <cell r="A66" t="str">
            <v>% UTILIDADES</v>
          </cell>
          <cell r="H66">
            <v>0.05</v>
          </cell>
          <cell r="I66">
            <v>129289159</v>
          </cell>
        </row>
        <row r="67">
          <cell r="A67" t="str">
            <v>PLAN DE MANEJO AMBIENTAL (PMA)</v>
          </cell>
          <cell r="I67">
            <v>14970877</v>
          </cell>
        </row>
        <row r="68">
          <cell r="A68" t="str">
            <v>PLAN DE MANEJO DE TRÁNSITO (PMT)</v>
          </cell>
          <cell r="I68">
            <v>39284425</v>
          </cell>
        </row>
        <row r="69">
          <cell r="A69" t="str">
            <v>PROVISIÓN PARA EL PAGO DE PRIMAS DE PÓLIZAS (GARANTÍAS)</v>
          </cell>
          <cell r="I69">
            <v>7840783</v>
          </cell>
        </row>
        <row r="70">
          <cell r="A70" t="str">
            <v>AJUSTE A ESTUDIOS Y DISEÑOS (SI APLICA)</v>
          </cell>
          <cell r="I70" t="str">
            <v/>
          </cell>
        </row>
        <row r="71">
          <cell r="A71" t="str">
            <v>GEORREFERENCIACIÓN VIAL - UN (SI APLICA)</v>
          </cell>
          <cell r="H71" t="str">
            <v/>
          </cell>
          <cell r="I71" t="str">
            <v/>
          </cell>
        </row>
        <row r="72">
          <cell r="A72" t="str">
            <v>CARACTERIZACIÓN VIAL - KM (SI APLICA)</v>
          </cell>
          <cell r="H72" t="str">
            <v/>
          </cell>
          <cell r="I72" t="str">
            <v/>
          </cell>
        </row>
        <row r="73">
          <cell r="A73" t="str">
            <v>VALOR TOTAL DE OBRA</v>
          </cell>
          <cell r="I73">
            <v>3414305391</v>
          </cell>
        </row>
        <row r="74">
          <cell r="A74" t="str">
            <v>INTERVENTORÍA</v>
          </cell>
          <cell r="H74">
            <v>5.438722894837851E-2</v>
          </cell>
          <cell r="I74">
            <v>185694609</v>
          </cell>
        </row>
        <row r="75">
          <cell r="A75" t="str">
            <v>VALOR TOTAL DEL PROYECTO</v>
          </cell>
          <cell r="I75">
            <v>3600000000</v>
          </cell>
        </row>
        <row r="80">
          <cell r="E80" t="str">
            <v/>
          </cell>
        </row>
        <row r="81">
          <cell r="E81" t="str">
            <v/>
          </cell>
        </row>
        <row r="82">
          <cell r="E82" t="str">
            <v/>
          </cell>
        </row>
      </sheetData>
      <sheetData sheetId="5"/>
      <sheetData sheetId="6">
        <row r="1">
          <cell r="A1" t="str">
            <v>DEPARTAMENTO DE ANTIOQUIA</v>
          </cell>
        </row>
        <row r="2">
          <cell r="A2" t="str">
            <v>MUNICIPIO DE BURITICÁ</v>
          </cell>
        </row>
        <row r="3">
          <cell r="A3" t="str">
            <v>PROYECTO: MEJORAMIENTO DE VIAS TERCIARIAS EN EL MUNICIPIO DE BURITICA EN EL 
MARCO DEL PROGRAMA REGIONAL MEJORAMIENTO DE VIAS 
TERCIARIAS EN EL OCCIDENTE ANTIOQUEÑO</v>
          </cell>
          <cell r="C3" t="str">
            <v>INSERTE ESCUDO ENTIDAD AQUÍ</v>
          </cell>
        </row>
        <row r="5">
          <cell r="A5" t="str">
            <v>LISTADO DE INSUMOS - MATERIALES</v>
          </cell>
        </row>
        <row r="7">
          <cell r="A7" t="str">
            <v>CÓDIGO</v>
          </cell>
          <cell r="B7" t="str">
            <v>DESCRIPCIÓN</v>
          </cell>
          <cell r="C7" t="str">
            <v>UNIDAD</v>
          </cell>
          <cell r="D7" t="str">
            <v>VALOR UNITARIO</v>
          </cell>
        </row>
        <row r="8">
          <cell r="B8" t="str">
            <v>APU AUXILIARES</v>
          </cell>
        </row>
        <row r="9">
          <cell r="A9" t="str">
            <v>SA001</v>
          </cell>
          <cell r="B9" t="str">
            <v>CONCRETO 2000 PSI (140 MPA) EN OBRA TABACAL</v>
          </cell>
          <cell r="C9" t="str">
            <v>M3</v>
          </cell>
          <cell r="D9">
            <v>409736</v>
          </cell>
        </row>
        <row r="10">
          <cell r="A10" t="str">
            <v>SA002</v>
          </cell>
          <cell r="B10" t="str">
            <v>CONCRETO 2500 PSI (175 MPA) EN OBRA</v>
          </cell>
          <cell r="C10" t="str">
            <v>M3</v>
          </cell>
          <cell r="D10">
            <v>433401</v>
          </cell>
        </row>
        <row r="11">
          <cell r="A11" t="str">
            <v>SA003</v>
          </cell>
          <cell r="B11" t="str">
            <v>CONCRETO 3000 PSI (210 MPA) EN OBRA</v>
          </cell>
          <cell r="C11" t="str">
            <v>M3</v>
          </cell>
          <cell r="D11" t="str">
            <v/>
          </cell>
        </row>
        <row r="12">
          <cell r="A12" t="str">
            <v>SA004</v>
          </cell>
          <cell r="B12" t="str">
            <v>CONCRETO 3500 PSI (245 MPA) EN OBRA</v>
          </cell>
          <cell r="C12" t="str">
            <v>M3</v>
          </cell>
          <cell r="D12" t="str">
            <v/>
          </cell>
        </row>
        <row r="13">
          <cell r="A13" t="str">
            <v>SA005</v>
          </cell>
          <cell r="B13" t="str">
            <v>CONCRETO 4000 PSI (280 MPA) EN OBRA</v>
          </cell>
          <cell r="C13" t="str">
            <v>M3</v>
          </cell>
          <cell r="D13" t="str">
            <v/>
          </cell>
        </row>
        <row r="14">
          <cell r="A14" t="str">
            <v>SA006</v>
          </cell>
          <cell r="B14" t="str">
            <v>CONCRETO 2000 PSI (140 MPA) EN OBRA PAJARITO</v>
          </cell>
          <cell r="C14" t="str">
            <v>M3</v>
          </cell>
          <cell r="D14">
            <v>388578</v>
          </cell>
        </row>
        <row r="15">
          <cell r="A15" t="str">
            <v>SA007</v>
          </cell>
          <cell r="B15" t="str">
            <v>CONCRETO 2000 PSI (140 MPA) EN OBRA ALTO DEL OBISPO</v>
          </cell>
          <cell r="C15" t="str">
            <v>M3</v>
          </cell>
          <cell r="D15">
            <v>362836</v>
          </cell>
        </row>
        <row r="16">
          <cell r="A16" t="str">
            <v>SA008</v>
          </cell>
          <cell r="B16" t="str">
            <v>MORTERO 1:3 EN OBRA (REVOQUE)</v>
          </cell>
          <cell r="C16" t="str">
            <v>M3</v>
          </cell>
          <cell r="D16">
            <v>372553</v>
          </cell>
        </row>
        <row r="17">
          <cell r="A17" t="str">
            <v>SA009</v>
          </cell>
          <cell r="B17" t="str">
            <v>MORTERO 1:3 EN OBRA (GROUT)</v>
          </cell>
          <cell r="C17" t="str">
            <v>M3</v>
          </cell>
          <cell r="D17">
            <v>435203</v>
          </cell>
        </row>
        <row r="18">
          <cell r="A18" t="str">
            <v>SA010</v>
          </cell>
          <cell r="B18" t="str">
            <v>MORTERO 1:3 EN OBRA (PEGA)</v>
          </cell>
          <cell r="C18" t="str">
            <v>M3</v>
          </cell>
          <cell r="D18">
            <v>372553</v>
          </cell>
        </row>
        <row r="19">
          <cell r="A19" t="str">
            <v>SA011</v>
          </cell>
          <cell r="B19" t="str">
            <v>MORTERO 1:4 EN OBRA (REVOQUE)</v>
          </cell>
          <cell r="C19" t="str">
            <v>M3</v>
          </cell>
          <cell r="D19">
            <v>308029</v>
          </cell>
        </row>
        <row r="20">
          <cell r="A20" t="str">
            <v>SA012</v>
          </cell>
          <cell r="B20" t="str">
            <v>MORTERO 1:4 EN OBRA (GROUT)</v>
          </cell>
          <cell r="C20" t="str">
            <v>M3</v>
          </cell>
          <cell r="D20">
            <v>374702</v>
          </cell>
        </row>
        <row r="21">
          <cell r="A21" t="str">
            <v>SA013</v>
          </cell>
          <cell r="B21" t="str">
            <v>MORTERO 1:4 EN OBRA (PEGA)</v>
          </cell>
          <cell r="C21" t="str">
            <v>M3</v>
          </cell>
          <cell r="D21">
            <v>308029</v>
          </cell>
        </row>
        <row r="22">
          <cell r="A22" t="str">
            <v>SA014</v>
          </cell>
          <cell r="B22" t="str">
            <v>MORTERO 1:5 EN OBRA (REVOQUE)</v>
          </cell>
          <cell r="C22" t="str">
            <v>M3</v>
          </cell>
          <cell r="D22">
            <v>262941</v>
          </cell>
        </row>
        <row r="23">
          <cell r="A23" t="str">
            <v>SA015</v>
          </cell>
          <cell r="B23" t="str">
            <v>MORTERO 1:5 EN OBRA (PEGA)</v>
          </cell>
          <cell r="C23" t="str">
            <v>M3</v>
          </cell>
          <cell r="D23">
            <v>262941</v>
          </cell>
        </row>
        <row r="24">
          <cell r="A24" t="str">
            <v>SA016</v>
          </cell>
          <cell r="B24" t="str">
            <v>MORTERO 1:6 EN OBRA (PEGA)</v>
          </cell>
          <cell r="C24" t="str">
            <v>M3</v>
          </cell>
          <cell r="D24">
            <v>232632</v>
          </cell>
        </row>
        <row r="25">
          <cell r="A25" t="str">
            <v>SA017</v>
          </cell>
          <cell r="B25" t="str">
            <v>FORMALETA PARA MUROS, ALETAS, DISIPADORES Y ESTRIBOS (UN SOLO USO. VALIDAR NÚMERO DE REUSOS DE ACUERDO A LA ESTRUCTURA)</v>
          </cell>
          <cell r="C25" t="str">
            <v>M2</v>
          </cell>
          <cell r="D25">
            <v>6140</v>
          </cell>
        </row>
        <row r="26">
          <cell r="A26" t="str">
            <v>SA018</v>
          </cell>
          <cell r="D26" t="str">
            <v/>
          </cell>
        </row>
        <row r="27">
          <cell r="A27" t="str">
            <v>SA019</v>
          </cell>
          <cell r="D27" t="str">
            <v/>
          </cell>
        </row>
        <row r="28">
          <cell r="B28" t="str">
            <v>MATERIALES</v>
          </cell>
        </row>
        <row r="29">
          <cell r="A29" t="str">
            <v>MA001</v>
          </cell>
          <cell r="B29" t="str">
            <v>CEMENTO GRIS (50 KG) PORTLAND TIPO I</v>
          </cell>
          <cell r="C29" t="str">
            <v>SC</v>
          </cell>
          <cell r="D29">
            <v>33616</v>
          </cell>
        </row>
        <row r="30">
          <cell r="A30" t="str">
            <v>MA002</v>
          </cell>
          <cell r="B30" t="str">
            <v xml:space="preserve">ARENA DE PEGA </v>
          </cell>
          <cell r="C30" t="str">
            <v>M3</v>
          </cell>
        </row>
        <row r="31">
          <cell r="A31" t="str">
            <v>MA003</v>
          </cell>
          <cell r="B31" t="str">
            <v xml:space="preserve">ARENA DE REVOQUE </v>
          </cell>
          <cell r="C31" t="str">
            <v>M3</v>
          </cell>
        </row>
        <row r="32">
          <cell r="A32" t="str">
            <v>MA004</v>
          </cell>
          <cell r="B32" t="str">
            <v>ARENA FINA PARA CONCRETOS</v>
          </cell>
          <cell r="C32" t="str">
            <v>M3</v>
          </cell>
          <cell r="D32">
            <v>54740</v>
          </cell>
        </row>
        <row r="33">
          <cell r="A33" t="str">
            <v>MA005</v>
          </cell>
          <cell r="B33" t="str">
            <v>TRITURADO 3/4"</v>
          </cell>
          <cell r="C33" t="str">
            <v>M3</v>
          </cell>
          <cell r="D33">
            <v>38080</v>
          </cell>
        </row>
        <row r="34">
          <cell r="A34" t="str">
            <v>MA006</v>
          </cell>
          <cell r="B34" t="str">
            <v>AGUA</v>
          </cell>
          <cell r="C34" t="str">
            <v>LT</v>
          </cell>
          <cell r="D34">
            <v>60</v>
          </cell>
        </row>
        <row r="35">
          <cell r="A35" t="str">
            <v>MA007</v>
          </cell>
          <cell r="B35" t="str">
            <v>SUBBASE GRANULAR</v>
          </cell>
          <cell r="C35" t="str">
            <v>M3</v>
          </cell>
          <cell r="D35">
            <v>57120</v>
          </cell>
        </row>
        <row r="36">
          <cell r="A36" t="str">
            <v>MA008</v>
          </cell>
          <cell r="B36" t="str">
            <v>BASE GRANULAR</v>
          </cell>
          <cell r="C36" t="str">
            <v>M3</v>
          </cell>
        </row>
        <row r="37">
          <cell r="A37" t="str">
            <v>MA009</v>
          </cell>
          <cell r="B37" t="str">
            <v>ACERO REFUERZO G-60 FIGURADO</v>
          </cell>
          <cell r="C37" t="str">
            <v>KG</v>
          </cell>
          <cell r="D37">
            <v>5049</v>
          </cell>
        </row>
        <row r="38">
          <cell r="A38" t="str">
            <v>MA010</v>
          </cell>
          <cell r="B38" t="str">
            <v>ALAMBRE RECOCIDO C 18</v>
          </cell>
          <cell r="C38" t="str">
            <v>KG</v>
          </cell>
          <cell r="D38">
            <v>7227</v>
          </cell>
        </row>
        <row r="39">
          <cell r="A39" t="str">
            <v>MA011</v>
          </cell>
          <cell r="B39" t="str">
            <v>LARGUERO MADERA COMÚN 4CMX8CMX2.80</v>
          </cell>
          <cell r="C39" t="str">
            <v>UN</v>
          </cell>
        </row>
        <row r="40">
          <cell r="A40" t="str">
            <v>MA012</v>
          </cell>
          <cell r="B40" t="str">
            <v>TABLERO AGLOMERADO MDP (SUPER T) 1.83 X 2.44</v>
          </cell>
          <cell r="C40" t="str">
            <v>UN</v>
          </cell>
        </row>
        <row r="41">
          <cell r="A41" t="str">
            <v>MA013</v>
          </cell>
          <cell r="B41" t="str">
            <v>CLAVOS COMUNES 1½ A 3½"</v>
          </cell>
          <cell r="C41" t="str">
            <v>LB</v>
          </cell>
        </row>
        <row r="42">
          <cell r="A42" t="str">
            <v>MA014</v>
          </cell>
          <cell r="B42" t="str">
            <v>ESFERA REFLECTIVA</v>
          </cell>
          <cell r="C42" t="str">
            <v>KG</v>
          </cell>
        </row>
        <row r="43">
          <cell r="A43" t="str">
            <v>MA015</v>
          </cell>
          <cell r="B43" t="str">
            <v>PINTURA ACRILICA EN FRIO</v>
          </cell>
          <cell r="C43" t="str">
            <v>GAL</v>
          </cell>
        </row>
        <row r="44">
          <cell r="A44" t="str">
            <v>MA016</v>
          </cell>
          <cell r="B44" t="str">
            <v>MEZCLA ASFÁLTICA MDC-25 (RODADURA  1" AL 5.6% - INVÍAS)</v>
          </cell>
          <cell r="C44" t="str">
            <v>TON</v>
          </cell>
        </row>
        <row r="45">
          <cell r="A45" t="str">
            <v>MA017</v>
          </cell>
          <cell r="B45" t="str">
            <v>PARAL EN ÁNGULO 2"X2"X1/4" Y BRAZO EN ÁNGULO 2"X2"X1/8</v>
          </cell>
          <cell r="C45" t="str">
            <v>UN</v>
          </cell>
        </row>
        <row r="46">
          <cell r="A46" t="str">
            <v>MA018</v>
          </cell>
          <cell r="B46" t="str">
            <v>TABLERO LAMINA GALVANIZADA CALIBRE 16- MATERIAL REFLECTIVO TIPO IX -ETIQUETA DE IDENTIFICACION</v>
          </cell>
          <cell r="C46" t="str">
            <v>UN</v>
          </cell>
        </row>
        <row r="47">
          <cell r="A47" t="str">
            <v>MA019</v>
          </cell>
          <cell r="B47" t="str">
            <v>TABLA CHAPA ORDINARIO 30 CM X 2 CM X 3 M.</v>
          </cell>
          <cell r="C47" t="str">
            <v>UN</v>
          </cell>
          <cell r="D47">
            <v>13780</v>
          </cell>
        </row>
        <row r="48">
          <cell r="A48" t="str">
            <v>MA020</v>
          </cell>
          <cell r="B48" t="str">
            <v>LISTON 2 X 4</v>
          </cell>
          <cell r="C48" t="str">
            <v>UN</v>
          </cell>
          <cell r="D48">
            <v>3400</v>
          </cell>
        </row>
        <row r="49">
          <cell r="A49" t="str">
            <v>MA021</v>
          </cell>
          <cell r="B49" t="str">
            <v>PUNTILLA CON CABEZA 2"</v>
          </cell>
          <cell r="C49" t="str">
            <v>LB</v>
          </cell>
          <cell r="D49">
            <v>3700</v>
          </cell>
        </row>
        <row r="50">
          <cell r="A50" t="str">
            <v>MA022</v>
          </cell>
          <cell r="B50" t="str">
            <v xml:space="preserve">Piedra </v>
          </cell>
          <cell r="C50" t="str">
            <v>m3</v>
          </cell>
          <cell r="D50">
            <v>53119.200000000004</v>
          </cell>
        </row>
        <row r="51">
          <cell r="A51" t="str">
            <v>MA023</v>
          </cell>
          <cell r="B51" t="str">
            <v>Tubo concreto reforzada D=36" cl2</v>
          </cell>
          <cell r="C51" t="str">
            <v>m</v>
          </cell>
          <cell r="D51">
            <v>655057.5</v>
          </cell>
        </row>
        <row r="52">
          <cell r="A52" t="str">
            <v>MA024</v>
          </cell>
          <cell r="B52" t="str">
            <v>CONCRETO 3000 PSI (210 MPA) EN OBRA VEREDA TABACAL</v>
          </cell>
          <cell r="C52" t="str">
            <v>m3</v>
          </cell>
          <cell r="D52">
            <v>484736</v>
          </cell>
        </row>
        <row r="53">
          <cell r="A53" t="str">
            <v>MA025</v>
          </cell>
          <cell r="B53" t="str">
            <v>CONCRETO 3000 PSI (210 MPA) EN OBRA VEREDA PAJARITO</v>
          </cell>
          <cell r="C53" t="str">
            <v>M3</v>
          </cell>
          <cell r="D53">
            <v>446303</v>
          </cell>
        </row>
        <row r="54">
          <cell r="A54" t="str">
            <v>MA026</v>
          </cell>
          <cell r="B54" t="str">
            <v xml:space="preserve">CONCRETO 3000 PSI (210 MPA) EN OBRA VEREDA ALTO DEL OBISPO </v>
          </cell>
          <cell r="C54" t="str">
            <v>M3</v>
          </cell>
          <cell r="D54">
            <v>422320</v>
          </cell>
        </row>
        <row r="55">
          <cell r="D55">
            <v>90000</v>
          </cell>
        </row>
        <row r="56">
          <cell r="D56">
            <v>36880.799999999996</v>
          </cell>
        </row>
        <row r="57">
          <cell r="D57">
            <v>53119.200000000004</v>
          </cell>
        </row>
        <row r="72">
          <cell r="A72" t="str">
            <v>MA044</v>
          </cell>
        </row>
        <row r="73">
          <cell r="A73" t="str">
            <v>MA045</v>
          </cell>
        </row>
        <row r="74">
          <cell r="A74" t="str">
            <v>MA046</v>
          </cell>
        </row>
        <row r="75">
          <cell r="A75" t="str">
            <v>MA047</v>
          </cell>
        </row>
        <row r="76">
          <cell r="A76" t="str">
            <v>MA048</v>
          </cell>
        </row>
        <row r="77">
          <cell r="A77" t="str">
            <v>MA049</v>
          </cell>
        </row>
        <row r="78">
          <cell r="A78" t="str">
            <v>MA050</v>
          </cell>
        </row>
        <row r="79">
          <cell r="A79" t="str">
            <v>MA051</v>
          </cell>
        </row>
        <row r="80">
          <cell r="A80" t="str">
            <v>MA052</v>
          </cell>
        </row>
        <row r="81">
          <cell r="A81" t="str">
            <v>MA053</v>
          </cell>
        </row>
        <row r="82">
          <cell r="A82" t="str">
            <v>MA054</v>
          </cell>
        </row>
        <row r="83">
          <cell r="A83" t="str">
            <v>MA055</v>
          </cell>
        </row>
        <row r="84">
          <cell r="A84" t="str">
            <v>MA056</v>
          </cell>
        </row>
        <row r="85">
          <cell r="A85" t="str">
            <v>MA057</v>
          </cell>
        </row>
        <row r="86">
          <cell r="A86" t="str">
            <v>MA058</v>
          </cell>
        </row>
        <row r="87">
          <cell r="A87" t="str">
            <v>MA059</v>
          </cell>
        </row>
        <row r="88">
          <cell r="A88" t="str">
            <v>MA060</v>
          </cell>
        </row>
        <row r="89">
          <cell r="A89" t="str">
            <v>MA061</v>
          </cell>
        </row>
        <row r="90">
          <cell r="A90" t="str">
            <v>MA062</v>
          </cell>
        </row>
        <row r="91">
          <cell r="A91" t="str">
            <v>MA063</v>
          </cell>
        </row>
        <row r="92">
          <cell r="A92" t="str">
            <v>MA064</v>
          </cell>
        </row>
        <row r="93">
          <cell r="A93" t="str">
            <v>MA065</v>
          </cell>
        </row>
        <row r="94">
          <cell r="A94" t="str">
            <v>MA066</v>
          </cell>
        </row>
        <row r="95">
          <cell r="A95" t="str">
            <v>MA067</v>
          </cell>
        </row>
        <row r="96">
          <cell r="A96" t="str">
            <v>MA068</v>
          </cell>
        </row>
        <row r="97">
          <cell r="A97" t="str">
            <v>MA069</v>
          </cell>
        </row>
        <row r="98">
          <cell r="A98" t="str">
            <v>MA070</v>
          </cell>
        </row>
        <row r="99">
          <cell r="A99" t="str">
            <v>MA071</v>
          </cell>
        </row>
        <row r="100">
          <cell r="A100" t="str">
            <v>MA072</v>
          </cell>
        </row>
        <row r="101">
          <cell r="A101" t="str">
            <v>MA073</v>
          </cell>
        </row>
        <row r="102">
          <cell r="A102" t="str">
            <v>MA074</v>
          </cell>
        </row>
        <row r="103">
          <cell r="A103" t="str">
            <v>MA075</v>
          </cell>
        </row>
        <row r="104">
          <cell r="A104" t="str">
            <v>MA076</v>
          </cell>
        </row>
        <row r="105">
          <cell r="A105" t="str">
            <v>MA077</v>
          </cell>
        </row>
        <row r="106">
          <cell r="A106" t="str">
            <v>MA078</v>
          </cell>
        </row>
        <row r="107">
          <cell r="A107" t="str">
            <v>MA079</v>
          </cell>
        </row>
        <row r="108">
          <cell r="A108" t="str">
            <v>MA080</v>
          </cell>
        </row>
        <row r="109">
          <cell r="A109" t="str">
            <v>MA081</v>
          </cell>
        </row>
        <row r="110">
          <cell r="A110" t="str">
            <v>MA082</v>
          </cell>
        </row>
        <row r="111">
          <cell r="A111" t="str">
            <v>MA083</v>
          </cell>
        </row>
        <row r="112">
          <cell r="A112" t="str">
            <v>MA084</v>
          </cell>
        </row>
        <row r="113">
          <cell r="A113" t="str">
            <v>MA085</v>
          </cell>
        </row>
        <row r="114">
          <cell r="A114" t="str">
            <v>MA086</v>
          </cell>
        </row>
        <row r="115">
          <cell r="A115" t="str">
            <v>MA087</v>
          </cell>
        </row>
        <row r="116">
          <cell r="A116" t="str">
            <v>MA088</v>
          </cell>
        </row>
        <row r="117">
          <cell r="A117" t="str">
            <v>MA089</v>
          </cell>
        </row>
        <row r="118">
          <cell r="A118" t="str">
            <v>MA090</v>
          </cell>
        </row>
        <row r="119">
          <cell r="A119" t="str">
            <v>MA091</v>
          </cell>
        </row>
        <row r="120">
          <cell r="A120" t="str">
            <v>MA092</v>
          </cell>
        </row>
        <row r="121">
          <cell r="A121" t="str">
            <v>MA093</v>
          </cell>
        </row>
        <row r="122">
          <cell r="A122" t="str">
            <v>MA094</v>
          </cell>
        </row>
        <row r="123">
          <cell r="A123" t="str">
            <v>MA095</v>
          </cell>
        </row>
        <row r="124">
          <cell r="A124" t="str">
            <v>MA096</v>
          </cell>
        </row>
        <row r="125">
          <cell r="A125" t="str">
            <v>MA097</v>
          </cell>
        </row>
        <row r="126">
          <cell r="A126" t="str">
            <v>MA098</v>
          </cell>
        </row>
        <row r="127">
          <cell r="A127" t="str">
            <v>MA099</v>
          </cell>
        </row>
        <row r="128">
          <cell r="A128" t="str">
            <v>MA100</v>
          </cell>
        </row>
        <row r="129">
          <cell r="A129" t="str">
            <v>MA101</v>
          </cell>
        </row>
        <row r="130">
          <cell r="A130" t="str">
            <v>MA102</v>
          </cell>
        </row>
        <row r="131">
          <cell r="A131" t="str">
            <v>MA103</v>
          </cell>
        </row>
        <row r="132">
          <cell r="A132" t="str">
            <v>MA104</v>
          </cell>
        </row>
        <row r="133">
          <cell r="A133" t="str">
            <v>MA105</v>
          </cell>
        </row>
        <row r="134">
          <cell r="A134" t="str">
            <v>MA106</v>
          </cell>
        </row>
        <row r="135">
          <cell r="A135" t="str">
            <v>MA107</v>
          </cell>
        </row>
        <row r="136">
          <cell r="A136" t="str">
            <v>MA108</v>
          </cell>
        </row>
        <row r="137">
          <cell r="A137" t="str">
            <v>MA109</v>
          </cell>
        </row>
        <row r="138">
          <cell r="A138" t="str">
            <v>MA110</v>
          </cell>
        </row>
        <row r="139">
          <cell r="A139" t="str">
            <v>MA111</v>
          </cell>
        </row>
        <row r="140">
          <cell r="A140" t="str">
            <v>MA112</v>
          </cell>
        </row>
        <row r="141">
          <cell r="A141" t="str">
            <v>MA113</v>
          </cell>
        </row>
        <row r="142">
          <cell r="A142" t="str">
            <v>MA114</v>
          </cell>
        </row>
        <row r="143">
          <cell r="A143" t="str">
            <v>MA115</v>
          </cell>
        </row>
        <row r="144">
          <cell r="A144" t="str">
            <v>MA116</v>
          </cell>
        </row>
        <row r="145">
          <cell r="A145" t="str">
            <v>MA117</v>
          </cell>
        </row>
        <row r="146">
          <cell r="A146" t="str">
            <v>MA118</v>
          </cell>
        </row>
        <row r="147">
          <cell r="A147" t="str">
            <v>MA119</v>
          </cell>
        </row>
        <row r="148">
          <cell r="A148" t="str">
            <v>MA120</v>
          </cell>
        </row>
        <row r="149">
          <cell r="A149" t="str">
            <v>MA121</v>
          </cell>
        </row>
        <row r="150">
          <cell r="A150" t="str">
            <v>MA122</v>
          </cell>
        </row>
        <row r="151">
          <cell r="A151" t="str">
            <v>MA123</v>
          </cell>
        </row>
        <row r="152">
          <cell r="A152" t="str">
            <v>MA124</v>
          </cell>
        </row>
        <row r="153">
          <cell r="A153" t="str">
            <v>MA125</v>
          </cell>
        </row>
        <row r="154">
          <cell r="A154" t="str">
            <v>MA126</v>
          </cell>
        </row>
        <row r="155">
          <cell r="A155" t="str">
            <v>MA127</v>
          </cell>
        </row>
        <row r="156">
          <cell r="A156" t="str">
            <v>MA128</v>
          </cell>
        </row>
        <row r="157">
          <cell r="A157" t="str">
            <v>MA129</v>
          </cell>
        </row>
        <row r="158">
          <cell r="A158" t="str">
            <v>MA130</v>
          </cell>
        </row>
        <row r="159">
          <cell r="A159" t="str">
            <v>MA131</v>
          </cell>
        </row>
        <row r="160">
          <cell r="A160" t="str">
            <v>MA132</v>
          </cell>
        </row>
        <row r="161">
          <cell r="A161" t="str">
            <v>MA133</v>
          </cell>
        </row>
        <row r="162">
          <cell r="A162" t="str">
            <v>MA134</v>
          </cell>
        </row>
        <row r="163">
          <cell r="A163" t="str">
            <v>MA135</v>
          </cell>
        </row>
        <row r="164">
          <cell r="A164" t="str">
            <v>MA136</v>
          </cell>
        </row>
        <row r="165">
          <cell r="A165" t="str">
            <v>MA137</v>
          </cell>
        </row>
        <row r="166">
          <cell r="A166" t="str">
            <v>MA138</v>
          </cell>
        </row>
        <row r="167">
          <cell r="A167" t="str">
            <v>MA139</v>
          </cell>
        </row>
        <row r="168">
          <cell r="A168" t="str">
            <v>MA140</v>
          </cell>
        </row>
        <row r="169">
          <cell r="A169" t="str">
            <v>MA141</v>
          </cell>
        </row>
        <row r="170">
          <cell r="A170" t="str">
            <v>MA142</v>
          </cell>
        </row>
        <row r="171">
          <cell r="A171" t="str">
            <v>MA143</v>
          </cell>
        </row>
        <row r="172">
          <cell r="A172" t="str">
            <v>MA144</v>
          </cell>
        </row>
        <row r="173">
          <cell r="A173" t="str">
            <v>MA145</v>
          </cell>
        </row>
        <row r="174">
          <cell r="A174" t="str">
            <v>MA146</v>
          </cell>
        </row>
        <row r="175">
          <cell r="A175" t="str">
            <v>MA147</v>
          </cell>
        </row>
        <row r="176">
          <cell r="A176" t="str">
            <v>MA148</v>
          </cell>
        </row>
        <row r="177">
          <cell r="A177" t="str">
            <v>MA149</v>
          </cell>
        </row>
        <row r="178">
          <cell r="A178" t="str">
            <v>MA150</v>
          </cell>
        </row>
        <row r="179">
          <cell r="A179" t="str">
            <v>MA151</v>
          </cell>
        </row>
        <row r="180">
          <cell r="A180" t="str">
            <v>MA152</v>
          </cell>
        </row>
        <row r="181">
          <cell r="A181" t="str">
            <v>MA153</v>
          </cell>
        </row>
        <row r="182">
          <cell r="A182" t="str">
            <v>MA154</v>
          </cell>
        </row>
        <row r="183">
          <cell r="A183" t="str">
            <v>MA155</v>
          </cell>
        </row>
        <row r="184">
          <cell r="A184" t="str">
            <v>MA156</v>
          </cell>
        </row>
        <row r="185">
          <cell r="A185" t="str">
            <v>MA157</v>
          </cell>
        </row>
        <row r="186">
          <cell r="A186" t="str">
            <v>MA158</v>
          </cell>
        </row>
        <row r="187">
          <cell r="A187" t="str">
            <v>MA159</v>
          </cell>
        </row>
        <row r="188">
          <cell r="A188" t="str">
            <v>MA160</v>
          </cell>
        </row>
        <row r="189">
          <cell r="A189" t="str">
            <v>MA161</v>
          </cell>
        </row>
        <row r="190">
          <cell r="A190" t="str">
            <v>MA162</v>
          </cell>
        </row>
        <row r="191">
          <cell r="A191" t="str">
            <v>MA163</v>
          </cell>
        </row>
        <row r="192">
          <cell r="A192" t="str">
            <v>MA164</v>
          </cell>
        </row>
        <row r="193">
          <cell r="A193" t="str">
            <v>MA165</v>
          </cell>
        </row>
        <row r="194">
          <cell r="A194" t="str">
            <v>MA166</v>
          </cell>
        </row>
        <row r="195">
          <cell r="A195" t="str">
            <v>MA167</v>
          </cell>
        </row>
        <row r="196">
          <cell r="A196" t="str">
            <v>MA168</v>
          </cell>
        </row>
        <row r="197">
          <cell r="A197" t="str">
            <v>MA169</v>
          </cell>
        </row>
        <row r="198">
          <cell r="A198" t="str">
            <v>MA170</v>
          </cell>
        </row>
        <row r="199">
          <cell r="A199" t="str">
            <v>MA171</v>
          </cell>
        </row>
        <row r="200">
          <cell r="A200" t="str">
            <v>MA172</v>
          </cell>
        </row>
        <row r="201">
          <cell r="A201" t="str">
            <v>MA173</v>
          </cell>
        </row>
        <row r="202">
          <cell r="A202" t="str">
            <v>MA174</v>
          </cell>
        </row>
        <row r="203">
          <cell r="A203" t="str">
            <v>MA175</v>
          </cell>
        </row>
        <row r="204">
          <cell r="A204" t="str">
            <v>MA176</v>
          </cell>
        </row>
        <row r="205">
          <cell r="A205" t="str">
            <v>MA177</v>
          </cell>
        </row>
        <row r="206">
          <cell r="A206" t="str">
            <v>MA178</v>
          </cell>
        </row>
        <row r="207">
          <cell r="A207" t="str">
            <v>MA179</v>
          </cell>
        </row>
        <row r="208">
          <cell r="A208" t="str">
            <v>MA180</v>
          </cell>
        </row>
        <row r="209">
          <cell r="A209" t="str">
            <v>MA181</v>
          </cell>
        </row>
        <row r="210">
          <cell r="A210" t="str">
            <v>MA182</v>
          </cell>
        </row>
        <row r="211">
          <cell r="A211" t="str">
            <v>MA183</v>
          </cell>
        </row>
        <row r="212">
          <cell r="A212" t="str">
            <v>MA184</v>
          </cell>
        </row>
        <row r="213">
          <cell r="A213" t="str">
            <v>MA185</v>
          </cell>
        </row>
        <row r="214">
          <cell r="A214" t="str">
            <v>MA186</v>
          </cell>
        </row>
        <row r="215">
          <cell r="A215" t="str">
            <v>MA187</v>
          </cell>
        </row>
        <row r="216">
          <cell r="A216" t="str">
            <v>MA188</v>
          </cell>
        </row>
        <row r="217">
          <cell r="A217" t="str">
            <v>MA189</v>
          </cell>
        </row>
        <row r="218">
          <cell r="A218" t="str">
            <v>MA190</v>
          </cell>
        </row>
        <row r="219">
          <cell r="A219" t="str">
            <v>MA191</v>
          </cell>
        </row>
        <row r="220">
          <cell r="A220" t="str">
            <v>MA192</v>
          </cell>
        </row>
        <row r="221">
          <cell r="A221" t="str">
            <v>MA193</v>
          </cell>
        </row>
        <row r="222">
          <cell r="A222" t="str">
            <v>MA194</v>
          </cell>
        </row>
        <row r="223">
          <cell r="A223" t="str">
            <v>MA195</v>
          </cell>
        </row>
        <row r="224">
          <cell r="A224" t="str">
            <v>MA196</v>
          </cell>
        </row>
        <row r="225">
          <cell r="A225" t="str">
            <v>MA197</v>
          </cell>
        </row>
        <row r="226">
          <cell r="A226" t="str">
            <v>MA198</v>
          </cell>
        </row>
        <row r="227">
          <cell r="A227" t="str">
            <v>MA199</v>
          </cell>
        </row>
        <row r="228">
          <cell r="A228" t="str">
            <v>MA200</v>
          </cell>
        </row>
        <row r="229">
          <cell r="A229" t="str">
            <v>MA201</v>
          </cell>
        </row>
        <row r="230">
          <cell r="A230" t="str">
            <v>MA202</v>
          </cell>
        </row>
        <row r="231">
          <cell r="A231" t="str">
            <v>MA203</v>
          </cell>
        </row>
        <row r="232">
          <cell r="A232" t="str">
            <v>MA204</v>
          </cell>
        </row>
        <row r="233">
          <cell r="A233" t="str">
            <v>MA205</v>
          </cell>
        </row>
        <row r="234">
          <cell r="A234" t="str">
            <v>MA206</v>
          </cell>
        </row>
        <row r="235">
          <cell r="A235" t="str">
            <v>MA207</v>
          </cell>
        </row>
        <row r="236">
          <cell r="A236" t="str">
            <v>MA208</v>
          </cell>
        </row>
        <row r="237">
          <cell r="A237" t="str">
            <v>MA209</v>
          </cell>
        </row>
        <row r="238">
          <cell r="A238" t="str">
            <v>MA210</v>
          </cell>
        </row>
        <row r="239">
          <cell r="A239" t="str">
            <v>MA211</v>
          </cell>
        </row>
        <row r="240">
          <cell r="A240" t="str">
            <v>MA212</v>
          </cell>
        </row>
        <row r="241">
          <cell r="A241" t="str">
            <v>MA213</v>
          </cell>
        </row>
        <row r="242">
          <cell r="A242" t="str">
            <v>MA214</v>
          </cell>
        </row>
        <row r="243">
          <cell r="A243" t="str">
            <v>MA215</v>
          </cell>
        </row>
        <row r="244">
          <cell r="A244" t="str">
            <v>MA216</v>
          </cell>
        </row>
        <row r="245">
          <cell r="A245" t="str">
            <v>MA217</v>
          </cell>
        </row>
        <row r="246">
          <cell r="A246" t="str">
            <v>MA218</v>
          </cell>
        </row>
        <row r="247">
          <cell r="A247" t="str">
            <v>MA219</v>
          </cell>
        </row>
        <row r="248">
          <cell r="A248" t="str">
            <v>MA220</v>
          </cell>
        </row>
        <row r="249">
          <cell r="A249" t="str">
            <v>MA221</v>
          </cell>
        </row>
        <row r="250">
          <cell r="A250" t="str">
            <v>MA222</v>
          </cell>
        </row>
        <row r="251">
          <cell r="A251" t="str">
            <v>MA223</v>
          </cell>
        </row>
        <row r="252">
          <cell r="A252" t="str">
            <v>MA224</v>
          </cell>
        </row>
        <row r="253">
          <cell r="A253" t="str">
            <v>MA225</v>
          </cell>
        </row>
        <row r="254">
          <cell r="A254" t="str">
            <v>MA226</v>
          </cell>
        </row>
        <row r="255">
          <cell r="A255" t="str">
            <v>MA227</v>
          </cell>
        </row>
        <row r="256">
          <cell r="A256" t="str">
            <v>MA228</v>
          </cell>
        </row>
        <row r="257">
          <cell r="A257" t="str">
            <v>MA229</v>
          </cell>
        </row>
        <row r="258">
          <cell r="A258" t="str">
            <v>MA230</v>
          </cell>
        </row>
        <row r="259">
          <cell r="A259" t="str">
            <v>MA231</v>
          </cell>
        </row>
        <row r="260">
          <cell r="A260" t="str">
            <v>MA232</v>
          </cell>
        </row>
        <row r="261">
          <cell r="A261" t="str">
            <v>MA233</v>
          </cell>
        </row>
        <row r="262">
          <cell r="A262" t="str">
            <v>MA234</v>
          </cell>
        </row>
        <row r="263">
          <cell r="A263" t="str">
            <v>MA235</v>
          </cell>
        </row>
        <row r="264">
          <cell r="A264" t="str">
            <v>MA236</v>
          </cell>
        </row>
        <row r="265">
          <cell r="A265" t="str">
            <v>MA237</v>
          </cell>
        </row>
        <row r="266">
          <cell r="A266" t="str">
            <v>MA238</v>
          </cell>
        </row>
        <row r="267">
          <cell r="A267" t="str">
            <v>MA239</v>
          </cell>
        </row>
        <row r="268">
          <cell r="A268" t="str">
            <v>MA240</v>
          </cell>
        </row>
        <row r="269">
          <cell r="A269" t="str">
            <v>MA241</v>
          </cell>
        </row>
        <row r="270">
          <cell r="A270" t="str">
            <v>MA242</v>
          </cell>
        </row>
        <row r="271">
          <cell r="A271" t="str">
            <v>MA243</v>
          </cell>
        </row>
        <row r="272">
          <cell r="A272" t="str">
            <v>MA244</v>
          </cell>
        </row>
        <row r="273">
          <cell r="A273" t="str">
            <v>MA245</v>
          </cell>
        </row>
        <row r="274">
          <cell r="A274" t="str">
            <v>MA246</v>
          </cell>
        </row>
        <row r="275">
          <cell r="A275" t="str">
            <v>MA247</v>
          </cell>
        </row>
        <row r="276">
          <cell r="A276" t="str">
            <v>MA248</v>
          </cell>
        </row>
        <row r="277">
          <cell r="A277" t="str">
            <v>MA249</v>
          </cell>
        </row>
        <row r="278">
          <cell r="A278" t="str">
            <v>MA250</v>
          </cell>
        </row>
        <row r="279">
          <cell r="A279" t="str">
            <v>MA251</v>
          </cell>
        </row>
        <row r="280">
          <cell r="A280" t="str">
            <v>MA252</v>
          </cell>
        </row>
        <row r="281">
          <cell r="A281" t="str">
            <v>MA253</v>
          </cell>
        </row>
        <row r="282">
          <cell r="A282" t="str">
            <v>MA254</v>
          </cell>
        </row>
        <row r="283">
          <cell r="A283" t="str">
            <v>MA255</v>
          </cell>
        </row>
        <row r="284">
          <cell r="A284" t="str">
            <v>MA256</v>
          </cell>
        </row>
        <row r="285">
          <cell r="A285" t="str">
            <v>MA257</v>
          </cell>
        </row>
        <row r="286">
          <cell r="A286" t="str">
            <v>MA258</v>
          </cell>
        </row>
        <row r="287">
          <cell r="A287" t="str">
            <v>MA259</v>
          </cell>
        </row>
        <row r="288">
          <cell r="A288" t="str">
            <v>MA260</v>
          </cell>
        </row>
        <row r="289">
          <cell r="A289" t="str">
            <v>MA261</v>
          </cell>
        </row>
        <row r="290">
          <cell r="A290" t="str">
            <v>MA262</v>
          </cell>
        </row>
        <row r="291">
          <cell r="A291" t="str">
            <v>MA263</v>
          </cell>
        </row>
        <row r="292">
          <cell r="A292" t="str">
            <v>MA264</v>
          </cell>
        </row>
        <row r="293">
          <cell r="A293" t="str">
            <v>MA265</v>
          </cell>
        </row>
        <row r="294">
          <cell r="A294" t="str">
            <v>MA266</v>
          </cell>
        </row>
        <row r="295">
          <cell r="A295" t="str">
            <v>MA267</v>
          </cell>
        </row>
        <row r="296">
          <cell r="A296" t="str">
            <v>MA268</v>
          </cell>
        </row>
        <row r="297">
          <cell r="A297" t="str">
            <v>MA269</v>
          </cell>
        </row>
        <row r="298">
          <cell r="A298" t="str">
            <v>MA270</v>
          </cell>
        </row>
        <row r="299">
          <cell r="A299" t="str">
            <v>MA271</v>
          </cell>
        </row>
        <row r="300">
          <cell r="A300" t="str">
            <v>MA272</v>
          </cell>
        </row>
        <row r="301">
          <cell r="A301" t="str">
            <v>MA273</v>
          </cell>
        </row>
        <row r="302">
          <cell r="A302" t="str">
            <v>MA274</v>
          </cell>
        </row>
        <row r="303">
          <cell r="A303" t="str">
            <v>MA275</v>
          </cell>
        </row>
        <row r="304">
          <cell r="A304" t="str">
            <v>MA276</v>
          </cell>
        </row>
        <row r="305">
          <cell r="A305" t="str">
            <v>MA277</v>
          </cell>
        </row>
        <row r="306">
          <cell r="A306" t="str">
            <v>MA278</v>
          </cell>
        </row>
        <row r="307">
          <cell r="A307" t="str">
            <v>MA279</v>
          </cell>
        </row>
        <row r="308">
          <cell r="A308" t="str">
            <v>MA280</v>
          </cell>
        </row>
        <row r="309">
          <cell r="A309" t="str">
            <v>MA281</v>
          </cell>
        </row>
        <row r="310">
          <cell r="A310" t="str">
            <v>MA282</v>
          </cell>
        </row>
        <row r="311">
          <cell r="A311" t="str">
            <v>MA283</v>
          </cell>
        </row>
        <row r="312">
          <cell r="A312" t="str">
            <v>MA284</v>
          </cell>
        </row>
        <row r="313">
          <cell r="A313" t="str">
            <v>MA285</v>
          </cell>
        </row>
        <row r="314">
          <cell r="A314" t="str">
            <v>MA286</v>
          </cell>
        </row>
        <row r="315">
          <cell r="A315" t="str">
            <v>MA287</v>
          </cell>
        </row>
        <row r="316">
          <cell r="A316" t="str">
            <v>MA288</v>
          </cell>
        </row>
        <row r="317">
          <cell r="A317" t="str">
            <v>MA289</v>
          </cell>
        </row>
        <row r="318">
          <cell r="A318" t="str">
            <v>MA290</v>
          </cell>
        </row>
        <row r="319">
          <cell r="A319" t="str">
            <v>MA291</v>
          </cell>
        </row>
        <row r="320">
          <cell r="A320" t="str">
            <v>MA292</v>
          </cell>
        </row>
        <row r="321">
          <cell r="A321" t="str">
            <v>MA293</v>
          </cell>
        </row>
        <row r="322">
          <cell r="A322" t="str">
            <v>MA294</v>
          </cell>
        </row>
        <row r="323">
          <cell r="A323" t="str">
            <v>MA295</v>
          </cell>
        </row>
        <row r="324">
          <cell r="A324" t="str">
            <v>MA296</v>
          </cell>
        </row>
        <row r="325">
          <cell r="A325" t="str">
            <v>MA297</v>
          </cell>
        </row>
        <row r="326">
          <cell r="A326" t="str">
            <v>MA298</v>
          </cell>
        </row>
        <row r="327">
          <cell r="A327" t="str">
            <v>MA299</v>
          </cell>
        </row>
        <row r="328">
          <cell r="A328" t="str">
            <v>MA300</v>
          </cell>
        </row>
        <row r="329">
          <cell r="A329" t="str">
            <v>MA301</v>
          </cell>
        </row>
        <row r="330">
          <cell r="A330" t="str">
            <v>MA302</v>
          </cell>
        </row>
        <row r="331">
          <cell r="A331" t="str">
            <v>MA303</v>
          </cell>
        </row>
        <row r="332">
          <cell r="A332" t="str">
            <v>MA304</v>
          </cell>
        </row>
        <row r="333">
          <cell r="A333" t="str">
            <v>MA305</v>
          </cell>
        </row>
        <row r="334">
          <cell r="A334" t="str">
            <v>MA306</v>
          </cell>
        </row>
        <row r="335">
          <cell r="A335" t="str">
            <v>MA307</v>
          </cell>
        </row>
        <row r="336">
          <cell r="A336" t="str">
            <v>MA308</v>
          </cell>
        </row>
        <row r="337">
          <cell r="A337" t="str">
            <v>MA309</v>
          </cell>
        </row>
        <row r="338">
          <cell r="A338" t="str">
            <v>MA310</v>
          </cell>
        </row>
        <row r="339">
          <cell r="A339" t="str">
            <v>MA311</v>
          </cell>
        </row>
        <row r="340">
          <cell r="A340" t="str">
            <v>MA312</v>
          </cell>
        </row>
        <row r="341">
          <cell r="A341" t="str">
            <v>MA313</v>
          </cell>
        </row>
        <row r="342">
          <cell r="A342" t="str">
            <v>MA314</v>
          </cell>
        </row>
        <row r="343">
          <cell r="A343" t="str">
            <v>MA315</v>
          </cell>
        </row>
        <row r="344">
          <cell r="A344" t="str">
            <v>MA316</v>
          </cell>
        </row>
        <row r="345">
          <cell r="A345" t="str">
            <v>MA317</v>
          </cell>
        </row>
        <row r="346">
          <cell r="A346" t="str">
            <v>MA318</v>
          </cell>
        </row>
        <row r="347">
          <cell r="A347" t="str">
            <v>MA319</v>
          </cell>
        </row>
        <row r="348">
          <cell r="A348" t="str">
            <v>MA320</v>
          </cell>
        </row>
        <row r="349">
          <cell r="A349" t="str">
            <v>MA321</v>
          </cell>
        </row>
        <row r="350">
          <cell r="A350" t="str">
            <v>MA322</v>
          </cell>
        </row>
        <row r="351">
          <cell r="A351" t="str">
            <v>MA323</v>
          </cell>
        </row>
        <row r="352">
          <cell r="A352" t="str">
            <v>MA324</v>
          </cell>
        </row>
        <row r="353">
          <cell r="A353" t="str">
            <v>MA325</v>
          </cell>
        </row>
        <row r="354">
          <cell r="A354" t="str">
            <v>MA326</v>
          </cell>
        </row>
        <row r="355">
          <cell r="A355" t="str">
            <v>MA327</v>
          </cell>
        </row>
        <row r="356">
          <cell r="A356" t="str">
            <v>MA328</v>
          </cell>
        </row>
        <row r="357">
          <cell r="A357" t="str">
            <v>MA329</v>
          </cell>
        </row>
        <row r="358">
          <cell r="A358" t="str">
            <v>MA330</v>
          </cell>
        </row>
        <row r="359">
          <cell r="A359" t="str">
            <v>MA331</v>
          </cell>
        </row>
        <row r="360">
          <cell r="A360" t="str">
            <v>MA332</v>
          </cell>
        </row>
        <row r="361">
          <cell r="A361" t="str">
            <v>MA333</v>
          </cell>
        </row>
        <row r="362">
          <cell r="A362" t="str">
            <v>MA334</v>
          </cell>
        </row>
        <row r="363">
          <cell r="A363" t="str">
            <v>MA335</v>
          </cell>
        </row>
        <row r="364">
          <cell r="A364" t="str">
            <v>MA336</v>
          </cell>
        </row>
        <row r="365">
          <cell r="A365" t="str">
            <v>MA337</v>
          </cell>
        </row>
        <row r="366">
          <cell r="A366" t="str">
            <v>MA338</v>
          </cell>
        </row>
        <row r="367">
          <cell r="A367" t="str">
            <v>MA339</v>
          </cell>
        </row>
        <row r="368">
          <cell r="A368" t="str">
            <v>MA340</v>
          </cell>
        </row>
        <row r="369">
          <cell r="A369" t="str">
            <v>MA341</v>
          </cell>
        </row>
        <row r="370">
          <cell r="A370" t="str">
            <v>MA342</v>
          </cell>
        </row>
        <row r="371">
          <cell r="A371" t="str">
            <v>MA343</v>
          </cell>
        </row>
        <row r="372">
          <cell r="A372" t="str">
            <v>MA344</v>
          </cell>
        </row>
        <row r="373">
          <cell r="A373" t="str">
            <v>MA345</v>
          </cell>
        </row>
        <row r="374">
          <cell r="A374" t="str">
            <v>MA346</v>
          </cell>
        </row>
        <row r="375">
          <cell r="A375" t="str">
            <v>MA347</v>
          </cell>
        </row>
        <row r="376">
          <cell r="A376" t="str">
            <v>MA348</v>
          </cell>
        </row>
        <row r="377">
          <cell r="A377" t="str">
            <v>MA349</v>
          </cell>
        </row>
        <row r="378">
          <cell r="A378" t="str">
            <v>MA350</v>
          </cell>
        </row>
        <row r="379">
          <cell r="A379" t="str">
            <v>MA351</v>
          </cell>
        </row>
        <row r="380">
          <cell r="A380" t="str">
            <v>MA352</v>
          </cell>
        </row>
        <row r="381">
          <cell r="A381" t="str">
            <v>MA353</v>
          </cell>
        </row>
        <row r="382">
          <cell r="A382" t="str">
            <v>MA354</v>
          </cell>
        </row>
        <row r="383">
          <cell r="A383" t="str">
            <v>MA355</v>
          </cell>
        </row>
        <row r="384">
          <cell r="A384" t="str">
            <v>MA356</v>
          </cell>
        </row>
        <row r="385">
          <cell r="A385" t="str">
            <v>MA357</v>
          </cell>
        </row>
        <row r="386">
          <cell r="A386" t="str">
            <v>MA358</v>
          </cell>
        </row>
        <row r="387">
          <cell r="A387" t="str">
            <v>MA359</v>
          </cell>
        </row>
        <row r="388">
          <cell r="A388" t="str">
            <v>MA360</v>
          </cell>
        </row>
        <row r="389">
          <cell r="A389" t="str">
            <v>MA361</v>
          </cell>
        </row>
        <row r="390">
          <cell r="A390" t="str">
            <v>MA362</v>
          </cell>
        </row>
        <row r="391">
          <cell r="A391" t="str">
            <v>MA363</v>
          </cell>
        </row>
        <row r="392">
          <cell r="A392" t="str">
            <v>MA364</v>
          </cell>
        </row>
        <row r="393">
          <cell r="A393" t="str">
            <v>MA365</v>
          </cell>
        </row>
        <row r="394">
          <cell r="A394" t="str">
            <v>MA366</v>
          </cell>
        </row>
        <row r="395">
          <cell r="A395" t="str">
            <v>MA367</v>
          </cell>
        </row>
        <row r="396">
          <cell r="A396" t="str">
            <v>MA368</v>
          </cell>
        </row>
        <row r="397">
          <cell r="A397" t="str">
            <v>MA369</v>
          </cell>
        </row>
        <row r="398">
          <cell r="A398" t="str">
            <v>MA370</v>
          </cell>
        </row>
        <row r="399">
          <cell r="A399" t="str">
            <v>MA371</v>
          </cell>
        </row>
        <row r="400">
          <cell r="A400" t="str">
            <v>MA372</v>
          </cell>
        </row>
        <row r="401">
          <cell r="A401" t="str">
            <v>MA373</v>
          </cell>
        </row>
        <row r="402">
          <cell r="A402" t="str">
            <v>MA374</v>
          </cell>
        </row>
        <row r="403">
          <cell r="A403" t="str">
            <v>MA375</v>
          </cell>
        </row>
        <row r="404">
          <cell r="A404" t="str">
            <v>MA376</v>
          </cell>
        </row>
        <row r="405">
          <cell r="A405" t="str">
            <v>MA377</v>
          </cell>
        </row>
        <row r="406">
          <cell r="A406" t="str">
            <v>MA378</v>
          </cell>
        </row>
        <row r="407">
          <cell r="A407" t="str">
            <v>MA379</v>
          </cell>
        </row>
        <row r="408">
          <cell r="A408" t="str">
            <v>MA380</v>
          </cell>
        </row>
        <row r="409">
          <cell r="A409" t="str">
            <v>MA381</v>
          </cell>
        </row>
        <row r="410">
          <cell r="A410" t="str">
            <v>MA382</v>
          </cell>
        </row>
        <row r="411">
          <cell r="A411" t="str">
            <v>MA383</v>
          </cell>
        </row>
        <row r="412">
          <cell r="A412" t="str">
            <v>MA384</v>
          </cell>
        </row>
        <row r="413">
          <cell r="A413" t="str">
            <v>MA385</v>
          </cell>
        </row>
        <row r="414">
          <cell r="A414" t="str">
            <v>MA386</v>
          </cell>
        </row>
        <row r="415">
          <cell r="A415" t="str">
            <v>MA387</v>
          </cell>
        </row>
        <row r="416">
          <cell r="A416" t="str">
            <v>MA388</v>
          </cell>
        </row>
        <row r="417">
          <cell r="A417" t="str">
            <v>MA389</v>
          </cell>
        </row>
        <row r="418">
          <cell r="A418" t="str">
            <v>MA390</v>
          </cell>
        </row>
        <row r="419">
          <cell r="A419" t="str">
            <v>MA391</v>
          </cell>
        </row>
        <row r="420">
          <cell r="A420" t="str">
            <v>MA392</v>
          </cell>
        </row>
        <row r="421">
          <cell r="A421" t="str">
            <v>MA393</v>
          </cell>
        </row>
        <row r="422">
          <cell r="A422" t="str">
            <v>MA394</v>
          </cell>
        </row>
        <row r="423">
          <cell r="A423" t="str">
            <v>MA395</v>
          </cell>
        </row>
        <row r="424">
          <cell r="A424" t="str">
            <v>MA396</v>
          </cell>
        </row>
        <row r="425">
          <cell r="A425" t="str">
            <v>MA397</v>
          </cell>
        </row>
        <row r="426">
          <cell r="A426" t="str">
            <v>MA398</v>
          </cell>
        </row>
        <row r="427">
          <cell r="A427" t="str">
            <v>MA399</v>
          </cell>
        </row>
        <row r="428">
          <cell r="A428" t="str">
            <v>MA400</v>
          </cell>
        </row>
        <row r="429">
          <cell r="A429" t="str">
            <v>MA401</v>
          </cell>
        </row>
        <row r="430">
          <cell r="A430" t="str">
            <v>MA402</v>
          </cell>
        </row>
        <row r="431">
          <cell r="A431" t="str">
            <v>MA403</v>
          </cell>
        </row>
        <row r="432">
          <cell r="A432" t="str">
            <v>MA404</v>
          </cell>
        </row>
        <row r="433">
          <cell r="A433" t="str">
            <v>MA405</v>
          </cell>
        </row>
        <row r="434">
          <cell r="A434" t="str">
            <v>MA406</v>
          </cell>
        </row>
        <row r="435">
          <cell r="A435" t="str">
            <v>MA407</v>
          </cell>
        </row>
        <row r="436">
          <cell r="A436" t="str">
            <v>MA408</v>
          </cell>
        </row>
        <row r="437">
          <cell r="A437" t="str">
            <v>MA409</v>
          </cell>
        </row>
        <row r="438">
          <cell r="A438" t="str">
            <v>MA410</v>
          </cell>
        </row>
        <row r="439">
          <cell r="A439" t="str">
            <v>MA411</v>
          </cell>
        </row>
        <row r="440">
          <cell r="A440" t="str">
            <v>MA412</v>
          </cell>
        </row>
        <row r="441">
          <cell r="A441" t="str">
            <v>MA413</v>
          </cell>
        </row>
        <row r="442">
          <cell r="A442" t="str">
            <v>MA414</v>
          </cell>
        </row>
        <row r="443">
          <cell r="A443" t="str">
            <v>MA415</v>
          </cell>
        </row>
        <row r="444">
          <cell r="A444" t="str">
            <v>MA416</v>
          </cell>
        </row>
        <row r="445">
          <cell r="A445" t="str">
            <v>MA417</v>
          </cell>
        </row>
        <row r="446">
          <cell r="A446" t="str">
            <v>MA418</v>
          </cell>
        </row>
        <row r="447">
          <cell r="A447" t="str">
            <v>MA419</v>
          </cell>
        </row>
        <row r="448">
          <cell r="A448" t="str">
            <v>MA420</v>
          </cell>
        </row>
        <row r="449">
          <cell r="A449" t="str">
            <v>MA421</v>
          </cell>
        </row>
        <row r="450">
          <cell r="A450" t="str">
            <v>MA422</v>
          </cell>
        </row>
        <row r="451">
          <cell r="A451" t="str">
            <v>MA423</v>
          </cell>
        </row>
        <row r="452">
          <cell r="A452" t="str">
            <v>MA424</v>
          </cell>
        </row>
        <row r="453">
          <cell r="A453" t="str">
            <v>MA425</v>
          </cell>
        </row>
        <row r="454">
          <cell r="A454" t="str">
            <v>MA426</v>
          </cell>
        </row>
        <row r="455">
          <cell r="A455" t="str">
            <v>MA427</v>
          </cell>
        </row>
        <row r="456">
          <cell r="A456" t="str">
            <v>MA428</v>
          </cell>
        </row>
        <row r="457">
          <cell r="A457" t="str">
            <v>MA429</v>
          </cell>
        </row>
        <row r="458">
          <cell r="A458" t="str">
            <v>MA430</v>
          </cell>
        </row>
        <row r="459">
          <cell r="A459" t="str">
            <v>MA431</v>
          </cell>
        </row>
        <row r="460">
          <cell r="A460" t="str">
            <v>MA432</v>
          </cell>
        </row>
        <row r="461">
          <cell r="A461" t="str">
            <v>MA433</v>
          </cell>
        </row>
        <row r="462">
          <cell r="A462" t="str">
            <v>MA434</v>
          </cell>
        </row>
        <row r="463">
          <cell r="A463" t="str">
            <v>MA435</v>
          </cell>
        </row>
        <row r="464">
          <cell r="A464" t="str">
            <v>MA436</v>
          </cell>
        </row>
        <row r="465">
          <cell r="A465" t="str">
            <v>MA437</v>
          </cell>
        </row>
        <row r="466">
          <cell r="A466" t="str">
            <v>MA438</v>
          </cell>
        </row>
        <row r="467">
          <cell r="A467" t="str">
            <v>MA439</v>
          </cell>
        </row>
        <row r="468">
          <cell r="A468" t="str">
            <v>MA440</v>
          </cell>
        </row>
        <row r="469">
          <cell r="A469" t="str">
            <v>MA441</v>
          </cell>
        </row>
        <row r="470">
          <cell r="A470" t="str">
            <v>MA442</v>
          </cell>
        </row>
        <row r="471">
          <cell r="A471" t="str">
            <v>MA443</v>
          </cell>
        </row>
        <row r="472">
          <cell r="A472" t="str">
            <v>MA444</v>
          </cell>
        </row>
        <row r="473">
          <cell r="A473" t="str">
            <v>MA445</v>
          </cell>
        </row>
        <row r="474">
          <cell r="A474" t="str">
            <v>MA446</v>
          </cell>
        </row>
        <row r="475">
          <cell r="A475" t="str">
            <v>MA447</v>
          </cell>
        </row>
        <row r="476">
          <cell r="A476" t="str">
            <v>MA448</v>
          </cell>
        </row>
        <row r="477">
          <cell r="A477" t="str">
            <v>MA449</v>
          </cell>
        </row>
        <row r="478">
          <cell r="A478" t="str">
            <v>MA450</v>
          </cell>
        </row>
        <row r="479">
          <cell r="A479" t="str">
            <v>MA451</v>
          </cell>
        </row>
        <row r="480">
          <cell r="A480" t="str">
            <v>MA452</v>
          </cell>
        </row>
        <row r="481">
          <cell r="A481" t="str">
            <v>MA453</v>
          </cell>
        </row>
        <row r="482">
          <cell r="A482" t="str">
            <v>MA454</v>
          </cell>
        </row>
        <row r="483">
          <cell r="A483" t="str">
            <v>MA455</v>
          </cell>
        </row>
        <row r="484">
          <cell r="A484" t="str">
            <v>MA456</v>
          </cell>
        </row>
        <row r="485">
          <cell r="A485" t="str">
            <v>MA457</v>
          </cell>
        </row>
        <row r="486">
          <cell r="A486" t="str">
            <v>MA458</v>
          </cell>
        </row>
        <row r="487">
          <cell r="A487" t="str">
            <v>MA459</v>
          </cell>
        </row>
        <row r="488">
          <cell r="A488" t="str">
            <v>MA460</v>
          </cell>
        </row>
        <row r="489">
          <cell r="A489" t="str">
            <v>MA461</v>
          </cell>
        </row>
        <row r="490">
          <cell r="A490" t="str">
            <v>MA462</v>
          </cell>
        </row>
        <row r="491">
          <cell r="A491" t="str">
            <v>MA463</v>
          </cell>
        </row>
        <row r="492">
          <cell r="A492" t="str">
            <v>MA464</v>
          </cell>
        </row>
        <row r="493">
          <cell r="A493" t="str">
            <v>MA465</v>
          </cell>
        </row>
        <row r="494">
          <cell r="A494" t="str">
            <v>MA466</v>
          </cell>
        </row>
        <row r="495">
          <cell r="A495" t="str">
            <v>MA467</v>
          </cell>
        </row>
        <row r="496">
          <cell r="A496" t="str">
            <v>MA468</v>
          </cell>
        </row>
        <row r="497">
          <cell r="A497" t="str">
            <v>MA469</v>
          </cell>
        </row>
        <row r="498">
          <cell r="A498" t="str">
            <v>MA470</v>
          </cell>
        </row>
        <row r="499">
          <cell r="A499" t="str">
            <v>MA471</v>
          </cell>
        </row>
        <row r="500">
          <cell r="A500" t="str">
            <v>MA472</v>
          </cell>
        </row>
        <row r="501">
          <cell r="A501" t="str">
            <v>MA473</v>
          </cell>
        </row>
        <row r="502">
          <cell r="A502" t="str">
            <v>MA474</v>
          </cell>
        </row>
        <row r="503">
          <cell r="A503" t="str">
            <v>MA475</v>
          </cell>
        </row>
        <row r="504">
          <cell r="A504" t="str">
            <v>MA476</v>
          </cell>
        </row>
        <row r="505">
          <cell r="A505" t="str">
            <v>MA477</v>
          </cell>
        </row>
        <row r="506">
          <cell r="A506" t="str">
            <v>MA478</v>
          </cell>
        </row>
        <row r="507">
          <cell r="A507" t="str">
            <v>MA479</v>
          </cell>
        </row>
        <row r="508">
          <cell r="A508" t="str">
            <v>MA480</v>
          </cell>
        </row>
        <row r="509">
          <cell r="A509" t="str">
            <v>MA481</v>
          </cell>
        </row>
        <row r="510">
          <cell r="A510" t="str">
            <v>MA482</v>
          </cell>
        </row>
        <row r="511">
          <cell r="A511" t="str">
            <v>MA483</v>
          </cell>
        </row>
        <row r="512">
          <cell r="A512" t="str">
            <v>MA484</v>
          </cell>
        </row>
        <row r="513">
          <cell r="A513" t="str">
            <v>MA485</v>
          </cell>
        </row>
        <row r="514">
          <cell r="A514" t="str">
            <v>MA486</v>
          </cell>
        </row>
        <row r="515">
          <cell r="A515" t="str">
            <v>MA487</v>
          </cell>
        </row>
        <row r="516">
          <cell r="A516" t="str">
            <v>MA488</v>
          </cell>
        </row>
        <row r="517">
          <cell r="A517" t="str">
            <v>MA489</v>
          </cell>
        </row>
        <row r="518">
          <cell r="A518" t="str">
            <v>MA490</v>
          </cell>
        </row>
        <row r="519">
          <cell r="A519" t="str">
            <v>MA491</v>
          </cell>
        </row>
        <row r="520">
          <cell r="A520" t="str">
            <v>MA492</v>
          </cell>
        </row>
        <row r="521">
          <cell r="A521" t="str">
            <v>MA493</v>
          </cell>
        </row>
        <row r="522">
          <cell r="A522" t="str">
            <v>MA494</v>
          </cell>
        </row>
        <row r="523">
          <cell r="A523" t="str">
            <v>MA495</v>
          </cell>
        </row>
        <row r="524">
          <cell r="A524" t="str">
            <v>MA496</v>
          </cell>
        </row>
        <row r="525">
          <cell r="A525" t="str">
            <v>MA497</v>
          </cell>
        </row>
        <row r="526">
          <cell r="A526" t="str">
            <v>MA498</v>
          </cell>
        </row>
        <row r="527">
          <cell r="A527" t="str">
            <v>MA499</v>
          </cell>
        </row>
        <row r="528">
          <cell r="A528" t="str">
            <v>MA500</v>
          </cell>
        </row>
      </sheetData>
      <sheetData sheetId="7"/>
      <sheetData sheetId="8">
        <row r="1">
          <cell r="A1" t="str">
            <v>DEPARTAMENTO DE ANTIOQUIA</v>
          </cell>
          <cell r="F1" t="str">
            <v/>
          </cell>
        </row>
        <row r="2">
          <cell r="A2" t="str">
            <v>MUNICIPIO DE BURITICÁ</v>
          </cell>
        </row>
        <row r="3">
          <cell r="A3" t="str">
            <v>PROYECTO: MEJORAMIENTO DE VIAS TERCIARIAS EN EL MUNICIPIO DE BURITICA EN EL 
MARCO DEL PROGRAMA REGIONAL MEJORAMIENTO DE VIAS 
TERCIARIAS EN EL OCCIDENTE ANTIOQUEÑO</v>
          </cell>
        </row>
        <row r="5">
          <cell r="A5" t="str">
            <v>ANÁLISIS DE PRECIOS UNITARIOS  VEREDA TABACAL</v>
          </cell>
        </row>
        <row r="7">
          <cell r="A7" t="str">
            <v>ITEM DE PAGO</v>
          </cell>
          <cell r="B7" t="str">
            <v>DESCRIPCIÓN</v>
          </cell>
          <cell r="E7" t="str">
            <v>UNIDAD</v>
          </cell>
          <cell r="F7" t="str">
            <v>CANTIDAD</v>
          </cell>
          <cell r="G7" t="str">
            <v>COSTO DIRECTO</v>
          </cell>
        </row>
        <row r="8">
          <cell r="A8">
            <v>1.1000000000000001</v>
          </cell>
          <cell r="B8" t="str">
            <v>Excavaciones para estructuras varias en material común en seco sin entibado. No Incluye
transporte y disposición final de los materiales.</v>
          </cell>
          <cell r="E8" t="str">
            <v>m3</v>
          </cell>
          <cell r="F8">
            <v>325</v>
          </cell>
          <cell r="G8">
            <v>7514</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HEQ009</v>
          </cell>
          <cell r="B14" t="str">
            <v>RETROEXCAVADORA LLANTA</v>
          </cell>
          <cell r="D14" t="str">
            <v>HORA</v>
          </cell>
          <cell r="E14">
            <v>130000</v>
          </cell>
          <cell r="F14">
            <v>20</v>
          </cell>
          <cell r="G14">
            <v>6500</v>
          </cell>
        </row>
        <row r="15">
          <cell r="D15" t="str">
            <v/>
          </cell>
          <cell r="E15" t="str">
            <v/>
          </cell>
          <cell r="G15" t="str">
            <v/>
          </cell>
        </row>
        <row r="16">
          <cell r="A16" t="str">
            <v/>
          </cell>
          <cell r="D16" t="str">
            <v/>
          </cell>
          <cell r="E16" t="str">
            <v/>
          </cell>
          <cell r="G16" t="str">
            <v/>
          </cell>
        </row>
        <row r="17">
          <cell r="A17" t="str">
            <v/>
          </cell>
          <cell r="D17" t="str">
            <v/>
          </cell>
          <cell r="E17" t="str">
            <v/>
          </cell>
          <cell r="G17" t="str">
            <v/>
          </cell>
        </row>
        <row r="18">
          <cell r="A18" t="str">
            <v/>
          </cell>
          <cell r="D18" t="str">
            <v/>
          </cell>
          <cell r="E18" t="str">
            <v/>
          </cell>
          <cell r="G18" t="str">
            <v/>
          </cell>
        </row>
        <row r="19">
          <cell r="A19" t="str">
            <v/>
          </cell>
          <cell r="D19" t="str">
            <v/>
          </cell>
          <cell r="E19" t="str">
            <v/>
          </cell>
          <cell r="G19" t="str">
            <v/>
          </cell>
        </row>
        <row r="20">
          <cell r="A20" t="str">
            <v>HEQ001</v>
          </cell>
          <cell r="B20" t="str">
            <v>HERRAMIENTA MENOR (5% DE LA MANO DE OBRA)</v>
          </cell>
          <cell r="D20" t="str">
            <v>%</v>
          </cell>
          <cell r="E20">
            <v>0.05</v>
          </cell>
          <cell r="F20">
            <v>966</v>
          </cell>
          <cell r="G20">
            <v>48.300000000000004</v>
          </cell>
        </row>
        <row r="21">
          <cell r="F21" t="str">
            <v>SUBTOTAL</v>
          </cell>
          <cell r="G21">
            <v>6548.3</v>
          </cell>
        </row>
        <row r="23">
          <cell r="A23" t="str">
            <v>II. MATERIALES</v>
          </cell>
        </row>
        <row r="24">
          <cell r="A24" t="str">
            <v>CÓDIGO</v>
          </cell>
          <cell r="B24" t="str">
            <v>DESCRIPCIÓN</v>
          </cell>
          <cell r="C24" t="str">
            <v>UNIDAD</v>
          </cell>
          <cell r="D24" t="str">
            <v>CANTIDAD</v>
          </cell>
          <cell r="E24" t="str">
            <v>DESP.</v>
          </cell>
          <cell r="F24" t="str">
            <v>PRECIO UNIT.</v>
          </cell>
          <cell r="G24" t="str">
            <v>VR. UNITARIO</v>
          </cell>
        </row>
        <row r="25">
          <cell r="A25" t="str">
            <v/>
          </cell>
          <cell r="C25" t="str">
            <v/>
          </cell>
          <cell r="F25" t="str">
            <v/>
          </cell>
          <cell r="G25" t="str">
            <v/>
          </cell>
        </row>
        <row r="26">
          <cell r="A26" t="str">
            <v/>
          </cell>
          <cell r="C26" t="str">
            <v/>
          </cell>
          <cell r="F26" t="str">
            <v/>
          </cell>
          <cell r="G26" t="str">
            <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A30" t="str">
            <v/>
          </cell>
          <cell r="C30" t="str">
            <v/>
          </cell>
          <cell r="F30" t="str">
            <v/>
          </cell>
          <cell r="G30" t="str">
            <v/>
          </cell>
        </row>
        <row r="31">
          <cell r="A31" t="str">
            <v/>
          </cell>
          <cell r="C31" t="str">
            <v/>
          </cell>
          <cell r="F31" t="str">
            <v/>
          </cell>
          <cell r="G31" t="str">
            <v/>
          </cell>
        </row>
        <row r="32">
          <cell r="A32" t="str">
            <v/>
          </cell>
          <cell r="C32" t="str">
            <v/>
          </cell>
          <cell r="F32" t="str">
            <v/>
          </cell>
          <cell r="G32" t="str">
            <v/>
          </cell>
        </row>
        <row r="33">
          <cell r="A33" t="str">
            <v/>
          </cell>
          <cell r="C33" t="str">
            <v/>
          </cell>
          <cell r="F33" t="str">
            <v/>
          </cell>
          <cell r="G33" t="str">
            <v/>
          </cell>
        </row>
        <row r="34">
          <cell r="F34" t="str">
            <v>SUBTOTAL</v>
          </cell>
          <cell r="G34" t="str">
            <v/>
          </cell>
        </row>
        <row r="36">
          <cell r="A36" t="str">
            <v>III. TRANSPORTES</v>
          </cell>
        </row>
        <row r="37">
          <cell r="A37" t="str">
            <v>CÓDIGO</v>
          </cell>
          <cell r="B37" t="str">
            <v>DESCRIPCIÓN</v>
          </cell>
          <cell r="C37" t="str">
            <v>TIPO</v>
          </cell>
          <cell r="D37" t="str">
            <v>VOLUMEN/PESO</v>
          </cell>
          <cell r="E37" t="str">
            <v>DISTANCIA</v>
          </cell>
          <cell r="F37" t="str">
            <v>TARIFA</v>
          </cell>
          <cell r="G37" t="str">
            <v>VR. UNITARIO</v>
          </cell>
        </row>
        <row r="38">
          <cell r="A38" t="str">
            <v/>
          </cell>
          <cell r="E38" t="str">
            <v/>
          </cell>
          <cell r="F38" t="str">
            <v/>
          </cell>
          <cell r="G38" t="str">
            <v/>
          </cell>
        </row>
        <row r="39">
          <cell r="A39" t="str">
            <v/>
          </cell>
          <cell r="E39" t="str">
            <v/>
          </cell>
          <cell r="F39" t="str">
            <v/>
          </cell>
          <cell r="G39" t="str">
            <v/>
          </cell>
        </row>
        <row r="40">
          <cell r="A40" t="str">
            <v/>
          </cell>
          <cell r="E40" t="str">
            <v/>
          </cell>
          <cell r="F40" t="str">
            <v/>
          </cell>
          <cell r="G40" t="str">
            <v/>
          </cell>
        </row>
        <row r="41">
          <cell r="F41" t="str">
            <v>SUBTOTAL</v>
          </cell>
          <cell r="G41" t="str">
            <v/>
          </cell>
        </row>
        <row r="43">
          <cell r="A43" t="str">
            <v>IV. MANO DE OBRA</v>
          </cell>
        </row>
        <row r="44">
          <cell r="A44" t="str">
            <v>CÓDIGO</v>
          </cell>
          <cell r="B44" t="str">
            <v>CARGOS PERSONAL</v>
          </cell>
          <cell r="D44" t="str">
            <v>CANTIDAD</v>
          </cell>
          <cell r="E44" t="str">
            <v>JORNAL TOTAL</v>
          </cell>
          <cell r="F44" t="str">
            <v>RENDIMIENTO</v>
          </cell>
          <cell r="G44" t="str">
            <v>VR. UNITARIO</v>
          </cell>
        </row>
        <row r="45">
          <cell r="A45" t="str">
            <v>MO032</v>
          </cell>
          <cell r="B45" t="str">
            <v>AYUDANTE RASO</v>
          </cell>
          <cell r="D45">
            <v>2</v>
          </cell>
          <cell r="E45">
            <v>77280</v>
          </cell>
          <cell r="F45">
            <v>160</v>
          </cell>
          <cell r="G45">
            <v>966</v>
          </cell>
        </row>
        <row r="46">
          <cell r="A46" t="str">
            <v/>
          </cell>
          <cell r="E46" t="str">
            <v/>
          </cell>
          <cell r="F46" t="str">
            <v/>
          </cell>
          <cell r="G46" t="str">
            <v/>
          </cell>
        </row>
        <row r="47">
          <cell r="A47" t="str">
            <v/>
          </cell>
          <cell r="E47" t="str">
            <v/>
          </cell>
          <cell r="F47" t="str">
            <v/>
          </cell>
          <cell r="G47" t="str">
            <v/>
          </cell>
        </row>
        <row r="48">
          <cell r="A48" t="str">
            <v/>
          </cell>
          <cell r="E48" t="str">
            <v/>
          </cell>
          <cell r="F48" t="str">
            <v/>
          </cell>
          <cell r="G48" t="str">
            <v/>
          </cell>
        </row>
        <row r="49">
          <cell r="F49" t="str">
            <v>SUBTOTAL</v>
          </cell>
          <cell r="G49">
            <v>966</v>
          </cell>
        </row>
        <row r="51">
          <cell r="A51" t="str">
            <v>V. SERVICIOS</v>
          </cell>
        </row>
        <row r="52">
          <cell r="A52" t="str">
            <v>CÓDIGO</v>
          </cell>
          <cell r="B52" t="str">
            <v>DESCRIPCIÓN</v>
          </cell>
          <cell r="D52" t="str">
            <v>UNIDAD</v>
          </cell>
          <cell r="E52" t="str">
            <v>CANTIDAD</v>
          </cell>
          <cell r="F52" t="str">
            <v>PRECIO UNIT.</v>
          </cell>
          <cell r="G52" t="str">
            <v>VR. UNITARIO</v>
          </cell>
        </row>
        <row r="53">
          <cell r="A53" t="str">
            <v/>
          </cell>
          <cell r="D53" t="str">
            <v/>
          </cell>
          <cell r="F53" t="str">
            <v/>
          </cell>
          <cell r="G53" t="str">
            <v/>
          </cell>
        </row>
        <row r="54">
          <cell r="A54" t="str">
            <v/>
          </cell>
          <cell r="D54" t="str">
            <v/>
          </cell>
          <cell r="F54" t="str">
            <v/>
          </cell>
          <cell r="G54" t="str">
            <v/>
          </cell>
        </row>
        <row r="55">
          <cell r="A55" t="str">
            <v/>
          </cell>
          <cell r="D55" t="str">
            <v/>
          </cell>
          <cell r="F55" t="str">
            <v/>
          </cell>
          <cell r="G55" t="str">
            <v/>
          </cell>
        </row>
        <row r="56">
          <cell r="F56" t="str">
            <v>SUBTOTAL</v>
          </cell>
          <cell r="G56" t="str">
            <v/>
          </cell>
        </row>
        <row r="58">
          <cell r="A58" t="str">
            <v>TOTAL COSTO DIRECTO</v>
          </cell>
          <cell r="G58">
            <v>7514</v>
          </cell>
        </row>
        <row r="60">
          <cell r="A60" t="str">
            <v>2. COSTOS INDIRECTOS</v>
          </cell>
        </row>
        <row r="62">
          <cell r="A62" t="str">
            <v>DESCRIPCIÓN</v>
          </cell>
          <cell r="F62" t="str">
            <v>PORCENTAJE</v>
          </cell>
          <cell r="G62" t="str">
            <v>VALOR TOTAL</v>
          </cell>
        </row>
        <row r="63">
          <cell r="A63" t="str">
            <v>ADMINISTRACION</v>
          </cell>
          <cell r="F63">
            <v>0.2364</v>
          </cell>
          <cell r="G63">
            <v>1776.3096</v>
          </cell>
        </row>
        <row r="64">
          <cell r="A64" t="str">
            <v>IMPREVISTOS</v>
          </cell>
          <cell r="F64">
            <v>0.01</v>
          </cell>
          <cell r="G64">
            <v>75.14</v>
          </cell>
        </row>
        <row r="65">
          <cell r="A65" t="str">
            <v>UTILIDADES</v>
          </cell>
          <cell r="F65">
            <v>0.05</v>
          </cell>
          <cell r="G65">
            <v>375.70000000000005</v>
          </cell>
        </row>
        <row r="66">
          <cell r="A66" t="str">
            <v>TOTAL COSTO INDIRECTO</v>
          </cell>
          <cell r="F66">
            <v>0.2964</v>
          </cell>
          <cell r="G66">
            <v>2227</v>
          </cell>
        </row>
        <row r="68">
          <cell r="A68" t="str">
            <v>PRECIO UNITARIO TOTAL APROXIMADO AL PESO</v>
          </cell>
          <cell r="G68">
            <v>9741</v>
          </cell>
        </row>
        <row r="70">
          <cell r="B70" t="str">
            <v/>
          </cell>
        </row>
        <row r="71">
          <cell r="B71" t="str">
            <v/>
          </cell>
        </row>
        <row r="72">
          <cell r="B72" t="str">
            <v/>
          </cell>
        </row>
        <row r="73">
          <cell r="B73" t="str">
            <v/>
          </cell>
          <cell r="D73" t="str">
            <v>FIRMA RESPONSABLE</v>
          </cell>
        </row>
        <row r="74">
          <cell r="A74" t="str">
            <v>DEPARTAMENTO DE ANTIOQUIA</v>
          </cell>
          <cell r="F74" t="str">
            <v/>
          </cell>
        </row>
        <row r="75">
          <cell r="A75" t="str">
            <v>MUNICIPIO DE BURITICÁ</v>
          </cell>
        </row>
        <row r="76">
          <cell r="A76" t="str">
            <v>PROYECTO: MEJORAMIENTO DE VIAS TERCIARIAS EN EL MUNICIPIO DE BURITICA EN EL 
MARCO DEL PROGRAMA REGIONAL MEJORAMIENTO DE VIAS 
TERCIARIAS EN EL OCCIDENTE ANTIOQUEÑO</v>
          </cell>
        </row>
        <row r="78">
          <cell r="A78" t="str">
            <v>ANÁLISIS DE PRECIOS UNITARIOS  VEREDA TABACAL</v>
          </cell>
        </row>
        <row r="79">
          <cell r="A79" t="str">
            <v>ITEM DE PAGO</v>
          </cell>
          <cell r="B79" t="str">
            <v>DESCRIPCIÓN</v>
          </cell>
          <cell r="E79" t="str">
            <v>UNIDAD</v>
          </cell>
          <cell r="F79" t="str">
            <v>CANTIDAD</v>
          </cell>
          <cell r="G79" t="str">
            <v>COSTO DIRECTO</v>
          </cell>
        </row>
        <row r="80">
          <cell r="A80">
            <v>1.2</v>
          </cell>
          <cell r="B80" t="str">
            <v>Lleno mecánico compactado con material proveniente de la excavación hasta obtener
una densidad mínima del 95%, de la obtenida en el ensayo del Proctor modificado.
Incluye selección, acarreo interno y compactación del material.</v>
          </cell>
          <cell r="E80" t="str">
            <v>m3</v>
          </cell>
          <cell r="F80">
            <v>190</v>
          </cell>
          <cell r="G80">
            <v>6822</v>
          </cell>
        </row>
        <row r="82">
          <cell r="A82" t="str">
            <v>1. COSTOS DIRECTOS</v>
          </cell>
        </row>
        <row r="84">
          <cell r="A84" t="str">
            <v>I. EQUIPO</v>
          </cell>
        </row>
        <row r="85">
          <cell r="A85" t="str">
            <v>CÓDIGO</v>
          </cell>
          <cell r="B85" t="str">
            <v>DESCRIPCIÓN</v>
          </cell>
          <cell r="D85" t="str">
            <v>UNIDAD</v>
          </cell>
          <cell r="E85" t="str">
            <v>TARIFA</v>
          </cell>
          <cell r="F85" t="str">
            <v>RENDIMIENTO</v>
          </cell>
          <cell r="G85" t="str">
            <v>VR. UNITARIO</v>
          </cell>
        </row>
        <row r="86">
          <cell r="A86" t="str">
            <v>HEQ009</v>
          </cell>
          <cell r="B86" t="str">
            <v>RETROEXCAVADORA LLANTA</v>
          </cell>
          <cell r="D86" t="str">
            <v>HORA</v>
          </cell>
          <cell r="E86">
            <v>130000</v>
          </cell>
          <cell r="F86">
            <v>40</v>
          </cell>
          <cell r="G86">
            <v>3250</v>
          </cell>
        </row>
        <row r="87">
          <cell r="A87" t="str">
            <v>HEQ005</v>
          </cell>
          <cell r="B87" t="str">
            <v>COMPACTADOR VIBRATORIO INGERSOLL RAND DD-110HF O EQUIVALENTE</v>
          </cell>
          <cell r="D87" t="str">
            <v>HORA</v>
          </cell>
          <cell r="E87">
            <v>121000</v>
          </cell>
          <cell r="F87">
            <v>40</v>
          </cell>
          <cell r="G87">
            <v>3025</v>
          </cell>
        </row>
        <row r="88">
          <cell r="A88" t="str">
            <v/>
          </cell>
          <cell r="D88" t="str">
            <v/>
          </cell>
          <cell r="E88" t="str">
            <v/>
          </cell>
          <cell r="G88" t="str">
            <v/>
          </cell>
        </row>
        <row r="89">
          <cell r="A89" t="str">
            <v/>
          </cell>
          <cell r="D89" t="str">
            <v/>
          </cell>
          <cell r="E89" t="str">
            <v/>
          </cell>
          <cell r="G89" t="str">
            <v/>
          </cell>
        </row>
        <row r="90">
          <cell r="A90" t="str">
            <v/>
          </cell>
          <cell r="D90" t="str">
            <v/>
          </cell>
          <cell r="E90" t="str">
            <v/>
          </cell>
          <cell r="G90" t="str">
            <v/>
          </cell>
        </row>
        <row r="91">
          <cell r="A91" t="str">
            <v/>
          </cell>
          <cell r="D91" t="str">
            <v/>
          </cell>
          <cell r="E91" t="str">
            <v/>
          </cell>
          <cell r="G91" t="str">
            <v/>
          </cell>
        </row>
        <row r="92">
          <cell r="A92" t="str">
            <v>HEQ001</v>
          </cell>
          <cell r="B92" t="str">
            <v>HERRAMIENTA MENOR (5% DE LA MANO DE OBRA)</v>
          </cell>
          <cell r="D92" t="str">
            <v>%</v>
          </cell>
          <cell r="E92">
            <v>0.05</v>
          </cell>
          <cell r="F92">
            <v>520.73125000000005</v>
          </cell>
          <cell r="G92">
            <v>26.036562500000002</v>
          </cell>
        </row>
        <row r="93">
          <cell r="F93" t="str">
            <v>SUBTOTAL</v>
          </cell>
          <cell r="G93">
            <v>6301.0365625000004</v>
          </cell>
        </row>
        <row r="95">
          <cell r="A95" t="str">
            <v>II. MATERIALES</v>
          </cell>
        </row>
        <row r="96">
          <cell r="A96" t="str">
            <v>CÓDIGO</v>
          </cell>
          <cell r="B96" t="str">
            <v>DESCRIPCIÓN</v>
          </cell>
          <cell r="C96" t="str">
            <v>UNIDAD</v>
          </cell>
          <cell r="D96" t="str">
            <v>CANTIDAD</v>
          </cell>
          <cell r="E96" t="str">
            <v>DESP.</v>
          </cell>
          <cell r="F96" t="str">
            <v>PRECIO UNIT.</v>
          </cell>
          <cell r="G96" t="str">
            <v>VR. UNITARIO</v>
          </cell>
        </row>
        <row r="97">
          <cell r="A97" t="str">
            <v/>
          </cell>
          <cell r="C97" t="str">
            <v/>
          </cell>
          <cell r="F97" t="str">
            <v/>
          </cell>
          <cell r="G97" t="str">
            <v/>
          </cell>
        </row>
        <row r="98">
          <cell r="A98" t="str">
            <v/>
          </cell>
          <cell r="C98" t="str">
            <v/>
          </cell>
          <cell r="F98" t="str">
            <v/>
          </cell>
          <cell r="G98" t="str">
            <v/>
          </cell>
        </row>
        <row r="99">
          <cell r="A99" t="str">
            <v/>
          </cell>
          <cell r="C99" t="str">
            <v/>
          </cell>
          <cell r="F99" t="str">
            <v/>
          </cell>
          <cell r="G99" t="str">
            <v/>
          </cell>
        </row>
        <row r="100">
          <cell r="A100" t="str">
            <v/>
          </cell>
          <cell r="C100" t="str">
            <v/>
          </cell>
          <cell r="F100" t="str">
            <v/>
          </cell>
          <cell r="G100" t="str">
            <v/>
          </cell>
        </row>
        <row r="101">
          <cell r="A101" t="str">
            <v/>
          </cell>
          <cell r="C101" t="str">
            <v/>
          </cell>
          <cell r="F101" t="str">
            <v/>
          </cell>
          <cell r="G101" t="str">
            <v/>
          </cell>
        </row>
        <row r="102">
          <cell r="A102" t="str">
            <v/>
          </cell>
          <cell r="C102" t="str">
            <v/>
          </cell>
          <cell r="F102" t="str">
            <v/>
          </cell>
          <cell r="G102" t="str">
            <v/>
          </cell>
        </row>
        <row r="103">
          <cell r="A103" t="str">
            <v/>
          </cell>
          <cell r="C103" t="str">
            <v/>
          </cell>
          <cell r="F103" t="str">
            <v/>
          </cell>
          <cell r="G103" t="str">
            <v/>
          </cell>
        </row>
        <row r="104">
          <cell r="A104" t="str">
            <v/>
          </cell>
          <cell r="C104" t="str">
            <v/>
          </cell>
          <cell r="F104" t="str">
            <v/>
          </cell>
          <cell r="G104" t="str">
            <v/>
          </cell>
        </row>
        <row r="105">
          <cell r="A105" t="str">
            <v/>
          </cell>
          <cell r="C105" t="str">
            <v/>
          </cell>
          <cell r="F105" t="str">
            <v/>
          </cell>
          <cell r="G105" t="str">
            <v/>
          </cell>
        </row>
        <row r="106">
          <cell r="F106" t="str">
            <v>SUBTOTAL</v>
          </cell>
          <cell r="G106" t="str">
            <v/>
          </cell>
        </row>
        <row r="108">
          <cell r="A108" t="str">
            <v>III. TRANSPORTES</v>
          </cell>
        </row>
        <row r="109">
          <cell r="A109" t="str">
            <v>CÓDIGO</v>
          </cell>
          <cell r="B109" t="str">
            <v>DESCRIPCIÓN</v>
          </cell>
          <cell r="C109" t="str">
            <v>TIPO</v>
          </cell>
          <cell r="D109" t="str">
            <v>VOLUMEN/PESO</v>
          </cell>
          <cell r="E109" t="str">
            <v>DISTANCIA</v>
          </cell>
          <cell r="F109" t="str">
            <v>TARIFA</v>
          </cell>
          <cell r="G109" t="str">
            <v>VR. UNITARIO</v>
          </cell>
        </row>
        <row r="110">
          <cell r="A110" t="str">
            <v/>
          </cell>
          <cell r="E110" t="str">
            <v/>
          </cell>
          <cell r="F110" t="str">
            <v/>
          </cell>
          <cell r="G110" t="str">
            <v/>
          </cell>
        </row>
        <row r="111">
          <cell r="A111" t="str">
            <v/>
          </cell>
          <cell r="E111" t="str">
            <v/>
          </cell>
          <cell r="F111" t="str">
            <v/>
          </cell>
          <cell r="G111" t="str">
            <v/>
          </cell>
        </row>
        <row r="112">
          <cell r="A112" t="str">
            <v/>
          </cell>
          <cell r="E112" t="str">
            <v/>
          </cell>
          <cell r="F112" t="str">
            <v/>
          </cell>
          <cell r="G112" t="str">
            <v/>
          </cell>
        </row>
        <row r="113">
          <cell r="F113" t="str">
            <v>SUBTOTAL</v>
          </cell>
          <cell r="G113" t="str">
            <v/>
          </cell>
        </row>
        <row r="115">
          <cell r="A115" t="str">
            <v>IV. MANO DE OBRA</v>
          </cell>
        </row>
        <row r="116">
          <cell r="A116" t="str">
            <v>CÓDIGO</v>
          </cell>
          <cell r="B116" t="str">
            <v>CARGOS PERSONAL</v>
          </cell>
          <cell r="D116" t="str">
            <v>CANTIDAD</v>
          </cell>
          <cell r="E116" t="str">
            <v>JORNAL TOTAL</v>
          </cell>
          <cell r="F116" t="str">
            <v>RENDIMIENTO</v>
          </cell>
          <cell r="G116" t="str">
            <v>VR. UNITARIO</v>
          </cell>
        </row>
        <row r="117">
          <cell r="A117" t="str">
            <v>MO032</v>
          </cell>
          <cell r="B117" t="str">
            <v>AYUDANTE RASO</v>
          </cell>
          <cell r="D117">
            <v>1</v>
          </cell>
          <cell r="E117">
            <v>77280</v>
          </cell>
          <cell r="F117">
            <v>320</v>
          </cell>
          <cell r="G117">
            <v>241.5</v>
          </cell>
        </row>
        <row r="118">
          <cell r="A118" t="str">
            <v>MO031</v>
          </cell>
          <cell r="B118" t="str">
            <v>AYUDANTE ENTENDIDO</v>
          </cell>
          <cell r="D118">
            <v>1</v>
          </cell>
          <cell r="E118">
            <v>89354</v>
          </cell>
          <cell r="F118">
            <v>320</v>
          </cell>
          <cell r="G118">
            <v>279.23124999999999</v>
          </cell>
        </row>
        <row r="119">
          <cell r="A119" t="str">
            <v/>
          </cell>
          <cell r="E119" t="str">
            <v/>
          </cell>
          <cell r="F119" t="str">
            <v/>
          </cell>
          <cell r="G119" t="str">
            <v/>
          </cell>
        </row>
        <row r="120">
          <cell r="A120" t="str">
            <v/>
          </cell>
          <cell r="E120" t="str">
            <v/>
          </cell>
          <cell r="F120" t="str">
            <v/>
          </cell>
          <cell r="G120" t="str">
            <v/>
          </cell>
        </row>
        <row r="121">
          <cell r="F121" t="str">
            <v>SUBTOTAL</v>
          </cell>
          <cell r="G121">
            <v>520.73125000000005</v>
          </cell>
        </row>
        <row r="123">
          <cell r="A123" t="str">
            <v>V. SERVICIOS</v>
          </cell>
        </row>
        <row r="124">
          <cell r="A124" t="str">
            <v>CÓDIGO</v>
          </cell>
          <cell r="B124" t="str">
            <v>DESCRIPCIÓN</v>
          </cell>
          <cell r="D124" t="str">
            <v>UNIDAD</v>
          </cell>
          <cell r="E124" t="str">
            <v>CANTIDAD</v>
          </cell>
          <cell r="F124" t="str">
            <v>PRECIO UNIT.</v>
          </cell>
          <cell r="G124" t="str">
            <v>VR. UNITARIO</v>
          </cell>
        </row>
        <row r="125">
          <cell r="A125" t="str">
            <v/>
          </cell>
          <cell r="D125" t="str">
            <v/>
          </cell>
          <cell r="F125" t="str">
            <v/>
          </cell>
          <cell r="G125" t="str">
            <v/>
          </cell>
        </row>
        <row r="126">
          <cell r="A126" t="str">
            <v/>
          </cell>
          <cell r="D126" t="str">
            <v/>
          </cell>
          <cell r="F126" t="str">
            <v/>
          </cell>
          <cell r="G126" t="str">
            <v/>
          </cell>
        </row>
        <row r="127">
          <cell r="A127" t="str">
            <v/>
          </cell>
          <cell r="D127" t="str">
            <v/>
          </cell>
          <cell r="F127" t="str">
            <v/>
          </cell>
          <cell r="G127" t="str">
            <v/>
          </cell>
        </row>
        <row r="128">
          <cell r="F128" t="str">
            <v>SUBTOTAL</v>
          </cell>
          <cell r="G128" t="str">
            <v/>
          </cell>
        </row>
        <row r="130">
          <cell r="A130" t="str">
            <v>TOTAL COSTO DIRECTO</v>
          </cell>
          <cell r="G130">
            <v>6822</v>
          </cell>
        </row>
        <row r="132">
          <cell r="A132" t="str">
            <v>2. COSTOS INDIRECTOS</v>
          </cell>
        </row>
        <row r="134">
          <cell r="A134" t="str">
            <v>DESCRIPCIÓN</v>
          </cell>
          <cell r="F134" t="str">
            <v>PORCENTAJE</v>
          </cell>
          <cell r="G134" t="str">
            <v>VALOR TOTAL</v>
          </cell>
        </row>
        <row r="135">
          <cell r="A135" t="str">
            <v>ADMINISTRACION</v>
          </cell>
          <cell r="F135">
            <v>0.2364</v>
          </cell>
          <cell r="G135">
            <v>1612.7208000000001</v>
          </cell>
        </row>
        <row r="136">
          <cell r="A136" t="str">
            <v>IMPREVISTOS</v>
          </cell>
          <cell r="F136">
            <v>0.01</v>
          </cell>
          <cell r="G136">
            <v>68.22</v>
          </cell>
        </row>
        <row r="137">
          <cell r="A137" t="str">
            <v>UTILIDADES</v>
          </cell>
          <cell r="F137">
            <v>0.05</v>
          </cell>
          <cell r="G137">
            <v>341.1</v>
          </cell>
        </row>
        <row r="138">
          <cell r="A138" t="str">
            <v>TOTAL COSTO INDIRECTO</v>
          </cell>
          <cell r="F138">
            <v>0.2964</v>
          </cell>
          <cell r="G138">
            <v>2022</v>
          </cell>
        </row>
        <row r="140">
          <cell r="A140" t="str">
            <v>PRECIO UNITARIO TOTAL APROXIMADO AL PESO</v>
          </cell>
          <cell r="G140">
            <v>8844</v>
          </cell>
        </row>
        <row r="142">
          <cell r="B142" t="str">
            <v/>
          </cell>
        </row>
        <row r="143">
          <cell r="B143" t="str">
            <v/>
          </cell>
        </row>
        <row r="144">
          <cell r="B144" t="str">
            <v/>
          </cell>
        </row>
        <row r="145">
          <cell r="B145" t="str">
            <v/>
          </cell>
          <cell r="D145" t="str">
            <v>FIRMA RESPONSABLE</v>
          </cell>
        </row>
        <row r="146">
          <cell r="A146" t="str">
            <v>DEPARTAMENTO DE ANTIOQUIA</v>
          </cell>
          <cell r="F146" t="str">
            <v/>
          </cell>
        </row>
        <row r="147">
          <cell r="A147" t="str">
            <v>MUNICIPIO DE BURITICÁ</v>
          </cell>
        </row>
        <row r="148">
          <cell r="A148" t="str">
            <v>PROYECTO: MEJORAMIENTO DE VIAS TERCIARIAS EN EL MUNICIPIO DE BURITICA EN EL 
MARCO DEL PROGRAMA REGIONAL MEJORAMIENTO DE VIAS 
TERCIARIAS EN EL OCCIDENTE ANTIOQUEÑO</v>
          </cell>
        </row>
        <row r="150">
          <cell r="A150" t="str">
            <v>ANÁLISIS DE PRECIOS UNITARIOS  VEREDA TABACAL</v>
          </cell>
        </row>
        <row r="151">
          <cell r="A151" t="str">
            <v>ITEM DE PAGO</v>
          </cell>
          <cell r="B151" t="str">
            <v>DESCRIPCIÓN</v>
          </cell>
          <cell r="E151" t="str">
            <v>UNIDAD</v>
          </cell>
          <cell r="F151" t="str">
            <v>CANTIDAD</v>
          </cell>
          <cell r="G151" t="str">
            <v>COSTO DIRECTO</v>
          </cell>
        </row>
        <row r="152">
          <cell r="A152">
            <v>1.3</v>
          </cell>
          <cell r="B152" t="str">
            <v>Suministro, colocación, conformación y compactación de Sub-base granular, 
incluye transporte. Compactación hasta obtener una densidad mínima del 95%, de la
obtenida en el ensayo del Proctor modificado</v>
          </cell>
          <cell r="E152" t="str">
            <v>m3</v>
          </cell>
          <cell r="G152">
            <v>174455</v>
          </cell>
        </row>
        <row r="154">
          <cell r="A154" t="str">
            <v>1. COSTOS DIRECTOS</v>
          </cell>
        </row>
        <row r="156">
          <cell r="A156" t="str">
            <v>I. EQUIPO</v>
          </cell>
        </row>
        <row r="157">
          <cell r="A157" t="str">
            <v>CÓDIGO</v>
          </cell>
          <cell r="B157" t="str">
            <v>DESCRIPCIÓN</v>
          </cell>
          <cell r="D157" t="str">
            <v>UNIDAD</v>
          </cell>
          <cell r="E157" t="str">
            <v>TARIFA</v>
          </cell>
          <cell r="F157" t="str">
            <v>RENDIMIENTO</v>
          </cell>
          <cell r="G157" t="str">
            <v>VR. UNITARIO</v>
          </cell>
        </row>
        <row r="158">
          <cell r="A158" t="str">
            <v>HEQ008</v>
          </cell>
          <cell r="B158" t="str">
            <v>COMPACTADOR TIPO RANA A GASOLINA (INCLUYE COMBUSTIBLE)</v>
          </cell>
          <cell r="D158" t="str">
            <v>DÍA</v>
          </cell>
          <cell r="E158">
            <v>61000</v>
          </cell>
          <cell r="F158">
            <v>40</v>
          </cell>
          <cell r="G158">
            <v>1525</v>
          </cell>
        </row>
        <row r="159">
          <cell r="A159" t="str">
            <v/>
          </cell>
          <cell r="D159" t="str">
            <v/>
          </cell>
          <cell r="E159" t="str">
            <v/>
          </cell>
          <cell r="G159" t="str">
            <v/>
          </cell>
        </row>
        <row r="160">
          <cell r="A160" t="str">
            <v/>
          </cell>
          <cell r="D160" t="str">
            <v/>
          </cell>
          <cell r="E160" t="str">
            <v/>
          </cell>
          <cell r="G160" t="str">
            <v/>
          </cell>
        </row>
        <row r="161">
          <cell r="A161" t="str">
            <v/>
          </cell>
          <cell r="D161" t="str">
            <v/>
          </cell>
          <cell r="E161" t="str">
            <v/>
          </cell>
          <cell r="G161" t="str">
            <v/>
          </cell>
        </row>
        <row r="162">
          <cell r="A162" t="str">
            <v/>
          </cell>
          <cell r="D162" t="str">
            <v/>
          </cell>
          <cell r="E162" t="str">
            <v/>
          </cell>
          <cell r="G162" t="str">
            <v/>
          </cell>
        </row>
        <row r="163">
          <cell r="A163" t="str">
            <v/>
          </cell>
          <cell r="D163" t="str">
            <v/>
          </cell>
          <cell r="E163" t="str">
            <v/>
          </cell>
          <cell r="G163" t="str">
            <v/>
          </cell>
        </row>
        <row r="164">
          <cell r="A164" t="str">
            <v>HEQ001</v>
          </cell>
          <cell r="B164" t="str">
            <v>HERRAMIENTA MENOR (5% DE LA MANO DE OBRA)</v>
          </cell>
          <cell r="D164" t="str">
            <v>%</v>
          </cell>
          <cell r="E164">
            <v>0.05</v>
          </cell>
          <cell r="F164">
            <v>23121.35</v>
          </cell>
          <cell r="G164">
            <v>1156.0674999999999</v>
          </cell>
        </row>
        <row r="165">
          <cell r="F165" t="str">
            <v>SUBTOTAL</v>
          </cell>
          <cell r="G165">
            <v>2681.0675000000001</v>
          </cell>
        </row>
        <row r="167">
          <cell r="A167" t="str">
            <v>II. MATERIALES</v>
          </cell>
        </row>
        <row r="168">
          <cell r="A168" t="str">
            <v>CÓDIGO</v>
          </cell>
          <cell r="B168" t="str">
            <v>DESCRIPCIÓN</v>
          </cell>
          <cell r="C168" t="str">
            <v>UNIDAD</v>
          </cell>
          <cell r="D168" t="str">
            <v>CANTIDAD</v>
          </cell>
          <cell r="E168" t="str">
            <v>DESP.</v>
          </cell>
          <cell r="F168" t="str">
            <v>PRECIO UNIT.</v>
          </cell>
          <cell r="G168" t="str">
            <v>VR. UNITARIO</v>
          </cell>
        </row>
        <row r="169">
          <cell r="A169" t="str">
            <v>MA007</v>
          </cell>
          <cell r="B169" t="str">
            <v>SUBBASE GRANULAR</v>
          </cell>
          <cell r="C169" t="str">
            <v>M3</v>
          </cell>
          <cell r="D169">
            <v>1.3</v>
          </cell>
          <cell r="F169">
            <v>57120</v>
          </cell>
          <cell r="G169">
            <v>74256</v>
          </cell>
        </row>
        <row r="170">
          <cell r="A170" t="str">
            <v/>
          </cell>
          <cell r="C170" t="str">
            <v/>
          </cell>
          <cell r="F170" t="str">
            <v/>
          </cell>
          <cell r="G170" t="str">
            <v/>
          </cell>
        </row>
        <row r="171">
          <cell r="A171" t="str">
            <v/>
          </cell>
          <cell r="C171" t="str">
            <v/>
          </cell>
          <cell r="F171" t="str">
            <v/>
          </cell>
          <cell r="G171" t="str">
            <v/>
          </cell>
        </row>
        <row r="172">
          <cell r="A172" t="str">
            <v/>
          </cell>
          <cell r="C172" t="str">
            <v/>
          </cell>
          <cell r="F172" t="str">
            <v/>
          </cell>
          <cell r="G172" t="str">
            <v/>
          </cell>
        </row>
        <row r="173">
          <cell r="A173" t="str">
            <v/>
          </cell>
          <cell r="C173" t="str">
            <v/>
          </cell>
          <cell r="F173" t="str">
            <v/>
          </cell>
          <cell r="G173" t="str">
            <v/>
          </cell>
        </row>
        <row r="174">
          <cell r="A174" t="str">
            <v/>
          </cell>
          <cell r="C174" t="str">
            <v/>
          </cell>
          <cell r="F174" t="str">
            <v/>
          </cell>
          <cell r="G174" t="str">
            <v/>
          </cell>
        </row>
        <row r="175">
          <cell r="A175" t="str">
            <v/>
          </cell>
          <cell r="C175" t="str">
            <v/>
          </cell>
          <cell r="F175" t="str">
            <v/>
          </cell>
          <cell r="G175" t="str">
            <v/>
          </cell>
        </row>
        <row r="176">
          <cell r="A176" t="str">
            <v/>
          </cell>
          <cell r="C176" t="str">
            <v/>
          </cell>
          <cell r="F176" t="str">
            <v/>
          </cell>
          <cell r="G176" t="str">
            <v/>
          </cell>
        </row>
        <row r="177">
          <cell r="A177" t="str">
            <v/>
          </cell>
          <cell r="C177" t="str">
            <v/>
          </cell>
          <cell r="F177" t="str">
            <v/>
          </cell>
          <cell r="G177" t="str">
            <v/>
          </cell>
        </row>
        <row r="178">
          <cell r="A178" t="str">
            <v/>
          </cell>
          <cell r="C178" t="str">
            <v/>
          </cell>
          <cell r="F178" t="str">
            <v/>
          </cell>
          <cell r="G178" t="str">
            <v/>
          </cell>
        </row>
        <row r="179">
          <cell r="F179" t="str">
            <v>SUBTOTAL</v>
          </cell>
          <cell r="G179">
            <v>74256</v>
          </cell>
        </row>
        <row r="181">
          <cell r="A181" t="str">
            <v>III. TRANSPORTES</v>
          </cell>
        </row>
        <row r="182">
          <cell r="A182" t="str">
            <v>CÓDIGO</v>
          </cell>
          <cell r="B182" t="str">
            <v>DESCRIPCIÓN</v>
          </cell>
          <cell r="C182" t="str">
            <v>TIPO</v>
          </cell>
          <cell r="D182" t="str">
            <v>VOLUMEN/PESO</v>
          </cell>
          <cell r="E182" t="str">
            <v>DISTANCIA</v>
          </cell>
          <cell r="F182" t="str">
            <v>TARIFA</v>
          </cell>
          <cell r="G182" t="str">
            <v>VR. UNITARIO</v>
          </cell>
        </row>
        <row r="183">
          <cell r="A183" t="str">
            <v>TR002</v>
          </cell>
          <cell r="B183" t="str">
            <v>TRANSPORTE DE MATERIALES DE PLAYA</v>
          </cell>
          <cell r="C183" t="str">
            <v>GRANULAR</v>
          </cell>
          <cell r="D183">
            <v>1.3</v>
          </cell>
          <cell r="E183">
            <v>57</v>
          </cell>
          <cell r="F183">
            <v>1004</v>
          </cell>
          <cell r="G183">
            <v>74396.400000000009</v>
          </cell>
        </row>
        <row r="184">
          <cell r="A184" t="str">
            <v/>
          </cell>
          <cell r="E184" t="str">
            <v/>
          </cell>
          <cell r="F184" t="str">
            <v/>
          </cell>
          <cell r="G184" t="str">
            <v/>
          </cell>
        </row>
        <row r="185">
          <cell r="A185" t="str">
            <v/>
          </cell>
          <cell r="E185" t="str">
            <v/>
          </cell>
          <cell r="F185" t="str">
            <v/>
          </cell>
          <cell r="G185" t="str">
            <v/>
          </cell>
        </row>
        <row r="186">
          <cell r="F186" t="str">
            <v>SUBTOTAL</v>
          </cell>
          <cell r="G186">
            <v>74396.400000000009</v>
          </cell>
        </row>
        <row r="188">
          <cell r="A188" t="str">
            <v>IV. MANO DE OBRA</v>
          </cell>
        </row>
        <row r="189">
          <cell r="A189" t="str">
            <v>CÓDIGO</v>
          </cell>
          <cell r="B189" t="str">
            <v>CARGOS PERSONAL</v>
          </cell>
          <cell r="D189" t="str">
            <v>CANTIDAD</v>
          </cell>
          <cell r="E189" t="str">
            <v>JORNAL TOTAL</v>
          </cell>
          <cell r="F189" t="str">
            <v>RENDIMIENTO</v>
          </cell>
          <cell r="G189" t="str">
            <v>VR. UNITARIO</v>
          </cell>
        </row>
        <row r="190">
          <cell r="A190" t="str">
            <v>MO029</v>
          </cell>
          <cell r="B190" t="str">
            <v>OFICIAL DE OBRA CIVIL</v>
          </cell>
          <cell r="D190">
            <v>1</v>
          </cell>
          <cell r="E190">
            <v>153307</v>
          </cell>
          <cell r="F190">
            <v>20</v>
          </cell>
          <cell r="G190">
            <v>7665.35</v>
          </cell>
        </row>
        <row r="191">
          <cell r="A191" t="str">
            <v>MO032</v>
          </cell>
          <cell r="B191" t="str">
            <v>AYUDANTE RASO</v>
          </cell>
          <cell r="D191">
            <v>4</v>
          </cell>
          <cell r="E191">
            <v>77280</v>
          </cell>
          <cell r="F191">
            <v>20</v>
          </cell>
          <cell r="G191">
            <v>15456</v>
          </cell>
        </row>
        <row r="192">
          <cell r="A192" t="str">
            <v/>
          </cell>
          <cell r="E192" t="str">
            <v/>
          </cell>
          <cell r="F192" t="str">
            <v/>
          </cell>
          <cell r="G192" t="str">
            <v/>
          </cell>
        </row>
        <row r="193">
          <cell r="A193" t="str">
            <v/>
          </cell>
          <cell r="E193" t="str">
            <v/>
          </cell>
          <cell r="F193" t="str">
            <v/>
          </cell>
          <cell r="G193" t="str">
            <v/>
          </cell>
        </row>
        <row r="194">
          <cell r="F194" t="str">
            <v>SUBTOTAL</v>
          </cell>
          <cell r="G194">
            <v>23121.35</v>
          </cell>
        </row>
        <row r="196">
          <cell r="A196" t="str">
            <v>V. SERVICIOS</v>
          </cell>
        </row>
        <row r="197">
          <cell r="A197" t="str">
            <v>CÓDIGO</v>
          </cell>
          <cell r="B197" t="str">
            <v>DESCRIPCIÓN</v>
          </cell>
          <cell r="D197" t="str">
            <v>UNIDAD</v>
          </cell>
          <cell r="E197" t="str">
            <v>CANTIDAD</v>
          </cell>
          <cell r="F197" t="str">
            <v>PRECIO UNIT.</v>
          </cell>
          <cell r="G197" t="str">
            <v>VR. UNITARIO</v>
          </cell>
        </row>
        <row r="198">
          <cell r="A198" t="str">
            <v/>
          </cell>
          <cell r="D198" t="str">
            <v/>
          </cell>
          <cell r="F198" t="str">
            <v/>
          </cell>
          <cell r="G198" t="str">
            <v/>
          </cell>
        </row>
        <row r="199">
          <cell r="A199" t="str">
            <v/>
          </cell>
          <cell r="D199" t="str">
            <v/>
          </cell>
          <cell r="F199" t="str">
            <v/>
          </cell>
          <cell r="G199" t="str">
            <v/>
          </cell>
        </row>
        <row r="200">
          <cell r="A200" t="str">
            <v/>
          </cell>
          <cell r="D200" t="str">
            <v/>
          </cell>
          <cell r="F200" t="str">
            <v/>
          </cell>
          <cell r="G200" t="str">
            <v/>
          </cell>
        </row>
        <row r="201">
          <cell r="F201" t="str">
            <v>SUBTOTAL</v>
          </cell>
          <cell r="G201" t="str">
            <v/>
          </cell>
        </row>
        <row r="203">
          <cell r="A203" t="str">
            <v>TOTAL COSTO DIRECTO</v>
          </cell>
          <cell r="G203">
            <v>174455</v>
          </cell>
        </row>
        <row r="205">
          <cell r="A205" t="str">
            <v>2. COSTOS INDIRECTOS</v>
          </cell>
        </row>
        <row r="207">
          <cell r="A207" t="str">
            <v>DESCRIPCIÓN</v>
          </cell>
          <cell r="F207" t="str">
            <v>PORCENTAJE</v>
          </cell>
          <cell r="G207" t="str">
            <v>VALOR TOTAL</v>
          </cell>
        </row>
        <row r="208">
          <cell r="A208" t="str">
            <v>ADMINISTRACION</v>
          </cell>
          <cell r="F208">
            <v>0.2364</v>
          </cell>
          <cell r="G208">
            <v>41241.161999999997</v>
          </cell>
        </row>
        <row r="209">
          <cell r="A209" t="str">
            <v>IMPREVISTOS</v>
          </cell>
          <cell r="F209">
            <v>0.01</v>
          </cell>
          <cell r="G209">
            <v>1744.55</v>
          </cell>
        </row>
        <row r="210">
          <cell r="A210" t="str">
            <v>UTILIDADES</v>
          </cell>
          <cell r="F210">
            <v>0.05</v>
          </cell>
          <cell r="G210">
            <v>8722.75</v>
          </cell>
        </row>
        <row r="211">
          <cell r="A211" t="str">
            <v>TOTAL COSTO INDIRECTO</v>
          </cell>
          <cell r="F211">
            <v>0.2964</v>
          </cell>
          <cell r="G211">
            <v>51708</v>
          </cell>
        </row>
        <row r="213">
          <cell r="A213" t="str">
            <v>PRECIO UNITARIO TOTAL APROXIMADO AL PESO</v>
          </cell>
          <cell r="G213">
            <v>226163</v>
          </cell>
        </row>
        <row r="215">
          <cell r="B215" t="str">
            <v/>
          </cell>
        </row>
        <row r="216">
          <cell r="B216" t="str">
            <v/>
          </cell>
        </row>
        <row r="217">
          <cell r="B217" t="str">
            <v/>
          </cell>
        </row>
        <row r="218">
          <cell r="B218" t="str">
            <v/>
          </cell>
          <cell r="D218" t="str">
            <v>FIRMA RESPONSABLE</v>
          </cell>
        </row>
        <row r="219">
          <cell r="A219" t="str">
            <v>DEPARTAMENTO DE ANTIOQUIA</v>
          </cell>
          <cell r="F219" t="str">
            <v/>
          </cell>
        </row>
        <row r="220">
          <cell r="A220" t="str">
            <v>MUNICIPIO DE BURITICÁ</v>
          </cell>
        </row>
        <row r="221">
          <cell r="A221" t="str">
            <v>PROYECTO: MEJORAMIENTO DE VIAS TERCIARIAS EN EL MUNICIPIO DE BURITICA EN EL 
MARCO DEL PROGRAMA REGIONAL MEJORAMIENTO DE VIAS 
TERCIARIAS EN EL OCCIDENTE ANTIOQUEÑO</v>
          </cell>
        </row>
        <row r="223">
          <cell r="A223" t="str">
            <v>ANÁLISIS DE PRECIOS UNITARIOS  VEREDA TABACAL</v>
          </cell>
        </row>
        <row r="224">
          <cell r="A224" t="str">
            <v>ITEM DE PAGO</v>
          </cell>
          <cell r="B224" t="str">
            <v>DESCRIPCIÓN</v>
          </cell>
          <cell r="E224" t="str">
            <v>UNIDAD</v>
          </cell>
          <cell r="F224" t="str">
            <v>CANTIDAD</v>
          </cell>
          <cell r="G224" t="str">
            <v>COSTO DIRECTO</v>
          </cell>
        </row>
        <row r="225">
          <cell r="A225">
            <v>1.4</v>
          </cell>
          <cell r="B225" t="str">
            <v>Concreto Clase D (21 MPa). Placa huella en concreto. Incluye el suministro y el
transporte de todos los materiales, la formaleta en madera o similar. El acero de
refuerzo se pagara en su item respectivo. Incluye todo lo necesario para su correcta
construcción.</v>
          </cell>
          <cell r="E225" t="str">
            <v>m3</v>
          </cell>
          <cell r="G225">
            <v>642226</v>
          </cell>
        </row>
        <row r="227">
          <cell r="A227" t="str">
            <v>1. COSTOS DIRECTOS</v>
          </cell>
        </row>
        <row r="229">
          <cell r="A229" t="str">
            <v>I. EQUIPO</v>
          </cell>
        </row>
        <row r="230">
          <cell r="A230" t="str">
            <v>CÓDIGO</v>
          </cell>
          <cell r="B230" t="str">
            <v>DESCRIPCIÓN</v>
          </cell>
          <cell r="D230" t="str">
            <v>UNIDAD</v>
          </cell>
          <cell r="E230" t="str">
            <v>TARIFA</v>
          </cell>
          <cell r="F230" t="str">
            <v>RENDIMIENTO</v>
          </cell>
          <cell r="G230" t="str">
            <v>VR. UNITARIO</v>
          </cell>
        </row>
        <row r="231">
          <cell r="A231" t="str">
            <v>HEQ013</v>
          </cell>
          <cell r="B231" t="str">
            <v>VIBRADOR DE CONCRETO A GASOLINA (ALQUILER)</v>
          </cell>
          <cell r="D231" t="str">
            <v>hora</v>
          </cell>
          <cell r="E231">
            <v>6275.9444444444443</v>
          </cell>
          <cell r="F231">
            <v>1.5</v>
          </cell>
          <cell r="G231">
            <v>4183.9629629629626</v>
          </cell>
        </row>
        <row r="232">
          <cell r="A232" t="str">
            <v/>
          </cell>
          <cell r="D232" t="str">
            <v/>
          </cell>
          <cell r="E232" t="str">
            <v/>
          </cell>
          <cell r="G232" t="str">
            <v/>
          </cell>
        </row>
        <row r="233">
          <cell r="A233" t="str">
            <v/>
          </cell>
          <cell r="D233" t="str">
            <v/>
          </cell>
          <cell r="E233" t="str">
            <v/>
          </cell>
          <cell r="G233" t="str">
            <v/>
          </cell>
        </row>
        <row r="234">
          <cell r="A234" t="str">
            <v/>
          </cell>
          <cell r="D234" t="str">
            <v/>
          </cell>
          <cell r="E234" t="str">
            <v/>
          </cell>
          <cell r="G234" t="str">
            <v/>
          </cell>
        </row>
        <row r="235">
          <cell r="A235" t="str">
            <v/>
          </cell>
          <cell r="D235" t="str">
            <v/>
          </cell>
          <cell r="E235" t="str">
            <v/>
          </cell>
          <cell r="G235" t="str">
            <v/>
          </cell>
        </row>
        <row r="236">
          <cell r="A236" t="str">
            <v/>
          </cell>
          <cell r="D236" t="str">
            <v/>
          </cell>
          <cell r="E236" t="str">
            <v/>
          </cell>
          <cell r="G236" t="str">
            <v/>
          </cell>
        </row>
        <row r="237">
          <cell r="A237" t="str">
            <v>HEQ001</v>
          </cell>
          <cell r="B237" t="str">
            <v>HERRAMIENTA MENOR (5% DE LA MANO DE OBRA)</v>
          </cell>
          <cell r="D237" t="str">
            <v>%</v>
          </cell>
          <cell r="E237">
            <v>0.05</v>
          </cell>
          <cell r="F237">
            <v>77071.166666666672</v>
          </cell>
          <cell r="G237">
            <v>3853.5583333333338</v>
          </cell>
        </row>
        <row r="238">
          <cell r="F238" t="str">
            <v>SUBTOTAL</v>
          </cell>
          <cell r="G238">
            <v>8037.521296296296</v>
          </cell>
        </row>
        <row r="240">
          <cell r="A240" t="str">
            <v>II. MATERIALES</v>
          </cell>
        </row>
        <row r="241">
          <cell r="A241" t="str">
            <v>CÓDIGO</v>
          </cell>
          <cell r="B241" t="str">
            <v>DESCRIPCIÓN</v>
          </cell>
          <cell r="C241" t="str">
            <v>UNIDAD</v>
          </cell>
          <cell r="D241" t="str">
            <v>CANTIDAD</v>
          </cell>
          <cell r="E241" t="str">
            <v>DESP.</v>
          </cell>
          <cell r="F241" t="str">
            <v>PRECIO UNIT.</v>
          </cell>
          <cell r="G241" t="str">
            <v>VR. UNITARIO</v>
          </cell>
        </row>
        <row r="242">
          <cell r="A242" t="str">
            <v>MA024</v>
          </cell>
          <cell r="B242" t="str">
            <v>CONCRETO 3000 PSI (210 MPA) EN OBRA VEREDA TABACAL</v>
          </cell>
          <cell r="C242" t="str">
            <v>m3</v>
          </cell>
          <cell r="D242">
            <v>1</v>
          </cell>
          <cell r="E242">
            <v>0.05</v>
          </cell>
          <cell r="F242">
            <v>484736</v>
          </cell>
          <cell r="G242">
            <v>508972.80000000005</v>
          </cell>
        </row>
        <row r="243">
          <cell r="A243" t="str">
            <v>MA019</v>
          </cell>
          <cell r="B243" t="str">
            <v>TABLA CHAPA ORDINARIO 30 CM X 2 CM X 3 M.</v>
          </cell>
          <cell r="C243" t="str">
            <v>UN</v>
          </cell>
          <cell r="D243">
            <v>2</v>
          </cell>
          <cell r="F243">
            <v>13780</v>
          </cell>
          <cell r="G243">
            <v>27560</v>
          </cell>
        </row>
        <row r="244">
          <cell r="A244" t="str">
            <v>MA020</v>
          </cell>
          <cell r="B244" t="str">
            <v>LISTON 2 X 4</v>
          </cell>
          <cell r="C244" t="str">
            <v>UN</v>
          </cell>
          <cell r="D244">
            <v>6</v>
          </cell>
          <cell r="F244">
            <v>3400</v>
          </cell>
          <cell r="G244">
            <v>20400</v>
          </cell>
        </row>
        <row r="245">
          <cell r="A245" t="str">
            <v>MA021</v>
          </cell>
          <cell r="B245" t="str">
            <v>PUNTILLA CON CABEZA 2"</v>
          </cell>
          <cell r="C245" t="str">
            <v>LB</v>
          </cell>
          <cell r="D245">
            <v>0.05</v>
          </cell>
          <cell r="F245">
            <v>3700</v>
          </cell>
          <cell r="G245">
            <v>185</v>
          </cell>
        </row>
        <row r="246">
          <cell r="A246" t="str">
            <v/>
          </cell>
          <cell r="C246" t="str">
            <v/>
          </cell>
          <cell r="F246" t="str">
            <v/>
          </cell>
          <cell r="G246" t="str">
            <v/>
          </cell>
        </row>
        <row r="247">
          <cell r="A247" t="str">
            <v/>
          </cell>
          <cell r="C247" t="str">
            <v/>
          </cell>
          <cell r="F247" t="str">
            <v/>
          </cell>
          <cell r="G247" t="str">
            <v/>
          </cell>
        </row>
        <row r="248">
          <cell r="A248" t="str">
            <v/>
          </cell>
          <cell r="C248" t="str">
            <v/>
          </cell>
          <cell r="F248" t="str">
            <v/>
          </cell>
          <cell r="G248" t="str">
            <v/>
          </cell>
        </row>
        <row r="249">
          <cell r="A249" t="str">
            <v/>
          </cell>
          <cell r="C249" t="str">
            <v/>
          </cell>
          <cell r="F249" t="str">
            <v/>
          </cell>
          <cell r="G249" t="str">
            <v/>
          </cell>
        </row>
        <row r="250">
          <cell r="A250" t="str">
            <v/>
          </cell>
          <cell r="C250" t="str">
            <v/>
          </cell>
          <cell r="F250" t="str">
            <v/>
          </cell>
          <cell r="G250" t="str">
            <v/>
          </cell>
        </row>
        <row r="251">
          <cell r="A251" t="str">
            <v/>
          </cell>
          <cell r="C251" t="str">
            <v/>
          </cell>
          <cell r="F251" t="str">
            <v/>
          </cell>
          <cell r="G251" t="str">
            <v/>
          </cell>
        </row>
        <row r="252">
          <cell r="A252" t="str">
            <v/>
          </cell>
          <cell r="C252" t="str">
            <v/>
          </cell>
          <cell r="F252" t="str">
            <v/>
          </cell>
          <cell r="G252" t="str">
            <v/>
          </cell>
        </row>
        <row r="253">
          <cell r="A253" t="str">
            <v/>
          </cell>
          <cell r="C253" t="str">
            <v/>
          </cell>
          <cell r="F253" t="str">
            <v/>
          </cell>
          <cell r="G253" t="str">
            <v/>
          </cell>
        </row>
        <row r="254">
          <cell r="A254" t="str">
            <v/>
          </cell>
          <cell r="C254" t="str">
            <v/>
          </cell>
          <cell r="F254" t="str">
            <v/>
          </cell>
          <cell r="G254" t="str">
            <v/>
          </cell>
        </row>
        <row r="255">
          <cell r="A255" t="str">
            <v/>
          </cell>
          <cell r="C255" t="str">
            <v/>
          </cell>
          <cell r="F255" t="str">
            <v/>
          </cell>
          <cell r="G255" t="str">
            <v/>
          </cell>
        </row>
        <row r="256">
          <cell r="F256" t="str">
            <v>SUBTOTAL</v>
          </cell>
          <cell r="G256">
            <v>557117.80000000005</v>
          </cell>
        </row>
        <row r="258">
          <cell r="A258" t="str">
            <v>III. TRANSPORTES</v>
          </cell>
        </row>
        <row r="259">
          <cell r="A259" t="str">
            <v>CÓDIGO</v>
          </cell>
          <cell r="B259" t="str">
            <v>DESCRIPCIÓN</v>
          </cell>
          <cell r="C259" t="str">
            <v>TIPO</v>
          </cell>
          <cell r="D259" t="str">
            <v>VOLUMEN/PESO</v>
          </cell>
          <cell r="E259" t="str">
            <v>DISTANCIA</v>
          </cell>
          <cell r="F259" t="str">
            <v>TARIFA</v>
          </cell>
          <cell r="G259" t="str">
            <v>VR. UNITARIO</v>
          </cell>
        </row>
        <row r="260">
          <cell r="A260" t="str">
            <v/>
          </cell>
          <cell r="E260" t="str">
            <v/>
          </cell>
          <cell r="F260" t="str">
            <v/>
          </cell>
          <cell r="G260" t="str">
            <v/>
          </cell>
        </row>
        <row r="261">
          <cell r="A261" t="str">
            <v/>
          </cell>
          <cell r="E261" t="str">
            <v/>
          </cell>
          <cell r="F261" t="str">
            <v/>
          </cell>
          <cell r="G261" t="str">
            <v/>
          </cell>
        </row>
        <row r="262">
          <cell r="A262" t="str">
            <v/>
          </cell>
          <cell r="E262" t="str">
            <v/>
          </cell>
          <cell r="F262" t="str">
            <v/>
          </cell>
          <cell r="G262" t="str">
            <v/>
          </cell>
        </row>
        <row r="263">
          <cell r="F263" t="str">
            <v>SUBTOTAL</v>
          </cell>
          <cell r="G263" t="str">
            <v/>
          </cell>
        </row>
        <row r="265">
          <cell r="A265" t="str">
            <v>IV. MANO DE OBRA</v>
          </cell>
        </row>
        <row r="266">
          <cell r="A266" t="str">
            <v>CÓDIGO</v>
          </cell>
          <cell r="B266" t="str">
            <v>CARGOS PERSONAL</v>
          </cell>
          <cell r="D266" t="str">
            <v>CANTIDAD</v>
          </cell>
          <cell r="E266" t="str">
            <v>JORNAL TOTAL</v>
          </cell>
          <cell r="F266" t="str">
            <v>RENDIMIENTO</v>
          </cell>
          <cell r="G266" t="str">
            <v>VR. UNITARIO</v>
          </cell>
        </row>
        <row r="267">
          <cell r="A267" t="str">
            <v>MO029</v>
          </cell>
          <cell r="B267" t="str">
            <v>OFICIAL DE OBRA CIVIL</v>
          </cell>
          <cell r="D267">
            <v>1</v>
          </cell>
          <cell r="E267">
            <v>153307</v>
          </cell>
          <cell r="F267">
            <v>6</v>
          </cell>
          <cell r="G267">
            <v>25551.166666666668</v>
          </cell>
        </row>
        <row r="268">
          <cell r="A268" t="str">
            <v>MO032</v>
          </cell>
          <cell r="B268" t="str">
            <v>AYUDANTE RASO</v>
          </cell>
          <cell r="D268">
            <v>4</v>
          </cell>
          <cell r="E268">
            <v>77280</v>
          </cell>
          <cell r="F268">
            <v>6</v>
          </cell>
          <cell r="G268">
            <v>51520</v>
          </cell>
        </row>
        <row r="269">
          <cell r="A269" t="str">
            <v/>
          </cell>
          <cell r="E269" t="str">
            <v/>
          </cell>
          <cell r="F269" t="str">
            <v/>
          </cell>
          <cell r="G269" t="str">
            <v/>
          </cell>
        </row>
        <row r="270">
          <cell r="A270" t="str">
            <v/>
          </cell>
          <cell r="E270" t="str">
            <v/>
          </cell>
          <cell r="F270" t="str">
            <v/>
          </cell>
          <cell r="G270" t="str">
            <v/>
          </cell>
        </row>
        <row r="271">
          <cell r="F271" t="str">
            <v>SUBTOTAL</v>
          </cell>
          <cell r="G271">
            <v>77071.166666666672</v>
          </cell>
        </row>
        <row r="273">
          <cell r="A273" t="str">
            <v>V. SERVICIOS</v>
          </cell>
        </row>
        <row r="274">
          <cell r="A274" t="str">
            <v>CÓDIGO</v>
          </cell>
          <cell r="B274" t="str">
            <v>DESCRIPCIÓN</v>
          </cell>
          <cell r="D274" t="str">
            <v>UNIDAD</v>
          </cell>
          <cell r="E274" t="str">
            <v>CANTIDAD</v>
          </cell>
          <cell r="F274" t="str">
            <v>PRECIO UNIT.</v>
          </cell>
          <cell r="G274" t="str">
            <v>VR. UNITARIO</v>
          </cell>
        </row>
        <row r="275">
          <cell r="A275" t="str">
            <v/>
          </cell>
          <cell r="D275" t="str">
            <v/>
          </cell>
          <cell r="F275" t="str">
            <v/>
          </cell>
          <cell r="G275" t="str">
            <v/>
          </cell>
        </row>
        <row r="276">
          <cell r="A276" t="str">
            <v/>
          </cell>
          <cell r="D276" t="str">
            <v/>
          </cell>
          <cell r="F276" t="str">
            <v/>
          </cell>
          <cell r="G276" t="str">
            <v/>
          </cell>
        </row>
        <row r="277">
          <cell r="A277" t="str">
            <v/>
          </cell>
          <cell r="D277" t="str">
            <v/>
          </cell>
          <cell r="F277" t="str">
            <v/>
          </cell>
          <cell r="G277" t="str">
            <v/>
          </cell>
        </row>
        <row r="278">
          <cell r="F278" t="str">
            <v>SUBTOTAL</v>
          </cell>
          <cell r="G278" t="str">
            <v/>
          </cell>
        </row>
        <row r="280">
          <cell r="A280" t="str">
            <v>TOTAL COSTO DIRECTO</v>
          </cell>
          <cell r="G280">
            <v>642226</v>
          </cell>
        </row>
        <row r="282">
          <cell r="A282" t="str">
            <v>2. COSTOS INDIRECTOS</v>
          </cell>
        </row>
        <row r="284">
          <cell r="A284" t="str">
            <v>DESCRIPCIÓN</v>
          </cell>
          <cell r="F284" t="str">
            <v>PORCENTAJE</v>
          </cell>
          <cell r="G284" t="str">
            <v>VALOR TOTAL</v>
          </cell>
        </row>
        <row r="285">
          <cell r="A285" t="str">
            <v>ADMINISTRACION</v>
          </cell>
          <cell r="F285">
            <v>0.2364</v>
          </cell>
          <cell r="G285">
            <v>151822.22639999999</v>
          </cell>
        </row>
        <row r="286">
          <cell r="A286" t="str">
            <v>IMPREVISTOS</v>
          </cell>
          <cell r="F286">
            <v>0.01</v>
          </cell>
          <cell r="G286">
            <v>6422.26</v>
          </cell>
        </row>
        <row r="287">
          <cell r="A287" t="str">
            <v>UTILIDADES</v>
          </cell>
          <cell r="F287">
            <v>0.05</v>
          </cell>
          <cell r="G287">
            <v>32111.300000000003</v>
          </cell>
        </row>
        <row r="288">
          <cell r="A288" t="str">
            <v>TOTAL COSTO INDIRECTO</v>
          </cell>
          <cell r="F288">
            <v>0.2964</v>
          </cell>
          <cell r="G288">
            <v>190356</v>
          </cell>
        </row>
        <row r="290">
          <cell r="A290" t="str">
            <v>PRECIO UNITARIO TOTAL APROXIMADO AL PESO</v>
          </cell>
          <cell r="G290">
            <v>832582</v>
          </cell>
        </row>
        <row r="292">
          <cell r="B292" t="str">
            <v/>
          </cell>
        </row>
        <row r="293">
          <cell r="B293" t="str">
            <v/>
          </cell>
        </row>
        <row r="294">
          <cell r="B294" t="str">
            <v/>
          </cell>
        </row>
        <row r="295">
          <cell r="B295" t="str">
            <v/>
          </cell>
          <cell r="D295" t="str">
            <v>FIRMA RESPONSABLE</v>
          </cell>
        </row>
        <row r="296">
          <cell r="A296" t="str">
            <v>DEPARTAMENTO DE ANTIOQUIA</v>
          </cell>
          <cell r="F296" t="str">
            <v/>
          </cell>
        </row>
        <row r="297">
          <cell r="A297" t="str">
            <v>MUNICIPIO DE BURITICÁ</v>
          </cell>
        </row>
        <row r="298">
          <cell r="A298" t="str">
            <v>PROYECTO: MEJORAMIENTO DE VIAS TERCIARIAS EN EL MUNICIPIO DE BURITICA EN EL 
MARCO DEL PROGRAMA REGIONAL MEJORAMIENTO DE VIAS 
TERCIARIAS EN EL OCCIDENTE ANTIOQUEÑO</v>
          </cell>
        </row>
        <row r="300">
          <cell r="A300" t="str">
            <v>ANÁLISIS DE PRECIOS UNITARIOS  VEREDA TABACAL</v>
          </cell>
        </row>
        <row r="302">
          <cell r="A302" t="str">
            <v>ITEM DE PAGO</v>
          </cell>
          <cell r="B302" t="str">
            <v>DESCRIPCIÓN</v>
          </cell>
          <cell r="E302" t="str">
            <v>UNIDAD</v>
          </cell>
          <cell r="F302" t="str">
            <v>CANTIDAD</v>
          </cell>
          <cell r="G302" t="str">
            <v>COSTO DIRECTO</v>
          </cell>
        </row>
        <row r="303">
          <cell r="A303">
            <v>1.5</v>
          </cell>
          <cell r="B303" t="str">
            <v>Concreto Clase D (21 MPa). Cunetasncluye el suministro y el
transporte de todos los materiales, la formaleta en madera o similar. El acero de
refuerzo se pagara en su item respectivo. Incluye todo lo necesario para su correcta
construcción.</v>
          </cell>
          <cell r="E303" t="str">
            <v>m3</v>
          </cell>
          <cell r="G303">
            <v>651521</v>
          </cell>
        </row>
        <row r="305">
          <cell r="A305" t="str">
            <v>1. COSTOS DIRECTOS</v>
          </cell>
        </row>
        <row r="307">
          <cell r="A307" t="str">
            <v>I. EQUIPO</v>
          </cell>
        </row>
        <row r="308">
          <cell r="A308" t="str">
            <v>CÓDIGO</v>
          </cell>
          <cell r="B308" t="str">
            <v>DESCRIPCIÓN</v>
          </cell>
          <cell r="D308" t="str">
            <v>UNIDAD</v>
          </cell>
          <cell r="E308" t="str">
            <v>TARIFA</v>
          </cell>
          <cell r="F308" t="str">
            <v>RENDIMIENTO</v>
          </cell>
          <cell r="G308" t="str">
            <v>VR. UNITARIO</v>
          </cell>
        </row>
        <row r="309">
          <cell r="A309" t="str">
            <v>HEQ013</v>
          </cell>
          <cell r="B309" t="str">
            <v>VIBRADOR DE CONCRETO A GASOLINA (ALQUILER)</v>
          </cell>
          <cell r="D309" t="str">
            <v>hora</v>
          </cell>
          <cell r="E309">
            <v>6275.9444444444443</v>
          </cell>
          <cell r="F309">
            <v>1.5</v>
          </cell>
          <cell r="G309">
            <v>4183.9629629629626</v>
          </cell>
        </row>
        <row r="310">
          <cell r="A310" t="str">
            <v/>
          </cell>
          <cell r="D310" t="str">
            <v/>
          </cell>
          <cell r="E310" t="str">
            <v/>
          </cell>
          <cell r="G310" t="str">
            <v/>
          </cell>
        </row>
        <row r="311">
          <cell r="A311" t="str">
            <v/>
          </cell>
          <cell r="D311" t="str">
            <v/>
          </cell>
          <cell r="E311" t="str">
            <v/>
          </cell>
          <cell r="G311" t="str">
            <v/>
          </cell>
        </row>
        <row r="312">
          <cell r="A312" t="str">
            <v/>
          </cell>
          <cell r="D312" t="str">
            <v/>
          </cell>
          <cell r="E312" t="str">
            <v/>
          </cell>
          <cell r="G312" t="str">
            <v/>
          </cell>
        </row>
        <row r="313">
          <cell r="A313" t="str">
            <v/>
          </cell>
          <cell r="D313" t="str">
            <v/>
          </cell>
          <cell r="E313" t="str">
            <v/>
          </cell>
          <cell r="G313" t="str">
            <v/>
          </cell>
        </row>
        <row r="314">
          <cell r="A314" t="str">
            <v/>
          </cell>
          <cell r="D314" t="str">
            <v/>
          </cell>
          <cell r="E314" t="str">
            <v/>
          </cell>
          <cell r="G314" t="str">
            <v/>
          </cell>
        </row>
        <row r="315">
          <cell r="A315" t="str">
            <v>HEQ001</v>
          </cell>
          <cell r="B315" t="str">
            <v>HERRAMIENTA MENOR (5% DE LA MANO DE OBRA)</v>
          </cell>
          <cell r="D315" t="str">
            <v>%</v>
          </cell>
          <cell r="E315">
            <v>0.05</v>
          </cell>
          <cell r="F315">
            <v>92485.4</v>
          </cell>
          <cell r="G315">
            <v>4624.2699999999995</v>
          </cell>
        </row>
        <row r="316">
          <cell r="F316" t="str">
            <v>SUBTOTAL</v>
          </cell>
          <cell r="G316">
            <v>8808.2329629629621</v>
          </cell>
        </row>
        <row r="318">
          <cell r="A318" t="str">
            <v>II. MATERIALES</v>
          </cell>
        </row>
        <row r="319">
          <cell r="A319" t="str">
            <v>CÓDIGO</v>
          </cell>
          <cell r="B319" t="str">
            <v>DESCRIPCIÓN</v>
          </cell>
          <cell r="C319" t="str">
            <v>UNIDAD</v>
          </cell>
          <cell r="D319" t="str">
            <v>CANTIDAD</v>
          </cell>
          <cell r="E319" t="str">
            <v>DESP.</v>
          </cell>
          <cell r="F319" t="str">
            <v>PRECIO UNIT.</v>
          </cell>
          <cell r="G319" t="str">
            <v>VR. UNITARIO</v>
          </cell>
        </row>
        <row r="320">
          <cell r="A320" t="str">
            <v>MA024</v>
          </cell>
          <cell r="B320" t="str">
            <v>CONCRETO 3000 PSI (210 MPA) EN OBRA VEREDA TABACAL</v>
          </cell>
          <cell r="C320" t="str">
            <v>m3</v>
          </cell>
          <cell r="D320">
            <v>1</v>
          </cell>
          <cell r="E320">
            <v>0.05</v>
          </cell>
          <cell r="F320">
            <v>484736</v>
          </cell>
          <cell r="G320">
            <v>508972.80000000005</v>
          </cell>
        </row>
        <row r="321">
          <cell r="A321" t="str">
            <v>MA019</v>
          </cell>
          <cell r="B321" t="str">
            <v>TABLA CHAPA ORDINARIO 30 CM X 2 CM X 3 M.</v>
          </cell>
          <cell r="C321" t="str">
            <v>UN</v>
          </cell>
          <cell r="D321">
            <v>1.5</v>
          </cell>
          <cell r="F321">
            <v>13780</v>
          </cell>
          <cell r="G321">
            <v>20670</v>
          </cell>
        </row>
        <row r="322">
          <cell r="A322" t="str">
            <v>MA020</v>
          </cell>
          <cell r="B322" t="str">
            <v>LISTON 2 X 4</v>
          </cell>
          <cell r="C322" t="str">
            <v>UN</v>
          </cell>
          <cell r="D322">
            <v>6</v>
          </cell>
          <cell r="F322">
            <v>3400</v>
          </cell>
          <cell r="G322">
            <v>20400</v>
          </cell>
        </row>
        <row r="323">
          <cell r="A323" t="str">
            <v>MA021</v>
          </cell>
          <cell r="B323" t="str">
            <v>PUNTILLA CON CABEZA 2"</v>
          </cell>
          <cell r="C323" t="str">
            <v>LB</v>
          </cell>
          <cell r="D323">
            <v>0.05</v>
          </cell>
          <cell r="F323">
            <v>3700</v>
          </cell>
          <cell r="G323">
            <v>185</v>
          </cell>
        </row>
        <row r="324">
          <cell r="A324" t="str">
            <v/>
          </cell>
          <cell r="C324" t="str">
            <v/>
          </cell>
          <cell r="F324" t="str">
            <v/>
          </cell>
          <cell r="G324" t="str">
            <v/>
          </cell>
        </row>
        <row r="325">
          <cell r="A325" t="str">
            <v/>
          </cell>
          <cell r="C325" t="str">
            <v/>
          </cell>
          <cell r="F325" t="str">
            <v/>
          </cell>
          <cell r="G325" t="str">
            <v/>
          </cell>
        </row>
        <row r="326">
          <cell r="A326" t="str">
            <v/>
          </cell>
          <cell r="C326" t="str">
            <v/>
          </cell>
          <cell r="F326" t="str">
            <v/>
          </cell>
          <cell r="G326" t="str">
            <v/>
          </cell>
        </row>
        <row r="327">
          <cell r="A327" t="str">
            <v/>
          </cell>
          <cell r="C327" t="str">
            <v/>
          </cell>
          <cell r="F327" t="str">
            <v/>
          </cell>
          <cell r="G327" t="str">
            <v/>
          </cell>
        </row>
        <row r="328">
          <cell r="A328" t="str">
            <v/>
          </cell>
          <cell r="C328" t="str">
            <v/>
          </cell>
          <cell r="F328" t="str">
            <v/>
          </cell>
          <cell r="G328" t="str">
            <v/>
          </cell>
        </row>
        <row r="329">
          <cell r="A329" t="str">
            <v/>
          </cell>
          <cell r="C329" t="str">
            <v/>
          </cell>
          <cell r="F329" t="str">
            <v/>
          </cell>
          <cell r="G329" t="str">
            <v/>
          </cell>
        </row>
        <row r="330">
          <cell r="A330" t="str">
            <v/>
          </cell>
          <cell r="C330" t="str">
            <v/>
          </cell>
          <cell r="F330" t="str">
            <v/>
          </cell>
          <cell r="G330" t="str">
            <v/>
          </cell>
        </row>
        <row r="331">
          <cell r="A331" t="str">
            <v/>
          </cell>
          <cell r="C331" t="str">
            <v/>
          </cell>
          <cell r="F331" t="str">
            <v/>
          </cell>
          <cell r="G331" t="str">
            <v/>
          </cell>
        </row>
        <row r="332">
          <cell r="A332" t="str">
            <v/>
          </cell>
          <cell r="C332" t="str">
            <v/>
          </cell>
          <cell r="F332" t="str">
            <v/>
          </cell>
          <cell r="G332" t="str">
            <v/>
          </cell>
        </row>
        <row r="333">
          <cell r="A333" t="str">
            <v/>
          </cell>
          <cell r="C333" t="str">
            <v/>
          </cell>
          <cell r="F333" t="str">
            <v/>
          </cell>
          <cell r="G333" t="str">
            <v/>
          </cell>
        </row>
        <row r="334">
          <cell r="F334" t="str">
            <v>SUBTOTAL</v>
          </cell>
          <cell r="G334">
            <v>550227.80000000005</v>
          </cell>
        </row>
        <row r="336">
          <cell r="A336" t="str">
            <v>III. TRANSPORTES</v>
          </cell>
        </row>
        <row r="337">
          <cell r="A337" t="str">
            <v>CÓDIGO</v>
          </cell>
          <cell r="B337" t="str">
            <v>DESCRIPCIÓN</v>
          </cell>
          <cell r="C337" t="str">
            <v>TIPO</v>
          </cell>
          <cell r="D337" t="str">
            <v>VOLUMEN/PESO</v>
          </cell>
          <cell r="E337" t="str">
            <v>DISTANCIA</v>
          </cell>
          <cell r="F337" t="str">
            <v>TARIFA</v>
          </cell>
          <cell r="G337" t="str">
            <v>VR. UNITARIO</v>
          </cell>
        </row>
        <row r="338">
          <cell r="A338" t="str">
            <v/>
          </cell>
          <cell r="E338" t="str">
            <v/>
          </cell>
          <cell r="F338" t="str">
            <v/>
          </cell>
          <cell r="G338" t="str">
            <v/>
          </cell>
        </row>
        <row r="339">
          <cell r="A339" t="str">
            <v/>
          </cell>
          <cell r="E339" t="str">
            <v/>
          </cell>
          <cell r="F339" t="str">
            <v/>
          </cell>
          <cell r="G339" t="str">
            <v/>
          </cell>
        </row>
        <row r="340">
          <cell r="A340" t="str">
            <v/>
          </cell>
          <cell r="E340" t="str">
            <v/>
          </cell>
          <cell r="F340" t="str">
            <v/>
          </cell>
          <cell r="G340" t="str">
            <v/>
          </cell>
        </row>
        <row r="341">
          <cell r="F341" t="str">
            <v>SUBTOTAL</v>
          </cell>
          <cell r="G341" t="str">
            <v/>
          </cell>
        </row>
        <row r="343">
          <cell r="A343" t="str">
            <v>IV. MANO DE OBRA</v>
          </cell>
        </row>
        <row r="344">
          <cell r="A344" t="str">
            <v>CÓDIGO</v>
          </cell>
          <cell r="B344" t="str">
            <v>CARGOS PERSONAL</v>
          </cell>
          <cell r="D344" t="str">
            <v>CANTIDAD</v>
          </cell>
          <cell r="E344" t="str">
            <v>JORNAL TOTAL</v>
          </cell>
          <cell r="F344" t="str">
            <v>RENDIMIENTO</v>
          </cell>
          <cell r="G344" t="str">
            <v>VR. UNITARIO</v>
          </cell>
        </row>
        <row r="345">
          <cell r="A345" t="str">
            <v>MO029</v>
          </cell>
          <cell r="B345" t="str">
            <v>OFICIAL DE OBRA CIVIL</v>
          </cell>
          <cell r="D345">
            <v>1</v>
          </cell>
          <cell r="E345">
            <v>153307</v>
          </cell>
          <cell r="F345">
            <v>5</v>
          </cell>
          <cell r="G345">
            <v>30661.4</v>
          </cell>
        </row>
        <row r="346">
          <cell r="A346" t="str">
            <v>MO032</v>
          </cell>
          <cell r="B346" t="str">
            <v>AYUDANTE RASO</v>
          </cell>
          <cell r="D346">
            <v>4</v>
          </cell>
          <cell r="E346">
            <v>77280</v>
          </cell>
          <cell r="F346">
            <v>5</v>
          </cell>
          <cell r="G346">
            <v>61824</v>
          </cell>
        </row>
        <row r="347">
          <cell r="A347" t="str">
            <v/>
          </cell>
          <cell r="E347" t="str">
            <v/>
          </cell>
          <cell r="F347" t="str">
            <v/>
          </cell>
          <cell r="G347" t="str">
            <v/>
          </cell>
        </row>
        <row r="348">
          <cell r="A348" t="str">
            <v/>
          </cell>
          <cell r="E348" t="str">
            <v/>
          </cell>
          <cell r="F348" t="str">
            <v/>
          </cell>
          <cell r="G348" t="str">
            <v/>
          </cell>
        </row>
        <row r="349">
          <cell r="F349" t="str">
            <v>SUBTOTAL</v>
          </cell>
          <cell r="G349">
            <v>92485.4</v>
          </cell>
        </row>
        <row r="351">
          <cell r="A351" t="str">
            <v>V. SERVICIOS</v>
          </cell>
        </row>
        <row r="352">
          <cell r="A352" t="str">
            <v>CÓDIGO</v>
          </cell>
          <cell r="B352" t="str">
            <v>DESCRIPCIÓN</v>
          </cell>
          <cell r="D352" t="str">
            <v>UNIDAD</v>
          </cell>
          <cell r="E352" t="str">
            <v>CANTIDAD</v>
          </cell>
          <cell r="F352" t="str">
            <v>PRECIO UNIT.</v>
          </cell>
          <cell r="G352" t="str">
            <v>VR. UNITARIO</v>
          </cell>
        </row>
        <row r="353">
          <cell r="A353" t="str">
            <v/>
          </cell>
          <cell r="D353" t="str">
            <v/>
          </cell>
          <cell r="F353" t="str">
            <v/>
          </cell>
          <cell r="G353" t="str">
            <v/>
          </cell>
        </row>
        <row r="354">
          <cell r="A354" t="str">
            <v/>
          </cell>
          <cell r="D354" t="str">
            <v/>
          </cell>
          <cell r="F354" t="str">
            <v/>
          </cell>
          <cell r="G354" t="str">
            <v/>
          </cell>
        </row>
        <row r="355">
          <cell r="A355" t="str">
            <v/>
          </cell>
          <cell r="D355" t="str">
            <v/>
          </cell>
          <cell r="F355" t="str">
            <v/>
          </cell>
          <cell r="G355" t="str">
            <v/>
          </cell>
        </row>
        <row r="356">
          <cell r="F356" t="str">
            <v>SUBTOTAL</v>
          </cell>
          <cell r="G356" t="str">
            <v/>
          </cell>
        </row>
        <row r="358">
          <cell r="A358" t="str">
            <v>TOTAL COSTO DIRECTO</v>
          </cell>
          <cell r="G358">
            <v>651521</v>
          </cell>
        </row>
        <row r="360">
          <cell r="A360" t="str">
            <v>2. COSTOS INDIRECTOS</v>
          </cell>
        </row>
        <row r="362">
          <cell r="A362" t="str">
            <v>DESCRIPCIÓN</v>
          </cell>
          <cell r="F362" t="str">
            <v>PORCENTAJE</v>
          </cell>
          <cell r="G362" t="str">
            <v>VALOR TOTAL</v>
          </cell>
        </row>
        <row r="363">
          <cell r="A363" t="str">
            <v>ADMINISTRACION</v>
          </cell>
          <cell r="F363">
            <v>0.2364</v>
          </cell>
          <cell r="G363">
            <v>154019.5644</v>
          </cell>
        </row>
        <row r="364">
          <cell r="A364" t="str">
            <v>IMPREVISTOS</v>
          </cell>
          <cell r="F364">
            <v>0.01</v>
          </cell>
          <cell r="G364">
            <v>6515.21</v>
          </cell>
        </row>
        <row r="365">
          <cell r="A365" t="str">
            <v>UTILIDADES</v>
          </cell>
          <cell r="F365">
            <v>0.05</v>
          </cell>
          <cell r="G365">
            <v>32576.050000000003</v>
          </cell>
        </row>
        <row r="366">
          <cell r="A366" t="str">
            <v>TOTAL COSTO INDIRECTO</v>
          </cell>
          <cell r="F366">
            <v>0.2964</v>
          </cell>
          <cell r="G366">
            <v>193111</v>
          </cell>
        </row>
        <row r="368">
          <cell r="A368" t="str">
            <v>PRECIO UNITARIO TOTAL APROXIMADO AL PESO</v>
          </cell>
          <cell r="G368">
            <v>844632</v>
          </cell>
        </row>
        <row r="370">
          <cell r="B370" t="str">
            <v/>
          </cell>
        </row>
        <row r="371">
          <cell r="B371" t="str">
            <v/>
          </cell>
        </row>
        <row r="372">
          <cell r="B372" t="str">
            <v/>
          </cell>
        </row>
        <row r="373">
          <cell r="B373" t="str">
            <v/>
          </cell>
          <cell r="D373" t="str">
            <v>FIRMA RESPONSABLE</v>
          </cell>
        </row>
        <row r="374">
          <cell r="A374" t="str">
            <v>DEPARTAMENTO DE ANTIOQUIA</v>
          </cell>
          <cell r="F374" t="str">
            <v/>
          </cell>
        </row>
        <row r="375">
          <cell r="A375" t="str">
            <v>MUNICIPIO DE BURITICÁ</v>
          </cell>
        </row>
        <row r="376">
          <cell r="A376" t="str">
            <v>PROYECTO: MEJORAMIENTO DE VIAS TERCIARIAS EN EL MUNICIPIO DE BURITICA EN EL 
MARCO DEL PROGRAMA REGIONAL MEJORAMIENTO DE VIAS 
TERCIARIAS EN EL OCCIDENTE ANTIOQUEÑO</v>
          </cell>
        </row>
        <row r="378">
          <cell r="A378" t="str">
            <v>ANÁLISIS DE PRECIOS UNITARIOS  VEREDA TABACAL</v>
          </cell>
        </row>
        <row r="379">
          <cell r="A379" t="str">
            <v>ITEM DE PAGO</v>
          </cell>
          <cell r="B379" t="str">
            <v>DESCRIPCIÓN</v>
          </cell>
          <cell r="E379" t="str">
            <v>UNIDAD</v>
          </cell>
          <cell r="F379" t="str">
            <v>CANTIDAD</v>
          </cell>
          <cell r="G379" t="str">
            <v>COSTO DIRECTO</v>
          </cell>
        </row>
        <row r="380">
          <cell r="A380">
            <v>1.6</v>
          </cell>
          <cell r="B380" t="str">
            <v>Concreto Clase D (21 MPa). Vigas  ncluye el suministro y el
transporte de todos los materiales, la formaleta en madera o similar. El acero de
refuerzo se pagara en su item respectivo. Incluye todo lo necesario para su correcta
construcción.</v>
          </cell>
          <cell r="E380" t="str">
            <v>m3</v>
          </cell>
          <cell r="G380">
            <v>658411</v>
          </cell>
        </row>
        <row r="382">
          <cell r="A382" t="str">
            <v>1. COSTOS DIRECTOS</v>
          </cell>
        </row>
        <row r="384">
          <cell r="A384" t="str">
            <v>I. EQUIPO</v>
          </cell>
        </row>
        <row r="385">
          <cell r="A385" t="str">
            <v>CÓDIGO</v>
          </cell>
          <cell r="B385" t="str">
            <v>DESCRIPCIÓN</v>
          </cell>
          <cell r="D385" t="str">
            <v>UNIDAD</v>
          </cell>
          <cell r="E385" t="str">
            <v>TARIFA</v>
          </cell>
          <cell r="F385" t="str">
            <v>RENDIMIENTO</v>
          </cell>
          <cell r="G385" t="str">
            <v>VR. UNITARIO</v>
          </cell>
        </row>
        <row r="386">
          <cell r="A386" t="str">
            <v>HEQ013</v>
          </cell>
          <cell r="B386" t="str">
            <v>VIBRADOR DE CONCRETO A GASOLINA (ALQUILER)</v>
          </cell>
          <cell r="D386" t="str">
            <v>hora</v>
          </cell>
          <cell r="E386">
            <v>6275.9444444444443</v>
          </cell>
          <cell r="F386">
            <v>1.5</v>
          </cell>
          <cell r="G386">
            <v>4183.9629629629626</v>
          </cell>
        </row>
        <row r="387">
          <cell r="A387" t="str">
            <v/>
          </cell>
          <cell r="D387" t="str">
            <v/>
          </cell>
          <cell r="E387" t="str">
            <v/>
          </cell>
          <cell r="G387" t="str">
            <v/>
          </cell>
        </row>
        <row r="388">
          <cell r="A388" t="str">
            <v/>
          </cell>
          <cell r="D388" t="str">
            <v/>
          </cell>
          <cell r="E388" t="str">
            <v/>
          </cell>
          <cell r="G388" t="str">
            <v/>
          </cell>
        </row>
        <row r="389">
          <cell r="A389" t="str">
            <v/>
          </cell>
          <cell r="D389" t="str">
            <v/>
          </cell>
          <cell r="E389" t="str">
            <v/>
          </cell>
          <cell r="G389" t="str">
            <v/>
          </cell>
        </row>
        <row r="390">
          <cell r="A390" t="str">
            <v/>
          </cell>
          <cell r="D390" t="str">
            <v/>
          </cell>
          <cell r="E390" t="str">
            <v/>
          </cell>
          <cell r="G390" t="str">
            <v/>
          </cell>
        </row>
        <row r="391">
          <cell r="A391" t="str">
            <v/>
          </cell>
          <cell r="D391" t="str">
            <v/>
          </cell>
          <cell r="E391" t="str">
            <v/>
          </cell>
          <cell r="G391" t="str">
            <v/>
          </cell>
        </row>
        <row r="392">
          <cell r="A392" t="str">
            <v>HEQ001</v>
          </cell>
          <cell r="B392" t="str">
            <v>HERRAMIENTA MENOR (5% DE LA MANO DE OBRA)</v>
          </cell>
          <cell r="D392" t="str">
            <v>%</v>
          </cell>
          <cell r="E392">
            <v>0.05</v>
          </cell>
          <cell r="F392">
            <v>92485.4</v>
          </cell>
          <cell r="G392">
            <v>4624.2699999999995</v>
          </cell>
        </row>
        <row r="393">
          <cell r="F393" t="str">
            <v>SUBTOTAL</v>
          </cell>
          <cell r="G393">
            <v>8808.2329629629621</v>
          </cell>
        </row>
        <row r="395">
          <cell r="A395" t="str">
            <v>II. MATERIALES</v>
          </cell>
        </row>
        <row r="396">
          <cell r="A396" t="str">
            <v>CÓDIGO</v>
          </cell>
          <cell r="B396" t="str">
            <v>DESCRIPCIÓN</v>
          </cell>
          <cell r="C396" t="str">
            <v>UNIDAD</v>
          </cell>
          <cell r="D396" t="str">
            <v>CANTIDAD</v>
          </cell>
          <cell r="E396" t="str">
            <v>DESP.</v>
          </cell>
          <cell r="F396" t="str">
            <v>PRECIO UNIT.</v>
          </cell>
          <cell r="G396" t="str">
            <v>VR. UNITARIO</v>
          </cell>
        </row>
        <row r="397">
          <cell r="A397" t="str">
            <v>MA024</v>
          </cell>
          <cell r="B397" t="str">
            <v>CONCRETO 3000 PSI (210 MPA) EN OBRA VEREDA TABACAL</v>
          </cell>
          <cell r="C397" t="str">
            <v>m3</v>
          </cell>
          <cell r="D397">
            <v>1</v>
          </cell>
          <cell r="E397">
            <v>0.05</v>
          </cell>
          <cell r="F397">
            <v>484736</v>
          </cell>
          <cell r="G397">
            <v>508972.80000000005</v>
          </cell>
        </row>
        <row r="398">
          <cell r="A398" t="str">
            <v>MA019</v>
          </cell>
          <cell r="B398" t="str">
            <v>TABLA CHAPA ORDINARIO 30 CM X 2 CM X 3 M.</v>
          </cell>
          <cell r="C398" t="str">
            <v>UN</v>
          </cell>
          <cell r="D398">
            <v>2</v>
          </cell>
          <cell r="F398">
            <v>13780</v>
          </cell>
          <cell r="G398">
            <v>27560</v>
          </cell>
        </row>
        <row r="399">
          <cell r="A399" t="str">
            <v>MA020</v>
          </cell>
          <cell r="B399" t="str">
            <v>LISTON 2 X 4</v>
          </cell>
          <cell r="C399" t="str">
            <v>UN</v>
          </cell>
          <cell r="D399">
            <v>6</v>
          </cell>
          <cell r="F399">
            <v>3400</v>
          </cell>
          <cell r="G399">
            <v>20400</v>
          </cell>
        </row>
        <row r="400">
          <cell r="A400" t="str">
            <v>MA021</v>
          </cell>
          <cell r="B400" t="str">
            <v>PUNTILLA CON CABEZA 2"</v>
          </cell>
          <cell r="C400" t="str">
            <v>LB</v>
          </cell>
          <cell r="D400">
            <v>0.05</v>
          </cell>
          <cell r="F400">
            <v>3700</v>
          </cell>
          <cell r="G400">
            <v>185</v>
          </cell>
        </row>
        <row r="401">
          <cell r="A401" t="str">
            <v/>
          </cell>
          <cell r="C401" t="str">
            <v/>
          </cell>
          <cell r="F401" t="str">
            <v/>
          </cell>
          <cell r="G401" t="str">
            <v/>
          </cell>
        </row>
        <row r="402">
          <cell r="A402" t="str">
            <v/>
          </cell>
          <cell r="C402" t="str">
            <v/>
          </cell>
          <cell r="F402" t="str">
            <v/>
          </cell>
          <cell r="G402" t="str">
            <v/>
          </cell>
        </row>
        <row r="403">
          <cell r="A403" t="str">
            <v/>
          </cell>
          <cell r="C403" t="str">
            <v/>
          </cell>
          <cell r="F403" t="str">
            <v/>
          </cell>
          <cell r="G403" t="str">
            <v/>
          </cell>
        </row>
        <row r="404">
          <cell r="A404" t="str">
            <v/>
          </cell>
          <cell r="C404" t="str">
            <v/>
          </cell>
          <cell r="F404" t="str">
            <v/>
          </cell>
          <cell r="G404" t="str">
            <v/>
          </cell>
        </row>
        <row r="405">
          <cell r="A405" t="str">
            <v/>
          </cell>
          <cell r="C405" t="str">
            <v/>
          </cell>
          <cell r="F405" t="str">
            <v/>
          </cell>
          <cell r="G405" t="str">
            <v/>
          </cell>
        </row>
        <row r="406">
          <cell r="A406" t="str">
            <v/>
          </cell>
          <cell r="C406" t="str">
            <v/>
          </cell>
          <cell r="F406" t="str">
            <v/>
          </cell>
          <cell r="G406" t="str">
            <v/>
          </cell>
        </row>
        <row r="407">
          <cell r="A407" t="str">
            <v/>
          </cell>
          <cell r="C407" t="str">
            <v/>
          </cell>
          <cell r="F407" t="str">
            <v/>
          </cell>
          <cell r="G407" t="str">
            <v/>
          </cell>
        </row>
        <row r="408">
          <cell r="A408" t="str">
            <v/>
          </cell>
          <cell r="C408" t="str">
            <v/>
          </cell>
          <cell r="F408" t="str">
            <v/>
          </cell>
          <cell r="G408" t="str">
            <v/>
          </cell>
        </row>
        <row r="409">
          <cell r="A409" t="str">
            <v/>
          </cell>
          <cell r="C409" t="str">
            <v/>
          </cell>
          <cell r="F409" t="str">
            <v/>
          </cell>
          <cell r="G409" t="str">
            <v/>
          </cell>
        </row>
        <row r="410">
          <cell r="A410" t="str">
            <v/>
          </cell>
          <cell r="C410" t="str">
            <v/>
          </cell>
          <cell r="F410" t="str">
            <v/>
          </cell>
          <cell r="G410" t="str">
            <v/>
          </cell>
        </row>
        <row r="411">
          <cell r="F411" t="str">
            <v>SUBTOTAL</v>
          </cell>
          <cell r="G411">
            <v>557117.80000000005</v>
          </cell>
        </row>
        <row r="413">
          <cell r="A413" t="str">
            <v>III. TRANSPORTES</v>
          </cell>
        </row>
        <row r="414">
          <cell r="A414" t="str">
            <v>CÓDIGO</v>
          </cell>
          <cell r="B414" t="str">
            <v>DESCRIPCIÓN</v>
          </cell>
          <cell r="C414" t="str">
            <v>TIPO</v>
          </cell>
          <cell r="D414" t="str">
            <v>VOLUMEN/PESO</v>
          </cell>
          <cell r="E414" t="str">
            <v>DISTANCIA</v>
          </cell>
          <cell r="F414" t="str">
            <v>TARIFA</v>
          </cell>
          <cell r="G414" t="str">
            <v>VR. UNITARIO</v>
          </cell>
        </row>
        <row r="415">
          <cell r="A415" t="str">
            <v/>
          </cell>
          <cell r="E415" t="str">
            <v/>
          </cell>
          <cell r="F415" t="str">
            <v/>
          </cell>
          <cell r="G415" t="str">
            <v/>
          </cell>
        </row>
        <row r="416">
          <cell r="A416" t="str">
            <v/>
          </cell>
          <cell r="E416" t="str">
            <v/>
          </cell>
          <cell r="F416" t="str">
            <v/>
          </cell>
          <cell r="G416" t="str">
            <v/>
          </cell>
        </row>
        <row r="417">
          <cell r="A417" t="str">
            <v/>
          </cell>
          <cell r="E417" t="str">
            <v/>
          </cell>
          <cell r="F417" t="str">
            <v/>
          </cell>
          <cell r="G417" t="str">
            <v/>
          </cell>
        </row>
        <row r="418">
          <cell r="F418" t="str">
            <v>SUBTOTAL</v>
          </cell>
          <cell r="G418" t="str">
            <v/>
          </cell>
        </row>
        <row r="420">
          <cell r="A420" t="str">
            <v>IV. MANO DE OBRA</v>
          </cell>
        </row>
        <row r="421">
          <cell r="A421" t="str">
            <v>CÓDIGO</v>
          </cell>
          <cell r="B421" t="str">
            <v>CARGOS PERSONAL</v>
          </cell>
          <cell r="D421" t="str">
            <v>CANTIDAD</v>
          </cell>
          <cell r="E421" t="str">
            <v>JORNAL TOTAL</v>
          </cell>
          <cell r="F421" t="str">
            <v>RENDIMIENTO</v>
          </cell>
          <cell r="G421" t="str">
            <v>VR. UNITARIO</v>
          </cell>
        </row>
        <row r="422">
          <cell r="A422" t="str">
            <v>MO029</v>
          </cell>
          <cell r="B422" t="str">
            <v>OFICIAL DE OBRA CIVIL</v>
          </cell>
          <cell r="D422">
            <v>1</v>
          </cell>
          <cell r="E422">
            <v>153307</v>
          </cell>
          <cell r="F422">
            <v>5</v>
          </cell>
          <cell r="G422">
            <v>30661.4</v>
          </cell>
        </row>
        <row r="423">
          <cell r="A423" t="str">
            <v>MO032</v>
          </cell>
          <cell r="B423" t="str">
            <v>AYUDANTE RASO</v>
          </cell>
          <cell r="D423">
            <v>4</v>
          </cell>
          <cell r="E423">
            <v>77280</v>
          </cell>
          <cell r="F423">
            <v>5</v>
          </cell>
          <cell r="G423">
            <v>61824</v>
          </cell>
        </row>
        <row r="424">
          <cell r="A424" t="str">
            <v/>
          </cell>
          <cell r="E424" t="str">
            <v/>
          </cell>
          <cell r="F424" t="str">
            <v/>
          </cell>
          <cell r="G424" t="str">
            <v/>
          </cell>
        </row>
        <row r="425">
          <cell r="A425" t="str">
            <v/>
          </cell>
          <cell r="E425" t="str">
            <v/>
          </cell>
          <cell r="F425" t="str">
            <v/>
          </cell>
          <cell r="G425" t="str">
            <v/>
          </cell>
        </row>
        <row r="426">
          <cell r="F426" t="str">
            <v>SUBTOTAL</v>
          </cell>
          <cell r="G426">
            <v>92485.4</v>
          </cell>
        </row>
        <row r="428">
          <cell r="A428" t="str">
            <v>V. SERVICIOS</v>
          </cell>
        </row>
        <row r="429">
          <cell r="A429" t="str">
            <v>CÓDIGO</v>
          </cell>
          <cell r="B429" t="str">
            <v>DESCRIPCIÓN</v>
          </cell>
          <cell r="D429" t="str">
            <v>UNIDAD</v>
          </cell>
          <cell r="E429" t="str">
            <v>CANTIDAD</v>
          </cell>
          <cell r="F429" t="str">
            <v>PRECIO UNIT.</v>
          </cell>
          <cell r="G429" t="str">
            <v>VR. UNITARIO</v>
          </cell>
        </row>
        <row r="430">
          <cell r="A430" t="str">
            <v/>
          </cell>
          <cell r="D430" t="str">
            <v/>
          </cell>
          <cell r="F430" t="str">
            <v/>
          </cell>
          <cell r="G430" t="str">
            <v/>
          </cell>
        </row>
        <row r="431">
          <cell r="A431" t="str">
            <v/>
          </cell>
          <cell r="D431" t="str">
            <v/>
          </cell>
          <cell r="F431" t="str">
            <v/>
          </cell>
          <cell r="G431" t="str">
            <v/>
          </cell>
        </row>
        <row r="432">
          <cell r="A432" t="str">
            <v/>
          </cell>
          <cell r="D432" t="str">
            <v/>
          </cell>
          <cell r="F432" t="str">
            <v/>
          </cell>
          <cell r="G432" t="str">
            <v/>
          </cell>
        </row>
        <row r="433">
          <cell r="F433" t="str">
            <v>SUBTOTAL</v>
          </cell>
          <cell r="G433" t="str">
            <v/>
          </cell>
        </row>
        <row r="435">
          <cell r="A435" t="str">
            <v>TOTAL COSTO DIRECTO</v>
          </cell>
          <cell r="G435">
            <v>658411</v>
          </cell>
        </row>
        <row r="437">
          <cell r="A437" t="str">
            <v>2. COSTOS INDIRECTOS</v>
          </cell>
        </row>
        <row r="439">
          <cell r="A439" t="str">
            <v>DESCRIPCIÓN</v>
          </cell>
          <cell r="F439" t="str">
            <v>PORCENTAJE</v>
          </cell>
          <cell r="G439" t="str">
            <v>VALOR TOTAL</v>
          </cell>
        </row>
        <row r="440">
          <cell r="A440" t="str">
            <v>ADMINISTRACION</v>
          </cell>
          <cell r="F440">
            <v>0.2364</v>
          </cell>
          <cell r="G440">
            <v>155648.36040000001</v>
          </cell>
        </row>
        <row r="441">
          <cell r="A441" t="str">
            <v>IMPREVISTOS</v>
          </cell>
          <cell r="F441">
            <v>0.01</v>
          </cell>
          <cell r="G441">
            <v>6584.1100000000006</v>
          </cell>
        </row>
        <row r="442">
          <cell r="A442" t="str">
            <v>UTILIDADES</v>
          </cell>
          <cell r="F442">
            <v>0.05</v>
          </cell>
          <cell r="G442">
            <v>32920.550000000003</v>
          </cell>
        </row>
        <row r="443">
          <cell r="A443" t="str">
            <v>TOTAL COSTO INDIRECTO</v>
          </cell>
          <cell r="F443">
            <v>0.2964</v>
          </cell>
          <cell r="G443">
            <v>195153</v>
          </cell>
        </row>
        <row r="445">
          <cell r="A445" t="str">
            <v>PRECIO UNITARIO TOTAL APROXIMADO AL PESO</v>
          </cell>
          <cell r="G445">
            <v>853564</v>
          </cell>
        </row>
        <row r="447">
          <cell r="B447" t="str">
            <v/>
          </cell>
        </row>
        <row r="448">
          <cell r="B448" t="str">
            <v/>
          </cell>
        </row>
        <row r="449">
          <cell r="B449" t="str">
            <v/>
          </cell>
        </row>
        <row r="450">
          <cell r="B450" t="str">
            <v/>
          </cell>
          <cell r="D450" t="str">
            <v>FIRMA RESPONSABLE</v>
          </cell>
        </row>
        <row r="451">
          <cell r="A451" t="str">
            <v>DEPARTAMENTO DE ANTIOQUIA</v>
          </cell>
          <cell r="F451" t="str">
            <v/>
          </cell>
        </row>
        <row r="452">
          <cell r="A452" t="str">
            <v>MUNICIPIO DE BURITICÁ</v>
          </cell>
        </row>
        <row r="453">
          <cell r="A453" t="str">
            <v>PROYECTO: MEJORAMIENTO DE VIAS TERCIARIAS EN EL MUNICIPIO DE BURITICA EN EL 
MARCO DEL PROGRAMA REGIONAL MEJORAMIENTO DE VIAS 
TERCIARIAS EN EL OCCIDENTE ANTIOQUEÑO</v>
          </cell>
        </row>
        <row r="455">
          <cell r="A455" t="str">
            <v>ANÁLISIS DE PRECIOS UNITARIOS  VEREDA TABACAL</v>
          </cell>
        </row>
        <row r="456">
          <cell r="A456" t="str">
            <v>ITEM DE PAGO</v>
          </cell>
          <cell r="B456" t="str">
            <v>DESCRIPCIÓN</v>
          </cell>
          <cell r="E456" t="str">
            <v>UNIDAD</v>
          </cell>
          <cell r="F456" t="str">
            <v>CANTIDAD</v>
          </cell>
          <cell r="G456" t="str">
            <v>COSTO DIRECTO</v>
          </cell>
        </row>
        <row r="457">
          <cell r="A457">
            <v>1.7</v>
          </cell>
          <cell r="B457" t="str">
            <v>Concreto Clase H (Ciclópeo con concreto clase D - 21 MPa y Piedra de 2" a 4") ncluye el suministro y el
transporte de todos los materiales, la formaleta en madera o similar. Elncluye todo lo necesario para su correcta
construcción.</v>
          </cell>
          <cell r="E457" t="str">
            <v>m3</v>
          </cell>
          <cell r="G457">
            <v>435694</v>
          </cell>
        </row>
        <row r="459">
          <cell r="A459" t="str">
            <v>1. COSTOS DIRECTOS</v>
          </cell>
        </row>
        <row r="461">
          <cell r="A461" t="str">
            <v>I. EQUIPO</v>
          </cell>
        </row>
        <row r="462">
          <cell r="A462" t="str">
            <v>CÓDIGO</v>
          </cell>
          <cell r="B462" t="str">
            <v>DESCRIPCIÓN</v>
          </cell>
          <cell r="D462" t="str">
            <v>UNIDAD</v>
          </cell>
          <cell r="E462" t="str">
            <v>TARIFA</v>
          </cell>
          <cell r="F462" t="str">
            <v>RENDIMIENTO</v>
          </cell>
          <cell r="G462" t="str">
            <v>VR. UNITARIO</v>
          </cell>
        </row>
        <row r="463">
          <cell r="A463" t="str">
            <v>HEQ013</v>
          </cell>
          <cell r="B463" t="str">
            <v>VIBRADOR DE CONCRETO A GASOLINA (ALQUILER)</v>
          </cell>
          <cell r="D463" t="str">
            <v>hora</v>
          </cell>
          <cell r="E463">
            <v>6275.9444444444443</v>
          </cell>
          <cell r="F463">
            <v>1.5</v>
          </cell>
          <cell r="G463">
            <v>4183.9629629629626</v>
          </cell>
        </row>
        <row r="464">
          <cell r="A464" t="str">
            <v/>
          </cell>
          <cell r="D464" t="str">
            <v/>
          </cell>
          <cell r="E464" t="str">
            <v/>
          </cell>
          <cell r="G464" t="str">
            <v/>
          </cell>
        </row>
        <row r="465">
          <cell r="A465" t="str">
            <v/>
          </cell>
          <cell r="D465" t="str">
            <v/>
          </cell>
          <cell r="E465" t="str">
            <v/>
          </cell>
          <cell r="G465" t="str">
            <v/>
          </cell>
        </row>
        <row r="466">
          <cell r="A466" t="str">
            <v/>
          </cell>
          <cell r="D466" t="str">
            <v/>
          </cell>
          <cell r="E466" t="str">
            <v/>
          </cell>
          <cell r="G466" t="str">
            <v/>
          </cell>
        </row>
        <row r="467">
          <cell r="A467" t="str">
            <v/>
          </cell>
          <cell r="D467" t="str">
            <v/>
          </cell>
          <cell r="E467" t="str">
            <v/>
          </cell>
          <cell r="G467" t="str">
            <v/>
          </cell>
        </row>
        <row r="468">
          <cell r="A468" t="str">
            <v/>
          </cell>
          <cell r="D468" t="str">
            <v/>
          </cell>
          <cell r="E468" t="str">
            <v/>
          </cell>
          <cell r="G468" t="str">
            <v/>
          </cell>
        </row>
        <row r="469">
          <cell r="A469" t="str">
            <v>HEQ001</v>
          </cell>
          <cell r="B469" t="str">
            <v>HERRAMIENTA MENOR (5% DE LA MANO DE OBRA)</v>
          </cell>
          <cell r="D469" t="str">
            <v>%</v>
          </cell>
          <cell r="E469">
            <v>0.05</v>
          </cell>
          <cell r="F469">
            <v>77071.166666666672</v>
          </cell>
          <cell r="G469">
            <v>3853.5583333333338</v>
          </cell>
        </row>
        <row r="470">
          <cell r="F470" t="str">
            <v>SUBTOTAL</v>
          </cell>
          <cell r="G470">
            <v>8037.521296296296</v>
          </cell>
        </row>
        <row r="472">
          <cell r="A472" t="str">
            <v>II. MATERIALES</v>
          </cell>
        </row>
        <row r="473">
          <cell r="A473" t="str">
            <v>CÓDIGO</v>
          </cell>
          <cell r="B473" t="str">
            <v>DESCRIPCIÓN</v>
          </cell>
          <cell r="C473" t="str">
            <v>UNIDAD</v>
          </cell>
          <cell r="D473" t="str">
            <v>CANTIDAD</v>
          </cell>
          <cell r="E473" t="str">
            <v>DESP.</v>
          </cell>
          <cell r="F473" t="str">
            <v>PRECIO UNIT.</v>
          </cell>
          <cell r="G473" t="str">
            <v>VR. UNITARIO</v>
          </cell>
        </row>
        <row r="474">
          <cell r="A474" t="str">
            <v>MA024</v>
          </cell>
          <cell r="B474" t="str">
            <v>CONCRETO 3000 PSI (210 MPA) EN OBRA VEREDA TABACAL</v>
          </cell>
          <cell r="C474" t="str">
            <v>m3</v>
          </cell>
          <cell r="D474">
            <v>0.6</v>
          </cell>
          <cell r="E474">
            <v>0.05</v>
          </cell>
          <cell r="F474">
            <v>484736</v>
          </cell>
          <cell r="G474">
            <v>305383.67999999999</v>
          </cell>
        </row>
        <row r="475">
          <cell r="A475" t="str">
            <v>MA022</v>
          </cell>
          <cell r="B475" t="str">
            <v xml:space="preserve">Piedra </v>
          </cell>
          <cell r="C475" t="str">
            <v>m3</v>
          </cell>
          <cell r="D475">
            <v>0.4</v>
          </cell>
          <cell r="E475">
            <v>0.05</v>
          </cell>
          <cell r="F475">
            <v>53119.200000000004</v>
          </cell>
          <cell r="G475">
            <v>22310.064000000006</v>
          </cell>
        </row>
        <row r="476">
          <cell r="A476" t="str">
            <v/>
          </cell>
          <cell r="C476" t="str">
            <v/>
          </cell>
          <cell r="F476" t="str">
            <v/>
          </cell>
          <cell r="G476" t="str">
            <v/>
          </cell>
        </row>
        <row r="477">
          <cell r="A477" t="str">
            <v/>
          </cell>
          <cell r="C477" t="str">
            <v/>
          </cell>
          <cell r="F477" t="str">
            <v/>
          </cell>
          <cell r="G477" t="str">
            <v/>
          </cell>
        </row>
        <row r="478">
          <cell r="A478" t="str">
            <v/>
          </cell>
          <cell r="C478" t="str">
            <v/>
          </cell>
          <cell r="F478" t="str">
            <v/>
          </cell>
          <cell r="G478" t="str">
            <v/>
          </cell>
        </row>
        <row r="479">
          <cell r="A479" t="str">
            <v/>
          </cell>
          <cell r="C479" t="str">
            <v/>
          </cell>
          <cell r="F479" t="str">
            <v/>
          </cell>
          <cell r="G479" t="str">
            <v/>
          </cell>
        </row>
        <row r="480">
          <cell r="A480" t="str">
            <v/>
          </cell>
          <cell r="C480" t="str">
            <v/>
          </cell>
          <cell r="F480" t="str">
            <v/>
          </cell>
          <cell r="G480" t="str">
            <v/>
          </cell>
        </row>
        <row r="481">
          <cell r="A481" t="str">
            <v/>
          </cell>
          <cell r="C481" t="str">
            <v/>
          </cell>
          <cell r="F481" t="str">
            <v/>
          </cell>
          <cell r="G481" t="str">
            <v/>
          </cell>
        </row>
        <row r="482">
          <cell r="A482" t="str">
            <v/>
          </cell>
          <cell r="C482" t="str">
            <v/>
          </cell>
          <cell r="F482" t="str">
            <v/>
          </cell>
          <cell r="G482" t="str">
            <v/>
          </cell>
        </row>
        <row r="483">
          <cell r="A483" t="str">
            <v/>
          </cell>
          <cell r="C483" t="str">
            <v/>
          </cell>
          <cell r="F483" t="str">
            <v/>
          </cell>
          <cell r="G483" t="str">
            <v/>
          </cell>
        </row>
        <row r="484">
          <cell r="A484" t="str">
            <v/>
          </cell>
          <cell r="C484" t="str">
            <v/>
          </cell>
          <cell r="F484" t="str">
            <v/>
          </cell>
          <cell r="G484" t="str">
            <v/>
          </cell>
        </row>
        <row r="485">
          <cell r="A485" t="str">
            <v/>
          </cell>
          <cell r="C485" t="str">
            <v/>
          </cell>
          <cell r="F485" t="str">
            <v/>
          </cell>
          <cell r="G485" t="str">
            <v/>
          </cell>
        </row>
        <row r="486">
          <cell r="A486" t="str">
            <v/>
          </cell>
          <cell r="C486" t="str">
            <v/>
          </cell>
          <cell r="F486" t="str">
            <v/>
          </cell>
          <cell r="G486" t="str">
            <v/>
          </cell>
        </row>
        <row r="487">
          <cell r="A487" t="str">
            <v/>
          </cell>
          <cell r="C487" t="str">
            <v/>
          </cell>
          <cell r="F487" t="str">
            <v/>
          </cell>
          <cell r="G487" t="str">
            <v/>
          </cell>
        </row>
        <row r="488">
          <cell r="F488" t="str">
            <v>SUBTOTAL</v>
          </cell>
          <cell r="G488">
            <v>327693.74400000001</v>
          </cell>
        </row>
        <row r="490">
          <cell r="A490" t="str">
            <v>III. TRANSPORTES</v>
          </cell>
        </row>
        <row r="491">
          <cell r="A491" t="str">
            <v>CÓDIGO</v>
          </cell>
          <cell r="B491" t="str">
            <v>DESCRIPCIÓN</v>
          </cell>
          <cell r="C491" t="str">
            <v>TIPO</v>
          </cell>
          <cell r="D491" t="str">
            <v>VOLUMEN/PESO</v>
          </cell>
          <cell r="E491" t="str">
            <v>DISTANCIA</v>
          </cell>
          <cell r="F491" t="str">
            <v>TARIFA</v>
          </cell>
          <cell r="G491" t="str">
            <v>VR. UNITARIO</v>
          </cell>
        </row>
        <row r="492">
          <cell r="A492" t="str">
            <v>TR002</v>
          </cell>
          <cell r="B492" t="str">
            <v>TRANSPORTE DE MATERIALES DE PLAYA</v>
          </cell>
          <cell r="C492" t="str">
            <v>PLAYA</v>
          </cell>
          <cell r="D492">
            <v>0.4</v>
          </cell>
          <cell r="E492">
            <v>57</v>
          </cell>
          <cell r="F492">
            <v>1004</v>
          </cell>
          <cell r="G492">
            <v>22891.200000000001</v>
          </cell>
        </row>
        <row r="493">
          <cell r="A493" t="str">
            <v/>
          </cell>
          <cell r="E493" t="str">
            <v/>
          </cell>
          <cell r="F493" t="str">
            <v/>
          </cell>
          <cell r="G493" t="str">
            <v/>
          </cell>
        </row>
        <row r="494">
          <cell r="A494" t="str">
            <v/>
          </cell>
          <cell r="E494" t="str">
            <v/>
          </cell>
          <cell r="F494" t="str">
            <v/>
          </cell>
          <cell r="G494" t="str">
            <v/>
          </cell>
        </row>
        <row r="495">
          <cell r="F495" t="str">
            <v>SUBTOTAL</v>
          </cell>
          <cell r="G495">
            <v>22891.200000000001</v>
          </cell>
        </row>
        <row r="497">
          <cell r="A497" t="str">
            <v>IV. MANO DE OBRA</v>
          </cell>
        </row>
        <row r="498">
          <cell r="A498" t="str">
            <v>CÓDIGO</v>
          </cell>
          <cell r="B498" t="str">
            <v>CARGOS PERSONAL</v>
          </cell>
          <cell r="D498" t="str">
            <v>CANTIDAD</v>
          </cell>
          <cell r="E498" t="str">
            <v>JORNAL TOTAL</v>
          </cell>
          <cell r="F498" t="str">
            <v>RENDIMIENTO</v>
          </cell>
          <cell r="G498" t="str">
            <v>VR. UNITARIO</v>
          </cell>
        </row>
        <row r="499">
          <cell r="A499" t="str">
            <v>MO029</v>
          </cell>
          <cell r="B499" t="str">
            <v>OFICIAL DE OBRA CIVIL</v>
          </cell>
          <cell r="D499">
            <v>1</v>
          </cell>
          <cell r="E499">
            <v>153307</v>
          </cell>
          <cell r="F499">
            <v>6</v>
          </cell>
          <cell r="G499">
            <v>25551.166666666668</v>
          </cell>
        </row>
        <row r="500">
          <cell r="A500" t="str">
            <v>MO032</v>
          </cell>
          <cell r="B500" t="str">
            <v>AYUDANTE RASO</v>
          </cell>
          <cell r="D500">
            <v>4</v>
          </cell>
          <cell r="E500">
            <v>77280</v>
          </cell>
          <cell r="F500">
            <v>6</v>
          </cell>
          <cell r="G500">
            <v>51520</v>
          </cell>
        </row>
        <row r="501">
          <cell r="A501" t="str">
            <v/>
          </cell>
          <cell r="E501" t="str">
            <v/>
          </cell>
          <cell r="F501" t="str">
            <v/>
          </cell>
          <cell r="G501" t="str">
            <v/>
          </cell>
        </row>
        <row r="502">
          <cell r="A502" t="str">
            <v/>
          </cell>
          <cell r="E502" t="str">
            <v/>
          </cell>
          <cell r="F502" t="str">
            <v/>
          </cell>
          <cell r="G502" t="str">
            <v/>
          </cell>
        </row>
        <row r="503">
          <cell r="F503" t="str">
            <v>SUBTOTAL</v>
          </cell>
          <cell r="G503">
            <v>77071.166666666672</v>
          </cell>
        </row>
        <row r="505">
          <cell r="A505" t="str">
            <v>V. SERVICIOS</v>
          </cell>
        </row>
        <row r="506">
          <cell r="A506" t="str">
            <v>CÓDIGO</v>
          </cell>
          <cell r="B506" t="str">
            <v>DESCRIPCIÓN</v>
          </cell>
          <cell r="D506" t="str">
            <v>UNIDAD</v>
          </cell>
          <cell r="E506" t="str">
            <v>CANTIDAD</v>
          </cell>
          <cell r="F506" t="str">
            <v>PRECIO UNIT.</v>
          </cell>
          <cell r="G506" t="str">
            <v>VR. UNITARIO</v>
          </cell>
        </row>
        <row r="507">
          <cell r="A507" t="str">
            <v/>
          </cell>
          <cell r="D507" t="str">
            <v/>
          </cell>
          <cell r="F507" t="str">
            <v/>
          </cell>
          <cell r="G507" t="str">
            <v/>
          </cell>
        </row>
        <row r="508">
          <cell r="A508" t="str">
            <v/>
          </cell>
          <cell r="D508" t="str">
            <v/>
          </cell>
          <cell r="F508" t="str">
            <v/>
          </cell>
          <cell r="G508" t="str">
            <v/>
          </cell>
        </row>
        <row r="509">
          <cell r="A509" t="str">
            <v/>
          </cell>
          <cell r="D509" t="str">
            <v/>
          </cell>
          <cell r="F509" t="str">
            <v/>
          </cell>
          <cell r="G509" t="str">
            <v/>
          </cell>
        </row>
        <row r="510">
          <cell r="F510" t="str">
            <v>SUBTOTAL</v>
          </cell>
          <cell r="G510" t="str">
            <v/>
          </cell>
        </row>
        <row r="512">
          <cell r="A512" t="str">
            <v>TOTAL COSTO DIRECTO</v>
          </cell>
          <cell r="G512">
            <v>435694</v>
          </cell>
        </row>
        <row r="514">
          <cell r="A514" t="str">
            <v>2. COSTOS INDIRECTOS</v>
          </cell>
        </row>
        <row r="516">
          <cell r="A516" t="str">
            <v>DESCRIPCIÓN</v>
          </cell>
          <cell r="F516" t="str">
            <v>PORCENTAJE</v>
          </cell>
          <cell r="G516" t="str">
            <v>VALOR TOTAL</v>
          </cell>
        </row>
        <row r="517">
          <cell r="A517" t="str">
            <v>ADMINISTRACION</v>
          </cell>
          <cell r="F517">
            <v>0.2364</v>
          </cell>
          <cell r="G517">
            <v>102998.0616</v>
          </cell>
        </row>
        <row r="518">
          <cell r="A518" t="str">
            <v>IMPREVISTOS</v>
          </cell>
          <cell r="F518">
            <v>0.01</v>
          </cell>
          <cell r="G518">
            <v>4356.9400000000005</v>
          </cell>
        </row>
        <row r="519">
          <cell r="A519" t="str">
            <v>UTILIDADES</v>
          </cell>
          <cell r="F519">
            <v>0.05</v>
          </cell>
          <cell r="G519">
            <v>21784.7</v>
          </cell>
        </row>
        <row r="520">
          <cell r="A520" t="str">
            <v>TOTAL COSTO INDIRECTO</v>
          </cell>
          <cell r="F520">
            <v>0.2964</v>
          </cell>
          <cell r="G520">
            <v>129140</v>
          </cell>
        </row>
        <row r="522">
          <cell r="A522" t="str">
            <v>PRECIO UNITARIO TOTAL APROXIMADO AL PESO</v>
          </cell>
          <cell r="G522">
            <v>564834</v>
          </cell>
        </row>
        <row r="524">
          <cell r="B524" t="str">
            <v/>
          </cell>
        </row>
        <row r="525">
          <cell r="B525" t="str">
            <v/>
          </cell>
        </row>
        <row r="526">
          <cell r="B526" t="str">
            <v/>
          </cell>
        </row>
        <row r="527">
          <cell r="B527" t="str">
            <v/>
          </cell>
          <cell r="D527" t="str">
            <v>FIRMA RESPONSABLE</v>
          </cell>
        </row>
        <row r="528">
          <cell r="A528" t="str">
            <v>DEPARTAMENTO DE ANTIOQUIA</v>
          </cell>
          <cell r="F528" t="str">
            <v/>
          </cell>
        </row>
        <row r="529">
          <cell r="A529" t="str">
            <v>MUNICIPIO DE BURITICÁ</v>
          </cell>
        </row>
        <row r="530">
          <cell r="A530" t="str">
            <v>PROYECTO: MEJORAMIENTO DE VIAS TERCIARIAS EN EL MUNICIPIO DE BURITICA EN EL 
MARCO DEL PROGRAMA REGIONAL MEJORAMIENTO DE VIAS 
TERCIARIAS EN EL OCCIDENTE ANTIOQUEÑO</v>
          </cell>
        </row>
        <row r="532">
          <cell r="A532" t="str">
            <v>ANÁLISIS DE PRECIOS UNITARIOS  VEREDA TABACAL</v>
          </cell>
        </row>
        <row r="533">
          <cell r="A533" t="str">
            <v>ITEM DE PAGO</v>
          </cell>
          <cell r="B533" t="str">
            <v>DESCRIPCIÓN</v>
          </cell>
          <cell r="E533" t="str">
            <v>UNIDAD</v>
          </cell>
          <cell r="F533" t="str">
            <v>CANTIDAD</v>
          </cell>
          <cell r="G533" t="str">
            <v>COSTO DIRECTO</v>
          </cell>
        </row>
        <row r="534">
          <cell r="A534">
            <v>1.8</v>
          </cell>
          <cell r="B534" t="str">
            <v>Suministro, transporte y colocación de Acero de refuerzo fy=420 Mpa (Grado 60)</v>
          </cell>
          <cell r="E534" t="str">
            <v>Kg</v>
          </cell>
          <cell r="G534">
            <v>6979</v>
          </cell>
        </row>
        <row r="536">
          <cell r="A536" t="str">
            <v>1. COSTOS DIRECTOS</v>
          </cell>
        </row>
        <row r="538">
          <cell r="A538" t="str">
            <v>I. EQUIPO</v>
          </cell>
        </row>
        <row r="539">
          <cell r="A539" t="str">
            <v>CÓDIGO</v>
          </cell>
          <cell r="B539" t="str">
            <v>DESCRIPCIÓN</v>
          </cell>
          <cell r="D539" t="str">
            <v>UNIDAD</v>
          </cell>
          <cell r="E539" t="str">
            <v>TARIFA</v>
          </cell>
          <cell r="F539" t="str">
            <v>RENDIMIENTO</v>
          </cell>
          <cell r="G539" t="str">
            <v>VR. UNITARIO</v>
          </cell>
        </row>
        <row r="540">
          <cell r="A540" t="str">
            <v>HEQ011</v>
          </cell>
          <cell r="B540" t="str">
            <v>CIZALLA DE BANCO CORTA PERNO, INCLUYE DADOS</v>
          </cell>
          <cell r="D540" t="str">
            <v>HORA</v>
          </cell>
          <cell r="E540">
            <v>728.875</v>
          </cell>
          <cell r="F540">
            <v>21.25</v>
          </cell>
          <cell r="G540">
            <v>34.299999999999997</v>
          </cell>
        </row>
        <row r="541">
          <cell r="A541" t="str">
            <v/>
          </cell>
          <cell r="D541" t="str">
            <v/>
          </cell>
          <cell r="E541" t="str">
            <v/>
          </cell>
          <cell r="G541" t="str">
            <v/>
          </cell>
        </row>
        <row r="542">
          <cell r="A542" t="str">
            <v/>
          </cell>
          <cell r="D542" t="str">
            <v/>
          </cell>
          <cell r="E542" t="str">
            <v/>
          </cell>
          <cell r="G542" t="str">
            <v/>
          </cell>
        </row>
        <row r="543">
          <cell r="A543" t="str">
            <v/>
          </cell>
          <cell r="D543" t="str">
            <v/>
          </cell>
          <cell r="E543" t="str">
            <v/>
          </cell>
          <cell r="G543" t="str">
            <v/>
          </cell>
        </row>
        <row r="544">
          <cell r="A544" t="str">
            <v/>
          </cell>
          <cell r="D544" t="str">
            <v/>
          </cell>
          <cell r="E544" t="str">
            <v/>
          </cell>
          <cell r="G544" t="str">
            <v/>
          </cell>
        </row>
        <row r="545">
          <cell r="A545" t="str">
            <v/>
          </cell>
          <cell r="D545" t="str">
            <v/>
          </cell>
          <cell r="E545" t="str">
            <v/>
          </cell>
          <cell r="G545" t="str">
            <v/>
          </cell>
        </row>
        <row r="546">
          <cell r="A546" t="str">
            <v>HEQ001</v>
          </cell>
          <cell r="B546" t="str">
            <v>HERRAMIENTA MENOR (5% DE LA MANO DE OBRA)</v>
          </cell>
          <cell r="D546" t="str">
            <v>%</v>
          </cell>
          <cell r="E546">
            <v>0.05</v>
          </cell>
          <cell r="F546">
            <v>1356.3941176470589</v>
          </cell>
          <cell r="G546">
            <v>67.819705882352949</v>
          </cell>
        </row>
        <row r="547">
          <cell r="F547" t="str">
            <v>SUBTOTAL</v>
          </cell>
          <cell r="G547">
            <v>102.11970588235295</v>
          </cell>
        </row>
        <row r="549">
          <cell r="A549" t="str">
            <v>II. MATERIALES</v>
          </cell>
        </row>
        <row r="550">
          <cell r="A550" t="str">
            <v>CÓDIGO</v>
          </cell>
          <cell r="B550" t="str">
            <v>DESCRIPCIÓN</v>
          </cell>
          <cell r="C550" t="str">
            <v>UNIDAD</v>
          </cell>
          <cell r="D550" t="str">
            <v>CANTIDAD</v>
          </cell>
          <cell r="E550" t="str">
            <v>DESP.</v>
          </cell>
          <cell r="F550" t="str">
            <v>PRECIO UNIT.</v>
          </cell>
          <cell r="G550" t="str">
            <v>VR. UNITARIO</v>
          </cell>
        </row>
        <row r="551">
          <cell r="A551" t="str">
            <v>MA009</v>
          </cell>
          <cell r="B551" t="str">
            <v>ACERO REFUERZO G-60 FIGURADO</v>
          </cell>
          <cell r="C551" t="str">
            <v>KG</v>
          </cell>
          <cell r="D551">
            <v>1</v>
          </cell>
          <cell r="E551">
            <v>0.05</v>
          </cell>
          <cell r="F551">
            <v>5049</v>
          </cell>
          <cell r="G551">
            <v>5301.45</v>
          </cell>
        </row>
        <row r="552">
          <cell r="A552" t="str">
            <v>MA010</v>
          </cell>
          <cell r="B552" t="str">
            <v>ALAMBRE RECOCIDO C 18</v>
          </cell>
          <cell r="C552" t="str">
            <v>KG</v>
          </cell>
          <cell r="D552">
            <v>0.03</v>
          </cell>
          <cell r="E552">
            <v>0.01</v>
          </cell>
          <cell r="F552">
            <v>7227</v>
          </cell>
          <cell r="G552">
            <v>218.97810000000001</v>
          </cell>
        </row>
        <row r="553">
          <cell r="A553" t="str">
            <v/>
          </cell>
          <cell r="C553" t="str">
            <v/>
          </cell>
          <cell r="F553" t="str">
            <v/>
          </cell>
          <cell r="G553" t="str">
            <v/>
          </cell>
        </row>
        <row r="554">
          <cell r="A554" t="str">
            <v/>
          </cell>
          <cell r="C554" t="str">
            <v/>
          </cell>
          <cell r="F554" t="str">
            <v/>
          </cell>
          <cell r="G554" t="str">
            <v/>
          </cell>
        </row>
        <row r="555">
          <cell r="A555" t="str">
            <v/>
          </cell>
          <cell r="C555" t="str">
            <v/>
          </cell>
          <cell r="F555" t="str">
            <v/>
          </cell>
          <cell r="G555" t="str">
            <v/>
          </cell>
        </row>
        <row r="556">
          <cell r="A556" t="str">
            <v/>
          </cell>
          <cell r="C556" t="str">
            <v/>
          </cell>
          <cell r="F556" t="str">
            <v/>
          </cell>
          <cell r="G556" t="str">
            <v/>
          </cell>
        </row>
        <row r="557">
          <cell r="A557" t="str">
            <v/>
          </cell>
          <cell r="C557" t="str">
            <v/>
          </cell>
          <cell r="F557" t="str">
            <v/>
          </cell>
          <cell r="G557" t="str">
            <v/>
          </cell>
        </row>
        <row r="558">
          <cell r="A558" t="str">
            <v/>
          </cell>
          <cell r="C558" t="str">
            <v/>
          </cell>
          <cell r="F558" t="str">
            <v/>
          </cell>
          <cell r="G558" t="str">
            <v/>
          </cell>
        </row>
        <row r="559">
          <cell r="A559" t="str">
            <v/>
          </cell>
          <cell r="C559" t="str">
            <v/>
          </cell>
          <cell r="F559" t="str">
            <v/>
          </cell>
          <cell r="G559" t="str">
            <v/>
          </cell>
        </row>
        <row r="560">
          <cell r="A560" t="str">
            <v/>
          </cell>
          <cell r="C560" t="str">
            <v/>
          </cell>
          <cell r="F560" t="str">
            <v/>
          </cell>
          <cell r="G560" t="str">
            <v/>
          </cell>
        </row>
        <row r="561">
          <cell r="A561" t="str">
            <v/>
          </cell>
          <cell r="C561" t="str">
            <v/>
          </cell>
          <cell r="F561" t="str">
            <v/>
          </cell>
          <cell r="G561" t="str">
            <v/>
          </cell>
        </row>
        <row r="562">
          <cell r="A562" t="str">
            <v/>
          </cell>
          <cell r="C562" t="str">
            <v/>
          </cell>
          <cell r="F562" t="str">
            <v/>
          </cell>
          <cell r="G562" t="str">
            <v/>
          </cell>
        </row>
        <row r="563">
          <cell r="A563" t="str">
            <v/>
          </cell>
          <cell r="C563" t="str">
            <v/>
          </cell>
          <cell r="F563" t="str">
            <v/>
          </cell>
          <cell r="G563" t="str">
            <v/>
          </cell>
        </row>
        <row r="564">
          <cell r="A564" t="str">
            <v/>
          </cell>
          <cell r="C564" t="str">
            <v/>
          </cell>
          <cell r="F564" t="str">
            <v/>
          </cell>
          <cell r="G564" t="str">
            <v/>
          </cell>
        </row>
        <row r="565">
          <cell r="F565" t="str">
            <v>SUBTOTAL</v>
          </cell>
          <cell r="G565">
            <v>5520.4281000000001</v>
          </cell>
        </row>
        <row r="567">
          <cell r="A567" t="str">
            <v>III. TRANSPORTES</v>
          </cell>
        </row>
        <row r="568">
          <cell r="A568" t="str">
            <v>CÓDIGO</v>
          </cell>
          <cell r="B568" t="str">
            <v>DESCRIPCIÓN</v>
          </cell>
          <cell r="C568" t="str">
            <v>TIPO</v>
          </cell>
          <cell r="D568" t="str">
            <v>VOLUMEN/PESO</v>
          </cell>
          <cell r="E568" t="str">
            <v>DISTANCIA</v>
          </cell>
          <cell r="F568" t="str">
            <v>TARIFA</v>
          </cell>
          <cell r="G568" t="str">
            <v>VR. UNITARIO</v>
          </cell>
        </row>
        <row r="569">
          <cell r="A569" t="str">
            <v/>
          </cell>
          <cell r="F569" t="str">
            <v/>
          </cell>
          <cell r="G569" t="str">
            <v/>
          </cell>
        </row>
        <row r="570">
          <cell r="A570" t="str">
            <v/>
          </cell>
          <cell r="E570" t="str">
            <v/>
          </cell>
          <cell r="F570" t="str">
            <v/>
          </cell>
          <cell r="G570" t="str">
            <v/>
          </cell>
        </row>
        <row r="571">
          <cell r="A571" t="str">
            <v/>
          </cell>
          <cell r="E571" t="str">
            <v/>
          </cell>
          <cell r="F571" t="str">
            <v/>
          </cell>
          <cell r="G571" t="str">
            <v/>
          </cell>
        </row>
        <row r="572">
          <cell r="F572" t="str">
            <v>SUBTOTAL</v>
          </cell>
          <cell r="G572" t="str">
            <v/>
          </cell>
        </row>
        <row r="574">
          <cell r="A574" t="str">
            <v>IV. MANO DE OBRA</v>
          </cell>
        </row>
        <row r="575">
          <cell r="A575" t="str">
            <v>CÓDIGO</v>
          </cell>
          <cell r="B575" t="str">
            <v>CARGOS PERSONAL</v>
          </cell>
          <cell r="D575" t="str">
            <v>CANTIDAD</v>
          </cell>
          <cell r="E575" t="str">
            <v>JORNAL TOTAL</v>
          </cell>
          <cell r="F575" t="str">
            <v>RENDIMIENTO</v>
          </cell>
          <cell r="G575" t="str">
            <v>VR. UNITARIO</v>
          </cell>
        </row>
        <row r="576">
          <cell r="A576" t="str">
            <v>MO031</v>
          </cell>
          <cell r="B576" t="str">
            <v>AYUDANTE ENTENDIDO</v>
          </cell>
          <cell r="D576">
            <v>1</v>
          </cell>
          <cell r="E576">
            <v>89354</v>
          </cell>
          <cell r="F576">
            <v>170</v>
          </cell>
          <cell r="G576">
            <v>525.61176470588236</v>
          </cell>
        </row>
        <row r="577">
          <cell r="A577" t="str">
            <v>MO030</v>
          </cell>
          <cell r="B577" t="str">
            <v>OFICIAL HIERRO</v>
          </cell>
          <cell r="D577">
            <v>1</v>
          </cell>
          <cell r="E577">
            <v>141233</v>
          </cell>
          <cell r="F577">
            <v>170</v>
          </cell>
          <cell r="G577">
            <v>830.78235294117644</v>
          </cell>
        </row>
        <row r="578">
          <cell r="A578" t="str">
            <v/>
          </cell>
          <cell r="E578" t="str">
            <v/>
          </cell>
          <cell r="F578" t="str">
            <v/>
          </cell>
          <cell r="G578" t="str">
            <v/>
          </cell>
        </row>
        <row r="579">
          <cell r="A579" t="str">
            <v/>
          </cell>
          <cell r="E579" t="str">
            <v/>
          </cell>
          <cell r="F579" t="str">
            <v/>
          </cell>
          <cell r="G579" t="str">
            <v/>
          </cell>
        </row>
        <row r="580">
          <cell r="F580" t="str">
            <v>SUBTOTAL</v>
          </cell>
          <cell r="G580">
            <v>1356.3941176470589</v>
          </cell>
        </row>
        <row r="582">
          <cell r="A582" t="str">
            <v>V. SERVICIOS</v>
          </cell>
        </row>
        <row r="583">
          <cell r="A583" t="str">
            <v>CÓDIGO</v>
          </cell>
          <cell r="B583" t="str">
            <v>DESCRIPCIÓN</v>
          </cell>
          <cell r="D583" t="str">
            <v>UNIDAD</v>
          </cell>
          <cell r="E583" t="str">
            <v>CANTIDAD</v>
          </cell>
          <cell r="F583" t="str">
            <v>PRECIO UNIT.</v>
          </cell>
          <cell r="G583" t="str">
            <v>VR. UNITARIO</v>
          </cell>
        </row>
        <row r="584">
          <cell r="A584" t="str">
            <v/>
          </cell>
          <cell r="D584" t="str">
            <v/>
          </cell>
          <cell r="F584" t="str">
            <v/>
          </cell>
          <cell r="G584" t="str">
            <v/>
          </cell>
        </row>
        <row r="585">
          <cell r="A585" t="str">
            <v/>
          </cell>
          <cell r="D585" t="str">
            <v/>
          </cell>
          <cell r="F585" t="str">
            <v/>
          </cell>
          <cell r="G585" t="str">
            <v/>
          </cell>
        </row>
        <row r="586">
          <cell r="A586" t="str">
            <v/>
          </cell>
          <cell r="D586" t="str">
            <v/>
          </cell>
          <cell r="F586" t="str">
            <v/>
          </cell>
          <cell r="G586" t="str">
            <v/>
          </cell>
        </row>
        <row r="587">
          <cell r="F587" t="str">
            <v>SUBTOTAL</v>
          </cell>
          <cell r="G587" t="str">
            <v/>
          </cell>
        </row>
        <row r="589">
          <cell r="A589" t="str">
            <v>TOTAL COSTO DIRECTO</v>
          </cell>
          <cell r="G589">
            <v>6979</v>
          </cell>
        </row>
        <row r="591">
          <cell r="A591" t="str">
            <v>2. COSTOS INDIRECTOS</v>
          </cell>
        </row>
        <row r="593">
          <cell r="A593" t="str">
            <v>DESCRIPCIÓN</v>
          </cell>
          <cell r="F593" t="str">
            <v>PORCENTAJE</v>
          </cell>
          <cell r="G593" t="str">
            <v>VALOR TOTAL</v>
          </cell>
        </row>
        <row r="594">
          <cell r="A594" t="str">
            <v>ADMINISTRACION</v>
          </cell>
          <cell r="F594">
            <v>0.2364</v>
          </cell>
          <cell r="G594">
            <v>1649.8355999999999</v>
          </cell>
        </row>
        <row r="595">
          <cell r="A595" t="str">
            <v>IMPREVISTOS</v>
          </cell>
          <cell r="F595">
            <v>0.01</v>
          </cell>
          <cell r="G595">
            <v>69.790000000000006</v>
          </cell>
        </row>
        <row r="596">
          <cell r="A596" t="str">
            <v>UTILIDADES</v>
          </cell>
          <cell r="F596">
            <v>0.05</v>
          </cell>
          <cell r="G596">
            <v>348.95000000000005</v>
          </cell>
        </row>
        <row r="597">
          <cell r="A597" t="str">
            <v>TOTAL COSTO INDIRECTO</v>
          </cell>
          <cell r="F597">
            <v>0.2964</v>
          </cell>
          <cell r="G597">
            <v>2069</v>
          </cell>
        </row>
        <row r="599">
          <cell r="A599" t="str">
            <v>PRECIO UNITARIO TOTAL APROXIMADO AL PESO</v>
          </cell>
          <cell r="G599">
            <v>9048</v>
          </cell>
        </row>
        <row r="601">
          <cell r="B601" t="str">
            <v/>
          </cell>
        </row>
        <row r="602">
          <cell r="B602" t="str">
            <v/>
          </cell>
        </row>
        <row r="603">
          <cell r="B603" t="str">
            <v/>
          </cell>
        </row>
        <row r="604">
          <cell r="B604" t="str">
            <v/>
          </cell>
          <cell r="D604" t="str">
            <v>FIRMA RESPONSABLE</v>
          </cell>
        </row>
        <row r="605">
          <cell r="A605" t="str">
            <v>DEPARTAMENTO DE ANTIOQUIA</v>
          </cell>
          <cell r="F605" t="str">
            <v/>
          </cell>
        </row>
        <row r="606">
          <cell r="A606" t="str">
            <v>MUNICIPIO DE BURITICÁ</v>
          </cell>
        </row>
        <row r="607">
          <cell r="A607" t="str">
            <v>PROYECTO: MEJORAMIENTO DE VIAS TERCIARIAS EN EL MUNICIPIO DE BURITICA EN EL 
MARCO DEL PROGRAMA REGIONAL MEJORAMIENTO DE VIAS 
TERCIARIAS EN EL OCCIDENTE ANTIOQUEÑO</v>
          </cell>
        </row>
        <row r="609">
          <cell r="A609" t="str">
            <v>ANÁLISIS DE PRECIOS UNITARIOS  VEREDA TABACAL</v>
          </cell>
        </row>
        <row r="611">
          <cell r="A611" t="str">
            <v>ITEM DE PAGO</v>
          </cell>
          <cell r="B611" t="str">
            <v>DESCRIPCIÓN</v>
          </cell>
          <cell r="E611" t="str">
            <v>UNIDAD</v>
          </cell>
          <cell r="F611" t="str">
            <v>CANTIDAD</v>
          </cell>
          <cell r="G611" t="str">
            <v>COSTO DIRECTO</v>
          </cell>
        </row>
        <row r="612">
          <cell r="A612">
            <v>1.9</v>
          </cell>
          <cell r="B612" t="str">
            <v>Transporte de sobrantes provenientes de la excavación de la explanación, canales,
préstamos para distancias superiores a 1000 m medidos a partir de 100 m. Material
compacto (Incluye 30% de expansión).</v>
          </cell>
          <cell r="E612" t="str">
            <v>m3-km</v>
          </cell>
          <cell r="F612">
            <v>8640</v>
          </cell>
          <cell r="G612">
            <v>1305</v>
          </cell>
        </row>
        <row r="614">
          <cell r="A614" t="str">
            <v>1. COSTOS DIRECTOS</v>
          </cell>
        </row>
        <row r="616">
          <cell r="A616" t="str">
            <v>I. EQUIPO</v>
          </cell>
        </row>
        <row r="617">
          <cell r="A617" t="str">
            <v>CÓDIGO</v>
          </cell>
          <cell r="B617" t="str">
            <v>DESCRIPCIÓN</v>
          </cell>
          <cell r="D617" t="str">
            <v>UNIDAD</v>
          </cell>
          <cell r="E617" t="str">
            <v>TARIFA</v>
          </cell>
          <cell r="F617" t="str">
            <v>RENDIMIENTO</v>
          </cell>
          <cell r="G617" t="str">
            <v>VR. UNITARIO</v>
          </cell>
        </row>
        <row r="618">
          <cell r="A618" t="str">
            <v/>
          </cell>
          <cell r="D618" t="str">
            <v/>
          </cell>
          <cell r="E618" t="str">
            <v/>
          </cell>
          <cell r="G618" t="str">
            <v/>
          </cell>
        </row>
        <row r="619">
          <cell r="A619" t="str">
            <v/>
          </cell>
          <cell r="D619" t="str">
            <v/>
          </cell>
          <cell r="E619" t="str">
            <v/>
          </cell>
          <cell r="G619" t="str">
            <v/>
          </cell>
        </row>
        <row r="620">
          <cell r="A620" t="str">
            <v/>
          </cell>
          <cell r="D620" t="str">
            <v/>
          </cell>
          <cell r="E620" t="str">
            <v/>
          </cell>
          <cell r="G620" t="str">
            <v/>
          </cell>
        </row>
        <row r="621">
          <cell r="A621" t="str">
            <v/>
          </cell>
          <cell r="D621" t="str">
            <v/>
          </cell>
          <cell r="E621" t="str">
            <v/>
          </cell>
          <cell r="G621" t="str">
            <v/>
          </cell>
        </row>
        <row r="622">
          <cell r="A622" t="str">
            <v/>
          </cell>
          <cell r="D622" t="str">
            <v/>
          </cell>
          <cell r="E622" t="str">
            <v/>
          </cell>
          <cell r="G622" t="str">
            <v/>
          </cell>
        </row>
        <row r="623">
          <cell r="A623" t="str">
            <v/>
          </cell>
          <cell r="D623" t="str">
            <v/>
          </cell>
          <cell r="E623" t="str">
            <v/>
          </cell>
          <cell r="G623" t="str">
            <v/>
          </cell>
        </row>
        <row r="624">
          <cell r="A624" t="str">
            <v/>
          </cell>
          <cell r="B624" t="str">
            <v/>
          </cell>
          <cell r="D624" t="str">
            <v/>
          </cell>
          <cell r="E624" t="str">
            <v/>
          </cell>
          <cell r="F624" t="str">
            <v/>
          </cell>
          <cell r="G624" t="str">
            <v/>
          </cell>
        </row>
        <row r="625">
          <cell r="F625" t="str">
            <v>SUBTOTAL</v>
          </cell>
          <cell r="G625" t="str">
            <v/>
          </cell>
        </row>
        <row r="627">
          <cell r="A627" t="str">
            <v>II. MATERIALES</v>
          </cell>
        </row>
        <row r="628">
          <cell r="A628" t="str">
            <v>CÓDIGO</v>
          </cell>
          <cell r="B628" t="str">
            <v>DESCRIPCIÓN</v>
          </cell>
          <cell r="C628" t="str">
            <v>UNIDAD</v>
          </cell>
          <cell r="D628" t="str">
            <v>CANTIDAD</v>
          </cell>
          <cell r="E628" t="str">
            <v>DESP.</v>
          </cell>
          <cell r="F628" t="str">
            <v>PRECIO UNIT.</v>
          </cell>
          <cell r="G628" t="str">
            <v>VR. UNITARIO</v>
          </cell>
        </row>
        <row r="629">
          <cell r="A629" t="str">
            <v/>
          </cell>
          <cell r="C629" t="str">
            <v/>
          </cell>
          <cell r="F629" t="str">
            <v/>
          </cell>
          <cell r="G629" t="str">
            <v/>
          </cell>
        </row>
        <row r="630">
          <cell r="A630" t="str">
            <v/>
          </cell>
          <cell r="C630" t="str">
            <v/>
          </cell>
          <cell r="F630" t="str">
            <v/>
          </cell>
          <cell r="G630" t="str">
            <v/>
          </cell>
        </row>
        <row r="631">
          <cell r="A631" t="str">
            <v/>
          </cell>
          <cell r="C631" t="str">
            <v/>
          </cell>
          <cell r="F631" t="str">
            <v/>
          </cell>
          <cell r="G631" t="str">
            <v/>
          </cell>
        </row>
        <row r="632">
          <cell r="A632" t="str">
            <v/>
          </cell>
          <cell r="C632" t="str">
            <v/>
          </cell>
          <cell r="F632" t="str">
            <v/>
          </cell>
          <cell r="G632" t="str">
            <v/>
          </cell>
        </row>
        <row r="633">
          <cell r="A633" t="str">
            <v/>
          </cell>
          <cell r="C633" t="str">
            <v/>
          </cell>
          <cell r="F633" t="str">
            <v/>
          </cell>
          <cell r="G633" t="str">
            <v/>
          </cell>
        </row>
        <row r="634">
          <cell r="A634" t="str">
            <v/>
          </cell>
          <cell r="C634" t="str">
            <v/>
          </cell>
          <cell r="F634" t="str">
            <v/>
          </cell>
          <cell r="G634" t="str">
            <v/>
          </cell>
        </row>
        <row r="635">
          <cell r="A635" t="str">
            <v/>
          </cell>
          <cell r="C635" t="str">
            <v/>
          </cell>
          <cell r="F635" t="str">
            <v/>
          </cell>
          <cell r="G635" t="str">
            <v/>
          </cell>
        </row>
        <row r="636">
          <cell r="A636" t="str">
            <v/>
          </cell>
          <cell r="C636" t="str">
            <v/>
          </cell>
          <cell r="F636" t="str">
            <v/>
          </cell>
          <cell r="G636" t="str">
            <v/>
          </cell>
        </row>
        <row r="637">
          <cell r="A637" t="str">
            <v/>
          </cell>
          <cell r="C637" t="str">
            <v/>
          </cell>
          <cell r="F637" t="str">
            <v/>
          </cell>
          <cell r="G637" t="str">
            <v/>
          </cell>
        </row>
        <row r="638">
          <cell r="A638" t="str">
            <v/>
          </cell>
          <cell r="C638" t="str">
            <v/>
          </cell>
          <cell r="F638" t="str">
            <v/>
          </cell>
          <cell r="G638" t="str">
            <v/>
          </cell>
        </row>
        <row r="639">
          <cell r="A639" t="str">
            <v/>
          </cell>
          <cell r="C639" t="str">
            <v/>
          </cell>
          <cell r="F639" t="str">
            <v/>
          </cell>
          <cell r="G639" t="str">
            <v/>
          </cell>
        </row>
        <row r="640">
          <cell r="A640" t="str">
            <v/>
          </cell>
          <cell r="C640" t="str">
            <v/>
          </cell>
          <cell r="F640" t="str">
            <v/>
          </cell>
          <cell r="G640" t="str">
            <v/>
          </cell>
        </row>
        <row r="641">
          <cell r="A641" t="str">
            <v/>
          </cell>
          <cell r="C641" t="str">
            <v/>
          </cell>
          <cell r="F641" t="str">
            <v/>
          </cell>
          <cell r="G641" t="str">
            <v/>
          </cell>
        </row>
        <row r="642">
          <cell r="A642" t="str">
            <v/>
          </cell>
          <cell r="C642" t="str">
            <v/>
          </cell>
          <cell r="F642" t="str">
            <v/>
          </cell>
          <cell r="G642" t="str">
            <v/>
          </cell>
        </row>
        <row r="643">
          <cell r="F643" t="str">
            <v>SUBTOTAL</v>
          </cell>
          <cell r="G643" t="str">
            <v/>
          </cell>
        </row>
        <row r="645">
          <cell r="A645" t="str">
            <v>III. TRANSPORTES</v>
          </cell>
        </row>
        <row r="646">
          <cell r="A646" t="str">
            <v>CÓDIGO</v>
          </cell>
          <cell r="B646" t="str">
            <v>DESCRIPCIÓN</v>
          </cell>
          <cell r="C646" t="str">
            <v>TIPO</v>
          </cell>
          <cell r="D646" t="str">
            <v>VOLUMEN/PESO</v>
          </cell>
          <cell r="E646" t="str">
            <v>DISTANCIA</v>
          </cell>
          <cell r="F646" t="str">
            <v>TARIFA</v>
          </cell>
          <cell r="G646" t="str">
            <v>VR. UNITARIO</v>
          </cell>
        </row>
        <row r="647">
          <cell r="A647" t="str">
            <v>TR003</v>
          </cell>
          <cell r="B647" t="str">
            <v>TRANSPORTE DE MATERIAL DE EXCAVACIÓN</v>
          </cell>
          <cell r="C647" t="str">
            <v>TIERRA</v>
          </cell>
          <cell r="D647">
            <v>1.3</v>
          </cell>
          <cell r="E647">
            <v>1</v>
          </cell>
          <cell r="F647">
            <v>1004</v>
          </cell>
          <cell r="G647">
            <v>1305.2</v>
          </cell>
        </row>
        <row r="648">
          <cell r="A648" t="str">
            <v/>
          </cell>
          <cell r="E648" t="str">
            <v/>
          </cell>
          <cell r="F648" t="str">
            <v/>
          </cell>
          <cell r="G648" t="str">
            <v/>
          </cell>
        </row>
        <row r="649">
          <cell r="A649" t="str">
            <v/>
          </cell>
          <cell r="E649" t="str">
            <v/>
          </cell>
          <cell r="F649" t="str">
            <v/>
          </cell>
          <cell r="G649" t="str">
            <v/>
          </cell>
        </row>
        <row r="650">
          <cell r="F650" t="str">
            <v>SUBTOTAL</v>
          </cell>
          <cell r="G650">
            <v>1305.2</v>
          </cell>
        </row>
        <row r="652">
          <cell r="A652" t="str">
            <v>IV. MANO DE OBRA</v>
          </cell>
        </row>
        <row r="653">
          <cell r="A653" t="str">
            <v>CÓDIGO</v>
          </cell>
          <cell r="B653" t="str">
            <v>CARGOS PERSONAL</v>
          </cell>
          <cell r="D653" t="str">
            <v>CANTIDAD</v>
          </cell>
          <cell r="E653" t="str">
            <v>JORNAL TOTAL</v>
          </cell>
          <cell r="F653" t="str">
            <v>RENDIMIENTO</v>
          </cell>
          <cell r="G653" t="str">
            <v>VR. UNITARIO</v>
          </cell>
        </row>
        <row r="654">
          <cell r="A654" t="str">
            <v/>
          </cell>
          <cell r="E654" t="str">
            <v/>
          </cell>
          <cell r="G654" t="str">
            <v/>
          </cell>
        </row>
        <row r="655">
          <cell r="A655" t="str">
            <v/>
          </cell>
          <cell r="E655" t="str">
            <v/>
          </cell>
          <cell r="F655" t="str">
            <v/>
          </cell>
          <cell r="G655" t="str">
            <v/>
          </cell>
        </row>
        <row r="656">
          <cell r="A656" t="str">
            <v/>
          </cell>
          <cell r="E656" t="str">
            <v/>
          </cell>
          <cell r="F656" t="str">
            <v/>
          </cell>
          <cell r="G656" t="str">
            <v/>
          </cell>
        </row>
        <row r="657">
          <cell r="A657" t="str">
            <v/>
          </cell>
          <cell r="E657" t="str">
            <v/>
          </cell>
          <cell r="F657" t="str">
            <v/>
          </cell>
          <cell r="G657" t="str">
            <v/>
          </cell>
        </row>
        <row r="658">
          <cell r="F658" t="str">
            <v>SUBTOTAL</v>
          </cell>
          <cell r="G658" t="str">
            <v/>
          </cell>
        </row>
        <row r="660">
          <cell r="A660" t="str">
            <v>V. SERVICIOS</v>
          </cell>
        </row>
        <row r="661">
          <cell r="A661" t="str">
            <v>CÓDIGO</v>
          </cell>
          <cell r="B661" t="str">
            <v>DESCRIPCIÓN</v>
          </cell>
          <cell r="D661" t="str">
            <v>UNIDAD</v>
          </cell>
          <cell r="E661" t="str">
            <v>CANTIDAD</v>
          </cell>
          <cell r="F661" t="str">
            <v>PRECIO UNIT.</v>
          </cell>
          <cell r="G661" t="str">
            <v>VR. UNITARIO</v>
          </cell>
        </row>
        <row r="662">
          <cell r="A662" t="str">
            <v/>
          </cell>
          <cell r="D662" t="str">
            <v/>
          </cell>
          <cell r="F662" t="str">
            <v/>
          </cell>
          <cell r="G662" t="str">
            <v/>
          </cell>
        </row>
        <row r="663">
          <cell r="A663" t="str">
            <v/>
          </cell>
          <cell r="D663" t="str">
            <v/>
          </cell>
          <cell r="F663" t="str">
            <v/>
          </cell>
          <cell r="G663" t="str">
            <v/>
          </cell>
        </row>
        <row r="664">
          <cell r="A664" t="str">
            <v/>
          </cell>
          <cell r="D664" t="str">
            <v/>
          </cell>
          <cell r="F664" t="str">
            <v/>
          </cell>
          <cell r="G664" t="str">
            <v/>
          </cell>
        </row>
        <row r="665">
          <cell r="F665" t="str">
            <v>SUBTOTAL</v>
          </cell>
          <cell r="G665" t="str">
            <v/>
          </cell>
        </row>
        <row r="667">
          <cell r="A667" t="str">
            <v>TOTAL COSTO DIRECTO</v>
          </cell>
          <cell r="G667">
            <v>1305</v>
          </cell>
        </row>
        <row r="669">
          <cell r="A669" t="str">
            <v>2. COSTOS INDIRECTOS</v>
          </cell>
        </row>
        <row r="671">
          <cell r="A671" t="str">
            <v>DESCRIPCIÓN</v>
          </cell>
          <cell r="F671" t="str">
            <v>PORCENTAJE</v>
          </cell>
          <cell r="G671" t="str">
            <v>VALOR TOTAL</v>
          </cell>
        </row>
        <row r="672">
          <cell r="A672" t="str">
            <v>ADMINISTRACION</v>
          </cell>
          <cell r="F672">
            <v>0.2364</v>
          </cell>
          <cell r="G672">
            <v>308.50200000000001</v>
          </cell>
        </row>
        <row r="673">
          <cell r="A673" t="str">
            <v>IMPREVISTOS</v>
          </cell>
          <cell r="F673">
            <v>0.01</v>
          </cell>
          <cell r="G673">
            <v>13.05</v>
          </cell>
        </row>
        <row r="674">
          <cell r="A674" t="str">
            <v>UTILIDADES</v>
          </cell>
          <cell r="F674">
            <v>0.05</v>
          </cell>
          <cell r="G674">
            <v>65.25</v>
          </cell>
        </row>
        <row r="675">
          <cell r="A675" t="str">
            <v>TOTAL COSTO INDIRECTO</v>
          </cell>
          <cell r="F675">
            <v>0.2964</v>
          </cell>
          <cell r="G675">
            <v>387</v>
          </cell>
        </row>
        <row r="677">
          <cell r="A677" t="str">
            <v>PRECIO UNITARIO TOTAL APROXIMADO AL PESO</v>
          </cell>
          <cell r="G677">
            <v>1692</v>
          </cell>
        </row>
        <row r="679">
          <cell r="B679" t="str">
            <v/>
          </cell>
        </row>
        <row r="680">
          <cell r="B680" t="str">
            <v/>
          </cell>
        </row>
        <row r="681">
          <cell r="B681" t="str">
            <v/>
          </cell>
        </row>
        <row r="682">
          <cell r="B682" t="str">
            <v/>
          </cell>
          <cell r="D682" t="str">
            <v>FIRMA RESPONSABLE</v>
          </cell>
        </row>
        <row r="683">
          <cell r="A683" t="str">
            <v>DEPARTAMENTO DE ANTIOQUIA</v>
          </cell>
          <cell r="F683" t="str">
            <v/>
          </cell>
        </row>
        <row r="684">
          <cell r="A684" t="str">
            <v>MUNICIPIO DE BURITICÁ</v>
          </cell>
        </row>
        <row r="685">
          <cell r="A685" t="str">
            <v>PROYECTO: MEJORAMIENTO DE VIAS TERCIARIAS EN EL MUNICIPIO DE BURITICA EN EL 
MARCO DEL PROGRAMA REGIONAL MEJORAMIENTO DE VIAS 
TERCIARIAS EN EL OCCIDENTE ANTIOQUEÑO</v>
          </cell>
        </row>
        <row r="687">
          <cell r="A687" t="str">
            <v>ANÁLISIS DE PRECIOS UNITARIOS  VEREDA TABACAL</v>
          </cell>
        </row>
        <row r="688">
          <cell r="A688" t="str">
            <v>ITEM DE PAGO</v>
          </cell>
          <cell r="B688" t="str">
            <v>DESCRIPCIÓN</v>
          </cell>
          <cell r="E688" t="str">
            <v>UNIDAD</v>
          </cell>
          <cell r="F688" t="str">
            <v>CANTIDAD</v>
          </cell>
          <cell r="G688" t="str">
            <v>COSTO DIRECTO</v>
          </cell>
        </row>
        <row r="689">
          <cell r="A689">
            <v>2.1</v>
          </cell>
          <cell r="B689" t="str">
            <v>Excavaciones para estructuras varias en material común en seco sin entibado.
Incluye transporte y disposición final de los materiales.</v>
          </cell>
          <cell r="E689" t="str">
            <v>m3</v>
          </cell>
          <cell r="G689">
            <v>7514</v>
          </cell>
        </row>
        <row r="691">
          <cell r="A691" t="str">
            <v>1. COSTOS DIRECTOS</v>
          </cell>
        </row>
        <row r="693">
          <cell r="A693" t="str">
            <v>I. EQUIPO</v>
          </cell>
        </row>
        <row r="694">
          <cell r="A694" t="str">
            <v>CÓDIGO</v>
          </cell>
          <cell r="B694" t="str">
            <v>DESCRIPCIÓN</v>
          </cell>
          <cell r="D694" t="str">
            <v>UNIDAD</v>
          </cell>
          <cell r="E694" t="str">
            <v>TARIFA</v>
          </cell>
          <cell r="F694" t="str">
            <v>RENDIMIENTO</v>
          </cell>
          <cell r="G694" t="str">
            <v>VR. UNITARIO</v>
          </cell>
        </row>
        <row r="695">
          <cell r="A695" t="str">
            <v>HEQ009</v>
          </cell>
          <cell r="B695" t="str">
            <v>RETROEXCAVADORA LLANTA</v>
          </cell>
          <cell r="D695" t="str">
            <v>HORA</v>
          </cell>
          <cell r="E695">
            <v>130000</v>
          </cell>
          <cell r="F695">
            <v>20</v>
          </cell>
          <cell r="G695">
            <v>6500</v>
          </cell>
        </row>
        <row r="696">
          <cell r="A696" t="str">
            <v/>
          </cell>
          <cell r="D696" t="str">
            <v/>
          </cell>
          <cell r="E696" t="str">
            <v/>
          </cell>
          <cell r="G696" t="str">
            <v/>
          </cell>
        </row>
        <row r="697">
          <cell r="A697" t="str">
            <v/>
          </cell>
          <cell r="D697" t="str">
            <v/>
          </cell>
          <cell r="E697" t="str">
            <v/>
          </cell>
          <cell r="G697" t="str">
            <v/>
          </cell>
        </row>
        <row r="698">
          <cell r="A698" t="str">
            <v/>
          </cell>
          <cell r="D698" t="str">
            <v/>
          </cell>
          <cell r="E698" t="str">
            <v/>
          </cell>
          <cell r="G698" t="str">
            <v/>
          </cell>
        </row>
        <row r="699">
          <cell r="A699" t="str">
            <v/>
          </cell>
          <cell r="D699" t="str">
            <v/>
          </cell>
          <cell r="E699" t="str">
            <v/>
          </cell>
          <cell r="G699" t="str">
            <v/>
          </cell>
        </row>
        <row r="700">
          <cell r="A700" t="str">
            <v/>
          </cell>
          <cell r="D700" t="str">
            <v/>
          </cell>
          <cell r="E700" t="str">
            <v/>
          </cell>
          <cell r="G700" t="str">
            <v/>
          </cell>
        </row>
        <row r="701">
          <cell r="A701" t="str">
            <v>HEQ001</v>
          </cell>
          <cell r="B701" t="str">
            <v>HERRAMIENTA MENOR (5% DE LA MANO DE OBRA)</v>
          </cell>
          <cell r="D701" t="str">
            <v>%</v>
          </cell>
          <cell r="E701">
            <v>0.05</v>
          </cell>
          <cell r="F701">
            <v>966</v>
          </cell>
          <cell r="G701">
            <v>48.300000000000004</v>
          </cell>
        </row>
        <row r="702">
          <cell r="F702" t="str">
            <v>SUBTOTAL</v>
          </cell>
          <cell r="G702">
            <v>6548.3</v>
          </cell>
        </row>
        <row r="704">
          <cell r="A704" t="str">
            <v>II. MATERIALES</v>
          </cell>
        </row>
        <row r="705">
          <cell r="A705" t="str">
            <v>CÓDIGO</v>
          </cell>
          <cell r="B705" t="str">
            <v>DESCRIPCIÓN</v>
          </cell>
          <cell r="C705" t="str">
            <v>UNIDAD</v>
          </cell>
          <cell r="D705" t="str">
            <v>CANTIDAD</v>
          </cell>
          <cell r="E705" t="str">
            <v>DESP.</v>
          </cell>
          <cell r="F705" t="str">
            <v>PRECIO UNIT.</v>
          </cell>
          <cell r="G705" t="str">
            <v>VR. UNITARIO</v>
          </cell>
        </row>
        <row r="706">
          <cell r="A706" t="str">
            <v/>
          </cell>
          <cell r="C706" t="str">
            <v/>
          </cell>
          <cell r="F706" t="str">
            <v/>
          </cell>
          <cell r="G706" t="str">
            <v/>
          </cell>
        </row>
        <row r="707">
          <cell r="A707" t="str">
            <v/>
          </cell>
          <cell r="C707" t="str">
            <v/>
          </cell>
          <cell r="F707" t="str">
            <v/>
          </cell>
          <cell r="G707" t="str">
            <v/>
          </cell>
        </row>
        <row r="708">
          <cell r="A708" t="str">
            <v/>
          </cell>
          <cell r="C708" t="str">
            <v/>
          </cell>
          <cell r="F708" t="str">
            <v/>
          </cell>
          <cell r="G708" t="str">
            <v/>
          </cell>
        </row>
        <row r="709">
          <cell r="A709" t="str">
            <v/>
          </cell>
          <cell r="C709" t="str">
            <v/>
          </cell>
          <cell r="F709" t="str">
            <v/>
          </cell>
          <cell r="G709" t="str">
            <v/>
          </cell>
        </row>
        <row r="710">
          <cell r="A710" t="str">
            <v/>
          </cell>
          <cell r="C710" t="str">
            <v/>
          </cell>
          <cell r="F710" t="str">
            <v/>
          </cell>
          <cell r="G710" t="str">
            <v/>
          </cell>
        </row>
        <row r="711">
          <cell r="A711" t="str">
            <v/>
          </cell>
          <cell r="C711" t="str">
            <v/>
          </cell>
          <cell r="F711" t="str">
            <v/>
          </cell>
          <cell r="G711" t="str">
            <v/>
          </cell>
        </row>
        <row r="712">
          <cell r="A712" t="str">
            <v/>
          </cell>
          <cell r="C712" t="str">
            <v/>
          </cell>
          <cell r="F712" t="str">
            <v/>
          </cell>
          <cell r="G712" t="str">
            <v/>
          </cell>
        </row>
        <row r="713">
          <cell r="A713" t="str">
            <v/>
          </cell>
          <cell r="C713" t="str">
            <v/>
          </cell>
          <cell r="F713" t="str">
            <v/>
          </cell>
          <cell r="G713" t="str">
            <v/>
          </cell>
        </row>
        <row r="714">
          <cell r="A714" t="str">
            <v/>
          </cell>
          <cell r="C714" t="str">
            <v/>
          </cell>
          <cell r="F714" t="str">
            <v/>
          </cell>
          <cell r="G714" t="str">
            <v/>
          </cell>
        </row>
        <row r="715">
          <cell r="A715" t="str">
            <v/>
          </cell>
          <cell r="C715" t="str">
            <v/>
          </cell>
          <cell r="F715" t="str">
            <v/>
          </cell>
          <cell r="G715" t="str">
            <v/>
          </cell>
        </row>
        <row r="716">
          <cell r="A716" t="str">
            <v/>
          </cell>
          <cell r="C716" t="str">
            <v/>
          </cell>
          <cell r="F716" t="str">
            <v/>
          </cell>
          <cell r="G716" t="str">
            <v/>
          </cell>
        </row>
        <row r="717">
          <cell r="A717" t="str">
            <v/>
          </cell>
          <cell r="C717" t="str">
            <v/>
          </cell>
          <cell r="F717" t="str">
            <v/>
          </cell>
          <cell r="G717" t="str">
            <v/>
          </cell>
        </row>
        <row r="718">
          <cell r="A718" t="str">
            <v/>
          </cell>
          <cell r="C718" t="str">
            <v/>
          </cell>
          <cell r="F718" t="str">
            <v/>
          </cell>
          <cell r="G718" t="str">
            <v/>
          </cell>
        </row>
        <row r="719">
          <cell r="A719" t="str">
            <v/>
          </cell>
          <cell r="C719" t="str">
            <v/>
          </cell>
          <cell r="F719" t="str">
            <v/>
          </cell>
          <cell r="G719" t="str">
            <v/>
          </cell>
        </row>
        <row r="720">
          <cell r="F720" t="str">
            <v>SUBTOTAL</v>
          </cell>
          <cell r="G720" t="str">
            <v/>
          </cell>
        </row>
        <row r="722">
          <cell r="A722" t="str">
            <v>III. TRANSPORTES</v>
          </cell>
        </row>
        <row r="723">
          <cell r="A723" t="str">
            <v>CÓDIGO</v>
          </cell>
          <cell r="B723" t="str">
            <v>DESCRIPCIÓN</v>
          </cell>
          <cell r="C723" t="str">
            <v>TIPO</v>
          </cell>
          <cell r="D723" t="str">
            <v>VOLUMEN/PESO</v>
          </cell>
          <cell r="E723" t="str">
            <v>DISTANCIA</v>
          </cell>
          <cell r="F723" t="str">
            <v>TARIFA</v>
          </cell>
          <cell r="G723" t="str">
            <v>VR. UNITARIO</v>
          </cell>
        </row>
        <row r="724">
          <cell r="A724" t="str">
            <v/>
          </cell>
          <cell r="E724" t="str">
            <v/>
          </cell>
          <cell r="F724" t="str">
            <v/>
          </cell>
          <cell r="G724" t="str">
            <v/>
          </cell>
        </row>
        <row r="725">
          <cell r="A725" t="str">
            <v/>
          </cell>
          <cell r="E725" t="str">
            <v/>
          </cell>
          <cell r="F725" t="str">
            <v/>
          </cell>
          <cell r="G725" t="str">
            <v/>
          </cell>
        </row>
        <row r="726">
          <cell r="A726" t="str">
            <v/>
          </cell>
          <cell r="E726" t="str">
            <v/>
          </cell>
          <cell r="F726" t="str">
            <v/>
          </cell>
          <cell r="G726" t="str">
            <v/>
          </cell>
        </row>
        <row r="727">
          <cell r="F727" t="str">
            <v>SUBTOTAL</v>
          </cell>
          <cell r="G727" t="str">
            <v/>
          </cell>
        </row>
        <row r="729">
          <cell r="A729" t="str">
            <v>IV. MANO DE OBRA</v>
          </cell>
        </row>
        <row r="730">
          <cell r="A730" t="str">
            <v>CÓDIGO</v>
          </cell>
          <cell r="B730" t="str">
            <v>CARGOS PERSONAL</v>
          </cell>
          <cell r="D730" t="str">
            <v>CANTIDAD</v>
          </cell>
          <cell r="E730" t="str">
            <v>JORNAL TOTAL</v>
          </cell>
          <cell r="F730" t="str">
            <v>RENDIMIENTO</v>
          </cell>
          <cell r="G730" t="str">
            <v>VR. UNITARIO</v>
          </cell>
        </row>
        <row r="731">
          <cell r="A731" t="str">
            <v>MO032</v>
          </cell>
          <cell r="B731" t="str">
            <v>AYUDANTE RASO</v>
          </cell>
          <cell r="D731">
            <v>2</v>
          </cell>
          <cell r="E731">
            <v>77280</v>
          </cell>
          <cell r="F731">
            <v>160</v>
          </cell>
          <cell r="G731">
            <v>966</v>
          </cell>
        </row>
        <row r="732">
          <cell r="A732" t="str">
            <v/>
          </cell>
          <cell r="E732" t="str">
            <v/>
          </cell>
          <cell r="F732" t="str">
            <v/>
          </cell>
          <cell r="G732" t="str">
            <v/>
          </cell>
        </row>
        <row r="733">
          <cell r="A733" t="str">
            <v/>
          </cell>
          <cell r="E733" t="str">
            <v/>
          </cell>
          <cell r="F733" t="str">
            <v/>
          </cell>
          <cell r="G733" t="str">
            <v/>
          </cell>
        </row>
        <row r="734">
          <cell r="A734" t="str">
            <v/>
          </cell>
          <cell r="E734" t="str">
            <v/>
          </cell>
          <cell r="F734" t="str">
            <v/>
          </cell>
          <cell r="G734" t="str">
            <v/>
          </cell>
        </row>
        <row r="735">
          <cell r="F735" t="str">
            <v>SUBTOTAL</v>
          </cell>
          <cell r="G735">
            <v>966</v>
          </cell>
        </row>
        <row r="737">
          <cell r="A737" t="str">
            <v>V. SERVICIOS</v>
          </cell>
        </row>
        <row r="738">
          <cell r="A738" t="str">
            <v>CÓDIGO</v>
          </cell>
          <cell r="B738" t="str">
            <v>DESCRIPCIÓN</v>
          </cell>
          <cell r="D738" t="str">
            <v>UNIDAD</v>
          </cell>
          <cell r="E738" t="str">
            <v>CANTIDAD</v>
          </cell>
          <cell r="F738" t="str">
            <v>PRECIO UNIT.</v>
          </cell>
          <cell r="G738" t="str">
            <v>VR. UNITARIO</v>
          </cell>
        </row>
        <row r="739">
          <cell r="A739" t="str">
            <v/>
          </cell>
          <cell r="D739" t="str">
            <v/>
          </cell>
          <cell r="F739" t="str">
            <v/>
          </cell>
          <cell r="G739" t="str">
            <v/>
          </cell>
        </row>
        <row r="740">
          <cell r="A740" t="str">
            <v/>
          </cell>
          <cell r="D740" t="str">
            <v/>
          </cell>
          <cell r="F740" t="str">
            <v/>
          </cell>
          <cell r="G740" t="str">
            <v/>
          </cell>
        </row>
        <row r="741">
          <cell r="A741" t="str">
            <v/>
          </cell>
          <cell r="D741" t="str">
            <v/>
          </cell>
          <cell r="F741" t="str">
            <v/>
          </cell>
          <cell r="G741" t="str">
            <v/>
          </cell>
        </row>
        <row r="742">
          <cell r="F742" t="str">
            <v>SUBTOTAL</v>
          </cell>
          <cell r="G742" t="str">
            <v/>
          </cell>
        </row>
        <row r="744">
          <cell r="A744" t="str">
            <v>TOTAL COSTO DIRECTO</v>
          </cell>
          <cell r="G744">
            <v>7514</v>
          </cell>
        </row>
        <row r="746">
          <cell r="A746" t="str">
            <v>2. COSTOS INDIRECTOS</v>
          </cell>
        </row>
        <row r="748">
          <cell r="A748" t="str">
            <v>DESCRIPCIÓN</v>
          </cell>
          <cell r="F748" t="str">
            <v>PORCENTAJE</v>
          </cell>
          <cell r="G748" t="str">
            <v>VALOR TOTAL</v>
          </cell>
        </row>
        <row r="749">
          <cell r="A749" t="str">
            <v>ADMINISTRACION</v>
          </cell>
          <cell r="F749">
            <v>0.2364</v>
          </cell>
          <cell r="G749">
            <v>1776.3096</v>
          </cell>
        </row>
        <row r="750">
          <cell r="A750" t="str">
            <v>IMPREVISTOS</v>
          </cell>
          <cell r="F750">
            <v>0.01</v>
          </cell>
          <cell r="G750">
            <v>75.14</v>
          </cell>
        </row>
        <row r="751">
          <cell r="A751" t="str">
            <v>UTILIDADES</v>
          </cell>
          <cell r="F751">
            <v>0.05</v>
          </cell>
          <cell r="G751">
            <v>375.70000000000005</v>
          </cell>
        </row>
        <row r="752">
          <cell r="A752" t="str">
            <v>TOTAL COSTO INDIRECTO</v>
          </cell>
          <cell r="F752">
            <v>0.2964</v>
          </cell>
          <cell r="G752">
            <v>2227</v>
          </cell>
        </row>
        <row r="754">
          <cell r="A754" t="str">
            <v>PRECIO UNITARIO TOTAL APROXIMADO AL PESO</v>
          </cell>
          <cell r="G754">
            <v>9741</v>
          </cell>
        </row>
        <row r="756">
          <cell r="B756" t="str">
            <v/>
          </cell>
        </row>
        <row r="757">
          <cell r="B757" t="str">
            <v/>
          </cell>
        </row>
        <row r="758">
          <cell r="B758" t="str">
            <v/>
          </cell>
        </row>
        <row r="759">
          <cell r="B759" t="str">
            <v/>
          </cell>
          <cell r="D759" t="str">
            <v>FIRMA RESPONSABLE</v>
          </cell>
        </row>
        <row r="760">
          <cell r="A760" t="str">
            <v>DEPARTAMENTO DE ANTIOQUIA</v>
          </cell>
          <cell r="F760" t="str">
            <v/>
          </cell>
        </row>
        <row r="761">
          <cell r="A761" t="str">
            <v>MUNICIPIO DE BURITICÁ</v>
          </cell>
        </row>
        <row r="762">
          <cell r="A762" t="str">
            <v>PROYECTO: MEJORAMIENTO DE VIAS TERCIARIAS EN EL MUNICIPIO DE BURITICA EN EL 
MARCO DEL PROGRAMA REGIONAL MEJORAMIENTO DE VIAS 
TERCIARIAS EN EL OCCIDENTE ANTIOQUEÑO</v>
          </cell>
        </row>
        <row r="764">
          <cell r="A764" t="str">
            <v>ANÁLISIS DE PRECIOS UNITARIOS  VEREDA TABACAL</v>
          </cell>
        </row>
        <row r="765">
          <cell r="A765" t="str">
            <v>ITEM DE PAGO</v>
          </cell>
          <cell r="B765" t="str">
            <v>DESCRIPCIÓN</v>
          </cell>
          <cell r="E765" t="str">
            <v>UNIDAD</v>
          </cell>
          <cell r="F765" t="str">
            <v>CANTIDAD</v>
          </cell>
          <cell r="G765" t="str">
            <v>COSTO DIRECTO</v>
          </cell>
        </row>
        <row r="766">
          <cell r="A766">
            <v>2.2000000000000002</v>
          </cell>
          <cell r="B766" t="str">
            <v>Concreto Clase D (21 MPa).  pocetas, alcantarillas y muros.ncluye el suministro y el
transporte de todos los materiales, la formaleta en madera o similar. El acero de
refuerzo se pagara en su item respectivo. Incluye todo lo necesario para su correcta
construcción.</v>
          </cell>
          <cell r="E766" t="str">
            <v>m3</v>
          </cell>
          <cell r="G766">
            <v>655129</v>
          </cell>
        </row>
        <row r="768">
          <cell r="A768" t="str">
            <v>1. COSTOS DIRECTOS</v>
          </cell>
        </row>
        <row r="770">
          <cell r="A770" t="str">
            <v>I. EQUIPO</v>
          </cell>
        </row>
        <row r="771">
          <cell r="A771" t="str">
            <v>CÓDIGO</v>
          </cell>
          <cell r="B771" t="str">
            <v>DESCRIPCIÓN</v>
          </cell>
          <cell r="D771" t="str">
            <v>UNIDAD</v>
          </cell>
          <cell r="E771" t="str">
            <v>TARIFA</v>
          </cell>
          <cell r="F771" t="str">
            <v>RENDIMIENTO</v>
          </cell>
          <cell r="G771" t="str">
            <v>VR. UNITARIO</v>
          </cell>
        </row>
        <row r="772">
          <cell r="A772" t="str">
            <v>HEQ013</v>
          </cell>
          <cell r="B772" t="str">
            <v>VIBRADOR DE CONCRETO A GASOLINA (ALQUILER)</v>
          </cell>
          <cell r="D772" t="str">
            <v>hora</v>
          </cell>
          <cell r="E772">
            <v>6275.9444444444443</v>
          </cell>
          <cell r="F772">
            <v>1.5</v>
          </cell>
          <cell r="G772">
            <v>4183.9629629629626</v>
          </cell>
        </row>
        <row r="773">
          <cell r="A773" t="str">
            <v/>
          </cell>
          <cell r="D773" t="str">
            <v/>
          </cell>
          <cell r="E773" t="str">
            <v/>
          </cell>
          <cell r="G773" t="str">
            <v/>
          </cell>
        </row>
        <row r="774">
          <cell r="A774" t="str">
            <v/>
          </cell>
          <cell r="D774" t="str">
            <v/>
          </cell>
          <cell r="E774" t="str">
            <v/>
          </cell>
          <cell r="G774" t="str">
            <v/>
          </cell>
        </row>
        <row r="775">
          <cell r="A775" t="str">
            <v/>
          </cell>
          <cell r="D775" t="str">
            <v/>
          </cell>
          <cell r="E775" t="str">
            <v/>
          </cell>
          <cell r="G775" t="str">
            <v/>
          </cell>
        </row>
        <row r="776">
          <cell r="A776" t="str">
            <v/>
          </cell>
          <cell r="D776" t="str">
            <v/>
          </cell>
          <cell r="E776" t="str">
            <v/>
          </cell>
          <cell r="G776" t="str">
            <v/>
          </cell>
        </row>
        <row r="777">
          <cell r="A777" t="str">
            <v/>
          </cell>
          <cell r="D777" t="str">
            <v/>
          </cell>
          <cell r="E777" t="str">
            <v/>
          </cell>
          <cell r="G777" t="str">
            <v/>
          </cell>
        </row>
        <row r="778">
          <cell r="A778" t="str">
            <v>HEQ001</v>
          </cell>
          <cell r="B778" t="str">
            <v>HERRAMIENTA MENOR (5% DE LA MANO DE OBRA)</v>
          </cell>
          <cell r="D778" t="str">
            <v>%</v>
          </cell>
          <cell r="E778">
            <v>0.05</v>
          </cell>
          <cell r="F778">
            <v>115606.75</v>
          </cell>
          <cell r="G778">
            <v>5780.3375000000005</v>
          </cell>
        </row>
        <row r="779">
          <cell r="F779" t="str">
            <v>SUBTOTAL</v>
          </cell>
          <cell r="G779">
            <v>9964.3004629629631</v>
          </cell>
        </row>
        <row r="781">
          <cell r="A781" t="str">
            <v>II. MATERIALES</v>
          </cell>
        </row>
        <row r="782">
          <cell r="A782" t="str">
            <v>CÓDIGO</v>
          </cell>
          <cell r="B782" t="str">
            <v>DESCRIPCIÓN</v>
          </cell>
          <cell r="C782" t="str">
            <v>UNIDAD</v>
          </cell>
          <cell r="D782" t="str">
            <v>CANTIDAD</v>
          </cell>
          <cell r="E782" t="str">
            <v>DESP.</v>
          </cell>
          <cell r="F782" t="str">
            <v>PRECIO UNIT.</v>
          </cell>
          <cell r="G782" t="str">
            <v>VR. UNITARIO</v>
          </cell>
        </row>
        <row r="783">
          <cell r="A783" t="str">
            <v>MA024</v>
          </cell>
          <cell r="B783" t="str">
            <v>CONCRETO 3000 PSI (210 MPA) EN OBRA VEREDA TABACAL</v>
          </cell>
          <cell r="C783" t="str">
            <v>m3</v>
          </cell>
          <cell r="D783">
            <v>1</v>
          </cell>
          <cell r="E783">
            <v>0.05</v>
          </cell>
          <cell r="F783">
            <v>484736</v>
          </cell>
          <cell r="G783">
            <v>508972.80000000005</v>
          </cell>
        </row>
        <row r="784">
          <cell r="A784" t="str">
            <v>MA020</v>
          </cell>
          <cell r="B784" t="str">
            <v>LISTON 2 X 4</v>
          </cell>
          <cell r="C784" t="str">
            <v>UN</v>
          </cell>
          <cell r="D784">
            <v>6</v>
          </cell>
          <cell r="F784">
            <v>3400</v>
          </cell>
          <cell r="G784">
            <v>20400</v>
          </cell>
        </row>
        <row r="785">
          <cell r="A785" t="str">
            <v>MA021</v>
          </cell>
          <cell r="B785" t="str">
            <v>PUNTILLA CON CABEZA 2"</v>
          </cell>
          <cell r="C785" t="str">
            <v>LB</v>
          </cell>
          <cell r="D785">
            <v>0.05</v>
          </cell>
          <cell r="F785">
            <v>3700</v>
          </cell>
          <cell r="G785">
            <v>185</v>
          </cell>
        </row>
        <row r="786">
          <cell r="A786" t="str">
            <v/>
          </cell>
          <cell r="C786" t="str">
            <v/>
          </cell>
          <cell r="F786" t="str">
            <v/>
          </cell>
          <cell r="G786" t="str">
            <v/>
          </cell>
        </row>
        <row r="787">
          <cell r="A787" t="str">
            <v/>
          </cell>
          <cell r="C787" t="str">
            <v/>
          </cell>
          <cell r="F787" t="str">
            <v/>
          </cell>
          <cell r="G787" t="str">
            <v/>
          </cell>
        </row>
        <row r="788">
          <cell r="A788" t="str">
            <v/>
          </cell>
          <cell r="C788" t="str">
            <v/>
          </cell>
          <cell r="F788" t="str">
            <v/>
          </cell>
          <cell r="G788" t="str">
            <v/>
          </cell>
        </row>
        <row r="789">
          <cell r="A789" t="str">
            <v/>
          </cell>
          <cell r="C789" t="str">
            <v/>
          </cell>
          <cell r="F789" t="str">
            <v/>
          </cell>
          <cell r="G789" t="str">
            <v/>
          </cell>
        </row>
        <row r="790">
          <cell r="A790" t="str">
            <v/>
          </cell>
          <cell r="C790" t="str">
            <v/>
          </cell>
          <cell r="F790" t="str">
            <v/>
          </cell>
          <cell r="G790" t="str">
            <v/>
          </cell>
        </row>
        <row r="791">
          <cell r="A791" t="str">
            <v/>
          </cell>
          <cell r="C791" t="str">
            <v/>
          </cell>
          <cell r="F791" t="str">
            <v/>
          </cell>
          <cell r="G791" t="str">
            <v/>
          </cell>
        </row>
        <row r="792">
          <cell r="A792" t="str">
            <v/>
          </cell>
          <cell r="C792" t="str">
            <v/>
          </cell>
          <cell r="F792" t="str">
            <v/>
          </cell>
          <cell r="G792" t="str">
            <v/>
          </cell>
        </row>
        <row r="793">
          <cell r="A793" t="str">
            <v/>
          </cell>
          <cell r="C793" t="str">
            <v/>
          </cell>
          <cell r="F793" t="str">
            <v/>
          </cell>
          <cell r="G793" t="str">
            <v/>
          </cell>
        </row>
        <row r="794">
          <cell r="A794" t="str">
            <v/>
          </cell>
          <cell r="C794" t="str">
            <v/>
          </cell>
          <cell r="F794" t="str">
            <v/>
          </cell>
          <cell r="G794" t="str">
            <v/>
          </cell>
        </row>
        <row r="795">
          <cell r="A795" t="str">
            <v/>
          </cell>
          <cell r="C795" t="str">
            <v/>
          </cell>
          <cell r="F795" t="str">
            <v/>
          </cell>
          <cell r="G795" t="str">
            <v/>
          </cell>
        </row>
        <row r="796">
          <cell r="A796" t="str">
            <v/>
          </cell>
          <cell r="C796" t="str">
            <v/>
          </cell>
          <cell r="F796" t="str">
            <v/>
          </cell>
          <cell r="G796" t="str">
            <v/>
          </cell>
        </row>
        <row r="797">
          <cell r="F797" t="str">
            <v>SUBTOTAL</v>
          </cell>
          <cell r="G797">
            <v>529557.80000000005</v>
          </cell>
        </row>
        <row r="799">
          <cell r="A799" t="str">
            <v>III. TRANSPORTES</v>
          </cell>
        </row>
        <row r="800">
          <cell r="A800" t="str">
            <v>CÓDIGO</v>
          </cell>
          <cell r="B800" t="str">
            <v>DESCRIPCIÓN</v>
          </cell>
          <cell r="C800" t="str">
            <v>TIPO</v>
          </cell>
          <cell r="D800" t="str">
            <v>VOLUMEN/PESO</v>
          </cell>
          <cell r="E800" t="str">
            <v>DISTANCIA</v>
          </cell>
          <cell r="F800" t="str">
            <v>TARIFA</v>
          </cell>
          <cell r="G800" t="str">
            <v>VR. UNITARIO</v>
          </cell>
        </row>
        <row r="801">
          <cell r="A801" t="str">
            <v/>
          </cell>
          <cell r="E801" t="str">
            <v/>
          </cell>
          <cell r="F801" t="str">
            <v/>
          </cell>
          <cell r="G801" t="str">
            <v/>
          </cell>
        </row>
        <row r="802">
          <cell r="A802" t="str">
            <v/>
          </cell>
          <cell r="E802" t="str">
            <v/>
          </cell>
          <cell r="F802" t="str">
            <v/>
          </cell>
          <cell r="G802" t="str">
            <v/>
          </cell>
        </row>
        <row r="803">
          <cell r="A803" t="str">
            <v/>
          </cell>
          <cell r="E803" t="str">
            <v/>
          </cell>
          <cell r="F803" t="str">
            <v/>
          </cell>
          <cell r="G803" t="str">
            <v/>
          </cell>
        </row>
        <row r="804">
          <cell r="F804" t="str">
            <v>SUBTOTAL</v>
          </cell>
          <cell r="G804" t="str">
            <v/>
          </cell>
        </row>
        <row r="806">
          <cell r="A806" t="str">
            <v>IV. MANO DE OBRA</v>
          </cell>
        </row>
        <row r="807">
          <cell r="A807" t="str">
            <v>CÓDIGO</v>
          </cell>
          <cell r="B807" t="str">
            <v>CARGOS PERSONAL</v>
          </cell>
          <cell r="D807" t="str">
            <v>CANTIDAD</v>
          </cell>
          <cell r="E807" t="str">
            <v>JORNAL TOTAL</v>
          </cell>
          <cell r="F807" t="str">
            <v>RENDIMIENTO</v>
          </cell>
          <cell r="G807" t="str">
            <v>VR. UNITARIO</v>
          </cell>
        </row>
        <row r="808">
          <cell r="A808" t="str">
            <v>MO029</v>
          </cell>
          <cell r="B808" t="str">
            <v>OFICIAL DE OBRA CIVIL</v>
          </cell>
          <cell r="D808">
            <v>1</v>
          </cell>
          <cell r="E808">
            <v>153307</v>
          </cell>
          <cell r="F808">
            <v>4</v>
          </cell>
          <cell r="G808">
            <v>38326.75</v>
          </cell>
        </row>
        <row r="809">
          <cell r="A809" t="str">
            <v>MO032</v>
          </cell>
          <cell r="B809" t="str">
            <v>AYUDANTE RASO</v>
          </cell>
          <cell r="D809">
            <v>4</v>
          </cell>
          <cell r="E809">
            <v>77280</v>
          </cell>
          <cell r="F809">
            <v>4</v>
          </cell>
          <cell r="G809">
            <v>77280</v>
          </cell>
        </row>
        <row r="810">
          <cell r="A810" t="str">
            <v/>
          </cell>
          <cell r="E810" t="str">
            <v/>
          </cell>
          <cell r="F810" t="str">
            <v/>
          </cell>
          <cell r="G810" t="str">
            <v/>
          </cell>
        </row>
        <row r="811">
          <cell r="A811" t="str">
            <v/>
          </cell>
          <cell r="E811" t="str">
            <v/>
          </cell>
          <cell r="F811" t="str">
            <v/>
          </cell>
          <cell r="G811" t="str">
            <v/>
          </cell>
        </row>
        <row r="812">
          <cell r="F812" t="str">
            <v>SUBTOTAL</v>
          </cell>
          <cell r="G812">
            <v>115606.75</v>
          </cell>
        </row>
        <row r="814">
          <cell r="A814" t="str">
            <v>V. SERVICIOS</v>
          </cell>
        </row>
        <row r="815">
          <cell r="A815" t="str">
            <v>CÓDIGO</v>
          </cell>
          <cell r="B815" t="str">
            <v>DESCRIPCIÓN</v>
          </cell>
          <cell r="D815" t="str">
            <v>UNIDAD</v>
          </cell>
          <cell r="E815" t="str">
            <v>CANTIDAD</v>
          </cell>
          <cell r="F815" t="str">
            <v>PRECIO UNIT.</v>
          </cell>
          <cell r="G815" t="str">
            <v>VR. UNITARIO</v>
          </cell>
        </row>
        <row r="816">
          <cell r="A816" t="str">
            <v/>
          </cell>
          <cell r="D816" t="str">
            <v/>
          </cell>
          <cell r="F816" t="str">
            <v/>
          </cell>
          <cell r="G816" t="str">
            <v/>
          </cell>
        </row>
        <row r="817">
          <cell r="A817" t="str">
            <v/>
          </cell>
          <cell r="D817" t="str">
            <v/>
          </cell>
          <cell r="F817" t="str">
            <v/>
          </cell>
          <cell r="G817" t="str">
            <v/>
          </cell>
        </row>
        <row r="818">
          <cell r="A818" t="str">
            <v/>
          </cell>
          <cell r="D818" t="str">
            <v/>
          </cell>
          <cell r="F818" t="str">
            <v/>
          </cell>
          <cell r="G818" t="str">
            <v/>
          </cell>
        </row>
        <row r="819">
          <cell r="F819" t="str">
            <v>SUBTOTAL</v>
          </cell>
          <cell r="G819" t="str">
            <v/>
          </cell>
        </row>
        <row r="821">
          <cell r="A821" t="str">
            <v>TOTAL COSTO DIRECTO</v>
          </cell>
          <cell r="G821">
            <v>655129</v>
          </cell>
        </row>
        <row r="823">
          <cell r="A823" t="str">
            <v>2. COSTOS INDIRECTOS</v>
          </cell>
        </row>
        <row r="825">
          <cell r="A825" t="str">
            <v>DESCRIPCIÓN</v>
          </cell>
          <cell r="F825" t="str">
            <v>PORCENTAJE</v>
          </cell>
          <cell r="G825" t="str">
            <v>VALOR TOTAL</v>
          </cell>
        </row>
        <row r="826">
          <cell r="A826" t="str">
            <v>ADMINISTRACION</v>
          </cell>
          <cell r="F826">
            <v>0.2364</v>
          </cell>
          <cell r="G826">
            <v>154872.49559999999</v>
          </cell>
        </row>
        <row r="827">
          <cell r="A827" t="str">
            <v>IMPREVISTOS</v>
          </cell>
          <cell r="F827">
            <v>0.01</v>
          </cell>
          <cell r="G827">
            <v>6551.29</v>
          </cell>
        </row>
        <row r="828">
          <cell r="A828" t="str">
            <v>UTILIDADES</v>
          </cell>
          <cell r="F828">
            <v>0.05</v>
          </cell>
          <cell r="G828">
            <v>32756.45</v>
          </cell>
        </row>
        <row r="829">
          <cell r="A829" t="str">
            <v>TOTAL COSTO INDIRECTO</v>
          </cell>
          <cell r="F829">
            <v>0.2964</v>
          </cell>
          <cell r="G829">
            <v>194180</v>
          </cell>
        </row>
        <row r="831">
          <cell r="A831" t="str">
            <v>PRECIO UNITARIO TOTAL APROXIMADO AL PESO</v>
          </cell>
          <cell r="G831">
            <v>849309</v>
          </cell>
        </row>
        <row r="833">
          <cell r="B833" t="str">
            <v/>
          </cell>
        </row>
        <row r="834">
          <cell r="B834" t="str">
            <v/>
          </cell>
        </row>
        <row r="835">
          <cell r="B835" t="str">
            <v/>
          </cell>
        </row>
        <row r="836">
          <cell r="B836" t="str">
            <v/>
          </cell>
          <cell r="D836" t="str">
            <v>FIRMA RESPONSABLE</v>
          </cell>
        </row>
        <row r="837">
          <cell r="A837" t="str">
            <v>DEPARTAMENTO DE ANTIOQUIA</v>
          </cell>
          <cell r="F837" t="str">
            <v/>
          </cell>
        </row>
        <row r="838">
          <cell r="A838" t="str">
            <v>MUNICIPIO DE BURITICÁ</v>
          </cell>
        </row>
        <row r="839">
          <cell r="A839" t="str">
            <v>PROYECTO: MEJORAMIENTO DE VIAS TERCIARIAS EN EL MUNICIPIO DE BURITICA EN EL 
MARCO DEL PROGRAMA REGIONAL MEJORAMIENTO DE VIAS 
TERCIARIAS EN EL OCCIDENTE ANTIOQUEÑO</v>
          </cell>
        </row>
        <row r="841">
          <cell r="A841" t="str">
            <v>ANÁLISIS DE PRECIOS UNITARIOS  VEREDA TABACAL</v>
          </cell>
        </row>
        <row r="842">
          <cell r="A842" t="str">
            <v>ITEM DE PAGO</v>
          </cell>
          <cell r="B842" t="str">
            <v>DESCRIPCIÓN</v>
          </cell>
          <cell r="E842" t="str">
            <v>UNIDAD</v>
          </cell>
          <cell r="F842" t="str">
            <v>CANTIDAD</v>
          </cell>
          <cell r="G842" t="str">
            <v>COSTO DIRECTO</v>
          </cell>
        </row>
        <row r="843">
          <cell r="A843">
            <v>2.2999999999999998</v>
          </cell>
          <cell r="B843" t="str">
            <v>Concreto Clase F (14 MPa). Solados de E=0.1 mncluye el suministro y el
transporte de todos los materiales, la formaleta en madera o similar. El acero de
refuerzo se pagara en su item respectivo. Incluye todo lo necesario para su correcta
construcción.</v>
          </cell>
          <cell r="E843" t="str">
            <v>m3</v>
          </cell>
          <cell r="G843">
            <v>494875</v>
          </cell>
        </row>
        <row r="845">
          <cell r="A845" t="str">
            <v>1. COSTOS DIRECTOS</v>
          </cell>
        </row>
        <row r="847">
          <cell r="A847" t="str">
            <v>I. EQUIPO</v>
          </cell>
        </row>
        <row r="848">
          <cell r="A848" t="str">
            <v>CÓDIGO</v>
          </cell>
          <cell r="B848" t="str">
            <v>DESCRIPCIÓN</v>
          </cell>
          <cell r="D848" t="str">
            <v>UNIDAD</v>
          </cell>
          <cell r="E848" t="str">
            <v>TARIFA</v>
          </cell>
          <cell r="F848" t="str">
            <v>RENDIMIENTO</v>
          </cell>
          <cell r="G848" t="str">
            <v>VR. UNITARIO</v>
          </cell>
        </row>
        <row r="849">
          <cell r="A849" t="str">
            <v/>
          </cell>
          <cell r="D849" t="str">
            <v/>
          </cell>
          <cell r="E849" t="str">
            <v/>
          </cell>
          <cell r="G849" t="str">
            <v/>
          </cell>
        </row>
        <row r="850">
          <cell r="A850" t="str">
            <v/>
          </cell>
          <cell r="D850" t="str">
            <v/>
          </cell>
          <cell r="E850" t="str">
            <v/>
          </cell>
          <cell r="G850" t="str">
            <v/>
          </cell>
        </row>
        <row r="851">
          <cell r="A851" t="str">
            <v/>
          </cell>
          <cell r="D851" t="str">
            <v/>
          </cell>
          <cell r="E851" t="str">
            <v/>
          </cell>
          <cell r="G851" t="str">
            <v/>
          </cell>
        </row>
        <row r="852">
          <cell r="A852" t="str">
            <v/>
          </cell>
          <cell r="D852" t="str">
            <v/>
          </cell>
          <cell r="E852" t="str">
            <v/>
          </cell>
          <cell r="G852" t="str">
            <v/>
          </cell>
        </row>
        <row r="853">
          <cell r="A853" t="str">
            <v/>
          </cell>
          <cell r="D853" t="str">
            <v/>
          </cell>
          <cell r="E853" t="str">
            <v/>
          </cell>
          <cell r="G853" t="str">
            <v/>
          </cell>
        </row>
        <row r="854">
          <cell r="A854" t="str">
            <v/>
          </cell>
          <cell r="D854" t="str">
            <v/>
          </cell>
          <cell r="E854" t="str">
            <v/>
          </cell>
          <cell r="G854" t="str">
            <v/>
          </cell>
        </row>
        <row r="855">
          <cell r="A855" t="str">
            <v>HEQ001</v>
          </cell>
          <cell r="B855" t="str">
            <v>HERRAMIENTA MENOR (5% DE LA MANO DE OBRA)</v>
          </cell>
          <cell r="D855" t="str">
            <v>%</v>
          </cell>
          <cell r="E855">
            <v>0.05</v>
          </cell>
          <cell r="F855">
            <v>61573.4</v>
          </cell>
          <cell r="G855">
            <v>3078.67</v>
          </cell>
        </row>
        <row r="856">
          <cell r="F856" t="str">
            <v>SUBTOTAL</v>
          </cell>
          <cell r="G856">
            <v>3078.67</v>
          </cell>
        </row>
        <row r="858">
          <cell r="A858" t="str">
            <v>II. MATERIALES</v>
          </cell>
        </row>
        <row r="859">
          <cell r="A859" t="str">
            <v>CÓDIGO</v>
          </cell>
          <cell r="B859" t="str">
            <v>DESCRIPCIÓN</v>
          </cell>
          <cell r="C859" t="str">
            <v>UNIDAD</v>
          </cell>
          <cell r="D859" t="str">
            <v>CANTIDAD</v>
          </cell>
          <cell r="E859" t="str">
            <v>DESP.</v>
          </cell>
          <cell r="F859" t="str">
            <v>PRECIO UNIT.</v>
          </cell>
          <cell r="G859" t="str">
            <v>VR. UNITARIO</v>
          </cell>
        </row>
        <row r="860">
          <cell r="A860" t="str">
            <v>SA001</v>
          </cell>
          <cell r="B860" t="str">
            <v>CONCRETO 2000 PSI (140 MPA) EN OBRA TABACAL</v>
          </cell>
          <cell r="C860" t="str">
            <v>M3</v>
          </cell>
          <cell r="D860">
            <v>1</v>
          </cell>
          <cell r="E860">
            <v>0.05</v>
          </cell>
          <cell r="F860">
            <v>409736</v>
          </cell>
          <cell r="G860">
            <v>430222.80000000005</v>
          </cell>
        </row>
        <row r="861">
          <cell r="A861" t="str">
            <v/>
          </cell>
          <cell r="C861" t="str">
            <v/>
          </cell>
          <cell r="F861" t="str">
            <v/>
          </cell>
          <cell r="G861" t="str">
            <v/>
          </cell>
        </row>
        <row r="862">
          <cell r="A862" t="str">
            <v/>
          </cell>
          <cell r="C862" t="str">
            <v/>
          </cell>
          <cell r="F862" t="str">
            <v/>
          </cell>
          <cell r="G862" t="str">
            <v/>
          </cell>
        </row>
        <row r="863">
          <cell r="A863" t="str">
            <v/>
          </cell>
          <cell r="C863" t="str">
            <v/>
          </cell>
          <cell r="F863" t="str">
            <v/>
          </cell>
          <cell r="G863" t="str">
            <v/>
          </cell>
        </row>
        <row r="864">
          <cell r="A864" t="str">
            <v/>
          </cell>
          <cell r="C864" t="str">
            <v/>
          </cell>
          <cell r="F864" t="str">
            <v/>
          </cell>
          <cell r="G864" t="str">
            <v/>
          </cell>
        </row>
        <row r="865">
          <cell r="A865" t="str">
            <v/>
          </cell>
          <cell r="C865" t="str">
            <v/>
          </cell>
          <cell r="F865" t="str">
            <v/>
          </cell>
          <cell r="G865" t="str">
            <v/>
          </cell>
        </row>
        <row r="866">
          <cell r="A866" t="str">
            <v/>
          </cell>
          <cell r="C866" t="str">
            <v/>
          </cell>
          <cell r="F866" t="str">
            <v/>
          </cell>
          <cell r="G866" t="str">
            <v/>
          </cell>
        </row>
        <row r="867">
          <cell r="A867" t="str">
            <v/>
          </cell>
          <cell r="C867" t="str">
            <v/>
          </cell>
          <cell r="F867" t="str">
            <v/>
          </cell>
          <cell r="G867" t="str">
            <v/>
          </cell>
        </row>
        <row r="868">
          <cell r="A868" t="str">
            <v/>
          </cell>
          <cell r="C868" t="str">
            <v/>
          </cell>
          <cell r="F868" t="str">
            <v/>
          </cell>
          <cell r="G868" t="str">
            <v/>
          </cell>
        </row>
        <row r="869">
          <cell r="A869" t="str">
            <v/>
          </cell>
          <cell r="C869" t="str">
            <v/>
          </cell>
          <cell r="F869" t="str">
            <v/>
          </cell>
          <cell r="G869" t="str">
            <v/>
          </cell>
        </row>
        <row r="870">
          <cell r="A870" t="str">
            <v/>
          </cell>
          <cell r="C870" t="str">
            <v/>
          </cell>
          <cell r="F870" t="str">
            <v/>
          </cell>
          <cell r="G870" t="str">
            <v/>
          </cell>
        </row>
        <row r="871">
          <cell r="A871" t="str">
            <v/>
          </cell>
          <cell r="C871" t="str">
            <v/>
          </cell>
          <cell r="F871" t="str">
            <v/>
          </cell>
          <cell r="G871" t="str">
            <v/>
          </cell>
        </row>
        <row r="872">
          <cell r="A872" t="str">
            <v/>
          </cell>
          <cell r="C872" t="str">
            <v/>
          </cell>
          <cell r="F872" t="str">
            <v/>
          </cell>
          <cell r="G872" t="str">
            <v/>
          </cell>
        </row>
        <row r="873">
          <cell r="A873" t="str">
            <v/>
          </cell>
          <cell r="C873" t="str">
            <v/>
          </cell>
          <cell r="F873" t="str">
            <v/>
          </cell>
          <cell r="G873" t="str">
            <v/>
          </cell>
        </row>
        <row r="874">
          <cell r="F874" t="str">
            <v>SUBTOTAL</v>
          </cell>
          <cell r="G874">
            <v>430222.80000000005</v>
          </cell>
        </row>
        <row r="876">
          <cell r="A876" t="str">
            <v>III. TRANSPORTES</v>
          </cell>
        </row>
        <row r="877">
          <cell r="A877" t="str">
            <v>CÓDIGO</v>
          </cell>
          <cell r="B877" t="str">
            <v>DESCRIPCIÓN</v>
          </cell>
          <cell r="C877" t="str">
            <v>TIPO</v>
          </cell>
          <cell r="D877" t="str">
            <v>VOLUMEN/PESO</v>
          </cell>
          <cell r="E877" t="str">
            <v>DISTANCIA</v>
          </cell>
          <cell r="F877" t="str">
            <v>TARIFA</v>
          </cell>
          <cell r="G877" t="str">
            <v>VR. UNITARIO</v>
          </cell>
        </row>
        <row r="878">
          <cell r="A878" t="str">
            <v/>
          </cell>
          <cell r="E878" t="str">
            <v/>
          </cell>
          <cell r="F878" t="str">
            <v/>
          </cell>
          <cell r="G878" t="str">
            <v/>
          </cell>
        </row>
        <row r="879">
          <cell r="A879" t="str">
            <v/>
          </cell>
          <cell r="E879" t="str">
            <v/>
          </cell>
          <cell r="F879" t="str">
            <v/>
          </cell>
          <cell r="G879" t="str">
            <v/>
          </cell>
        </row>
        <row r="880">
          <cell r="A880" t="str">
            <v/>
          </cell>
          <cell r="E880" t="str">
            <v/>
          </cell>
          <cell r="F880" t="str">
            <v/>
          </cell>
          <cell r="G880" t="str">
            <v/>
          </cell>
        </row>
        <row r="881">
          <cell r="F881" t="str">
            <v>SUBTOTAL</v>
          </cell>
          <cell r="G881" t="str">
            <v/>
          </cell>
        </row>
        <row r="883">
          <cell r="A883" t="str">
            <v>IV. MANO DE OBRA</v>
          </cell>
        </row>
        <row r="884">
          <cell r="A884" t="str">
            <v>CÓDIGO</v>
          </cell>
          <cell r="B884" t="str">
            <v>CARGOS PERSONAL</v>
          </cell>
          <cell r="D884" t="str">
            <v>CANTIDAD</v>
          </cell>
          <cell r="E884" t="str">
            <v>JORNAL TOTAL</v>
          </cell>
          <cell r="F884" t="str">
            <v>RENDIMIENTO</v>
          </cell>
          <cell r="G884" t="str">
            <v>VR. UNITARIO</v>
          </cell>
        </row>
        <row r="885">
          <cell r="A885" t="str">
            <v>MO029</v>
          </cell>
          <cell r="B885" t="str">
            <v>OFICIAL DE OBRA CIVIL</v>
          </cell>
          <cell r="D885">
            <v>1</v>
          </cell>
          <cell r="E885">
            <v>153307</v>
          </cell>
          <cell r="F885">
            <v>5</v>
          </cell>
          <cell r="G885">
            <v>30661.4</v>
          </cell>
        </row>
        <row r="886">
          <cell r="A886" t="str">
            <v>MO032</v>
          </cell>
          <cell r="B886" t="str">
            <v>AYUDANTE RASO</v>
          </cell>
          <cell r="D886">
            <v>2</v>
          </cell>
          <cell r="E886">
            <v>77280</v>
          </cell>
          <cell r="F886">
            <v>5</v>
          </cell>
          <cell r="G886">
            <v>30912</v>
          </cell>
        </row>
        <row r="887">
          <cell r="A887" t="str">
            <v/>
          </cell>
          <cell r="E887" t="str">
            <v/>
          </cell>
          <cell r="F887" t="str">
            <v/>
          </cell>
          <cell r="G887" t="str">
            <v/>
          </cell>
        </row>
        <row r="888">
          <cell r="A888" t="str">
            <v/>
          </cell>
          <cell r="E888" t="str">
            <v/>
          </cell>
          <cell r="F888" t="str">
            <v/>
          </cell>
          <cell r="G888" t="str">
            <v/>
          </cell>
        </row>
        <row r="889">
          <cell r="F889" t="str">
            <v>SUBTOTAL</v>
          </cell>
          <cell r="G889">
            <v>61573.4</v>
          </cell>
        </row>
        <row r="891">
          <cell r="A891" t="str">
            <v>V. SERVICIOS</v>
          </cell>
        </row>
        <row r="892">
          <cell r="A892" t="str">
            <v>CÓDIGO</v>
          </cell>
          <cell r="B892" t="str">
            <v>DESCRIPCIÓN</v>
          </cell>
          <cell r="D892" t="str">
            <v>UNIDAD</v>
          </cell>
          <cell r="E892" t="str">
            <v>CANTIDAD</v>
          </cell>
          <cell r="F892" t="str">
            <v>PRECIO UNIT.</v>
          </cell>
          <cell r="G892" t="str">
            <v>VR. UNITARIO</v>
          </cell>
        </row>
        <row r="893">
          <cell r="A893" t="str">
            <v/>
          </cell>
          <cell r="D893" t="str">
            <v/>
          </cell>
          <cell r="F893" t="str">
            <v/>
          </cell>
          <cell r="G893" t="str">
            <v/>
          </cell>
        </row>
        <row r="894">
          <cell r="A894" t="str">
            <v/>
          </cell>
          <cell r="D894" t="str">
            <v/>
          </cell>
          <cell r="F894" t="str">
            <v/>
          </cell>
          <cell r="G894" t="str">
            <v/>
          </cell>
        </row>
        <row r="895">
          <cell r="A895" t="str">
            <v/>
          </cell>
          <cell r="D895" t="str">
            <v/>
          </cell>
          <cell r="F895" t="str">
            <v/>
          </cell>
          <cell r="G895" t="str">
            <v/>
          </cell>
        </row>
        <row r="896">
          <cell r="F896" t="str">
            <v>SUBTOTAL</v>
          </cell>
          <cell r="G896" t="str">
            <v/>
          </cell>
        </row>
        <row r="898">
          <cell r="A898" t="str">
            <v>TOTAL COSTO DIRECTO</v>
          </cell>
          <cell r="G898">
            <v>494875</v>
          </cell>
        </row>
        <row r="900">
          <cell r="A900" t="str">
            <v>2. COSTOS INDIRECTOS</v>
          </cell>
        </row>
        <row r="902">
          <cell r="A902" t="str">
            <v>DESCRIPCIÓN</v>
          </cell>
          <cell r="F902" t="str">
            <v>PORCENTAJE</v>
          </cell>
          <cell r="G902" t="str">
            <v>VALOR TOTAL</v>
          </cell>
        </row>
        <row r="903">
          <cell r="A903" t="str">
            <v>ADMINISTRACION</v>
          </cell>
          <cell r="F903">
            <v>0.2364</v>
          </cell>
          <cell r="G903">
            <v>116988.45</v>
          </cell>
        </row>
        <row r="904">
          <cell r="A904" t="str">
            <v>IMPREVISTOS</v>
          </cell>
          <cell r="F904">
            <v>0.01</v>
          </cell>
          <cell r="G904">
            <v>4948.75</v>
          </cell>
        </row>
        <row r="905">
          <cell r="A905" t="str">
            <v>UTILIDADES</v>
          </cell>
          <cell r="F905">
            <v>0.05</v>
          </cell>
          <cell r="G905">
            <v>24743.75</v>
          </cell>
        </row>
        <row r="906">
          <cell r="A906" t="str">
            <v>TOTAL COSTO INDIRECTO</v>
          </cell>
          <cell r="F906">
            <v>0.2964</v>
          </cell>
          <cell r="G906">
            <v>146681</v>
          </cell>
        </row>
        <row r="908">
          <cell r="A908" t="str">
            <v>PRECIO UNITARIO TOTAL APROXIMADO AL PESO</v>
          </cell>
          <cell r="G908">
            <v>641556</v>
          </cell>
        </row>
        <row r="910">
          <cell r="B910" t="str">
            <v/>
          </cell>
        </row>
        <row r="911">
          <cell r="B911" t="str">
            <v/>
          </cell>
        </row>
        <row r="912">
          <cell r="B912" t="str">
            <v/>
          </cell>
        </row>
        <row r="913">
          <cell r="B913" t="str">
            <v/>
          </cell>
          <cell r="D913" t="str">
            <v>FIRMA RESPONSABLE</v>
          </cell>
        </row>
        <row r="914">
          <cell r="A914" t="str">
            <v>DEPARTAMENTO DE ANTIOQUIA</v>
          </cell>
          <cell r="F914" t="str">
            <v/>
          </cell>
        </row>
        <row r="915">
          <cell r="A915" t="str">
            <v>MUNICIPIO DE BURITICÁ</v>
          </cell>
        </row>
        <row r="916">
          <cell r="A916" t="str">
            <v>PROYECTO: MEJORAMIENTO DE VIAS TERCIARIAS EN EL MUNICIPIO DE BURITICA EN EL 
MARCO DEL PROGRAMA REGIONAL MEJORAMIENTO DE VIAS 
TERCIARIAS EN EL OCCIDENTE ANTIOQUEÑO</v>
          </cell>
        </row>
        <row r="918">
          <cell r="A918" t="str">
            <v>ANÁLISIS DE PRECIOS UNITARIOS  VEREDA TABACAL</v>
          </cell>
        </row>
        <row r="919">
          <cell r="A919" t="str">
            <v>ITEM DE PAGO</v>
          </cell>
          <cell r="B919" t="str">
            <v>DESCRIPCIÓN</v>
          </cell>
          <cell r="E919" t="str">
            <v>UNIDAD</v>
          </cell>
          <cell r="F919" t="str">
            <v>CANTIDAD</v>
          </cell>
          <cell r="G919" t="str">
            <v>COSTO DIRECTO</v>
          </cell>
        </row>
        <row r="920">
          <cell r="A920">
            <v>2.4</v>
          </cell>
          <cell r="B920" t="str">
            <v>Concreto Clase H muro cabezal (Ciclópeo con concreto clase D - 21 MPa y Piedra de 2" a 4")  ncluye el suministro y el
transporte de todos los materiales, la formaleta en madera o similar. El acero de
refuerzo se pagara en su item respectivo. Incluye todo lo necesario para su correcta
construcción.</v>
          </cell>
          <cell r="E920" t="str">
            <v>m3</v>
          </cell>
          <cell r="G920">
            <v>517919</v>
          </cell>
        </row>
        <row r="922">
          <cell r="A922" t="str">
            <v>1. COSTOS DIRECTOS</v>
          </cell>
        </row>
        <row r="924">
          <cell r="A924" t="str">
            <v>I. EQUIPO</v>
          </cell>
        </row>
        <row r="925">
          <cell r="A925" t="str">
            <v>CÓDIGO</v>
          </cell>
          <cell r="B925" t="str">
            <v>DESCRIPCIÓN</v>
          </cell>
          <cell r="D925" t="str">
            <v>UNIDAD</v>
          </cell>
          <cell r="E925" t="str">
            <v>TARIFA</v>
          </cell>
          <cell r="F925" t="str">
            <v>RENDIMIENTO</v>
          </cell>
          <cell r="G925" t="str">
            <v>VR. UNITARIO</v>
          </cell>
        </row>
        <row r="926">
          <cell r="A926" t="str">
            <v>HEQ013</v>
          </cell>
          <cell r="B926" t="str">
            <v>VIBRADOR DE CONCRETO A GASOLINA (ALQUILER)</v>
          </cell>
          <cell r="D926" t="str">
            <v>hora</v>
          </cell>
          <cell r="E926">
            <v>6275.9444444444443</v>
          </cell>
          <cell r="F926">
            <v>1.5</v>
          </cell>
          <cell r="G926">
            <v>4183.9629629629626</v>
          </cell>
        </row>
        <row r="927">
          <cell r="A927" t="str">
            <v/>
          </cell>
          <cell r="D927" t="str">
            <v/>
          </cell>
          <cell r="E927" t="str">
            <v/>
          </cell>
          <cell r="G927" t="str">
            <v/>
          </cell>
        </row>
        <row r="928">
          <cell r="A928" t="str">
            <v/>
          </cell>
          <cell r="D928" t="str">
            <v/>
          </cell>
          <cell r="E928" t="str">
            <v/>
          </cell>
          <cell r="G928" t="str">
            <v/>
          </cell>
        </row>
        <row r="929">
          <cell r="A929" t="str">
            <v/>
          </cell>
          <cell r="D929" t="str">
            <v/>
          </cell>
          <cell r="E929" t="str">
            <v/>
          </cell>
          <cell r="G929" t="str">
            <v/>
          </cell>
        </row>
        <row r="930">
          <cell r="A930" t="str">
            <v/>
          </cell>
          <cell r="D930" t="str">
            <v/>
          </cell>
          <cell r="E930" t="str">
            <v/>
          </cell>
          <cell r="G930" t="str">
            <v/>
          </cell>
        </row>
        <row r="931">
          <cell r="A931" t="str">
            <v/>
          </cell>
          <cell r="D931" t="str">
            <v/>
          </cell>
          <cell r="E931" t="str">
            <v/>
          </cell>
          <cell r="G931" t="str">
            <v/>
          </cell>
        </row>
        <row r="932">
          <cell r="A932" t="str">
            <v>HEQ001</v>
          </cell>
          <cell r="B932" t="str">
            <v>HERRAMIENTA MENOR (5% DE LA MANO DE OBRA)</v>
          </cell>
          <cell r="D932" t="str">
            <v>%</v>
          </cell>
          <cell r="E932">
            <v>0.05</v>
          </cell>
          <cell r="F932">
            <v>115606.75</v>
          </cell>
          <cell r="G932">
            <v>5780.3375000000005</v>
          </cell>
        </row>
        <row r="933">
          <cell r="F933" t="str">
            <v>SUBTOTAL</v>
          </cell>
          <cell r="G933">
            <v>9964.3004629629631</v>
          </cell>
        </row>
        <row r="935">
          <cell r="A935" t="str">
            <v>II. MATERIALES</v>
          </cell>
        </row>
        <row r="936">
          <cell r="A936" t="str">
            <v>CÓDIGO</v>
          </cell>
          <cell r="B936" t="str">
            <v>DESCRIPCIÓN</v>
          </cell>
          <cell r="C936" t="str">
            <v>UNIDAD</v>
          </cell>
          <cell r="D936" t="str">
            <v>CANTIDAD</v>
          </cell>
          <cell r="E936" t="str">
            <v>DESP.</v>
          </cell>
          <cell r="F936" t="str">
            <v>PRECIO UNIT.</v>
          </cell>
          <cell r="G936" t="str">
            <v>VR. UNITARIO</v>
          </cell>
        </row>
        <row r="937">
          <cell r="A937" t="str">
            <v>MA024</v>
          </cell>
          <cell r="B937" t="str">
            <v>CONCRETO 3000 PSI (210 MPA) EN OBRA VEREDA TABACAL</v>
          </cell>
          <cell r="C937" t="str">
            <v>m3</v>
          </cell>
          <cell r="D937">
            <v>0.6</v>
          </cell>
          <cell r="E937">
            <v>0.05</v>
          </cell>
          <cell r="F937">
            <v>484736</v>
          </cell>
          <cell r="G937">
            <v>305383.67999999999</v>
          </cell>
        </row>
        <row r="938">
          <cell r="A938" t="str">
            <v>MA022</v>
          </cell>
          <cell r="B938" t="str">
            <v xml:space="preserve">Piedra </v>
          </cell>
          <cell r="C938" t="str">
            <v>m3</v>
          </cell>
          <cell r="D938">
            <v>0.4</v>
          </cell>
          <cell r="E938">
            <v>0.05</v>
          </cell>
          <cell r="F938">
            <v>53119.200000000004</v>
          </cell>
          <cell r="G938">
            <v>22310.064000000006</v>
          </cell>
        </row>
        <row r="939">
          <cell r="A939" t="str">
            <v>MA010</v>
          </cell>
          <cell r="B939" t="str">
            <v>ALAMBRE RECOCIDO C 18</v>
          </cell>
          <cell r="C939" t="str">
            <v>KG</v>
          </cell>
          <cell r="D939">
            <v>0.5</v>
          </cell>
          <cell r="F939">
            <v>7227</v>
          </cell>
          <cell r="G939">
            <v>3613.5</v>
          </cell>
        </row>
        <row r="940">
          <cell r="A940" t="str">
            <v>MA019</v>
          </cell>
          <cell r="B940" t="str">
            <v>TABLA CHAPA ORDINARIO 30 CM X 2 CM X 3 M.</v>
          </cell>
          <cell r="C940" t="str">
            <v>UN</v>
          </cell>
          <cell r="D940">
            <v>2.5</v>
          </cell>
          <cell r="F940">
            <v>13780</v>
          </cell>
          <cell r="G940">
            <v>34450</v>
          </cell>
        </row>
        <row r="941">
          <cell r="A941" t="str">
            <v>MA021</v>
          </cell>
          <cell r="B941" t="str">
            <v>PUNTILLA CON CABEZA 2"</v>
          </cell>
          <cell r="C941" t="str">
            <v>LB</v>
          </cell>
          <cell r="D941">
            <v>1</v>
          </cell>
          <cell r="F941">
            <v>3700</v>
          </cell>
          <cell r="G941">
            <v>3700</v>
          </cell>
        </row>
        <row r="942">
          <cell r="A942" t="str">
            <v/>
          </cell>
          <cell r="C942" t="str">
            <v/>
          </cell>
          <cell r="F942" t="str">
            <v/>
          </cell>
          <cell r="G942" t="str">
            <v/>
          </cell>
        </row>
        <row r="943">
          <cell r="A943" t="str">
            <v/>
          </cell>
          <cell r="C943" t="str">
            <v/>
          </cell>
          <cell r="F943" t="str">
            <v/>
          </cell>
          <cell r="G943" t="str">
            <v/>
          </cell>
        </row>
        <row r="944">
          <cell r="A944" t="str">
            <v/>
          </cell>
          <cell r="C944" t="str">
            <v/>
          </cell>
          <cell r="F944" t="str">
            <v/>
          </cell>
          <cell r="G944" t="str">
            <v/>
          </cell>
        </row>
        <row r="945">
          <cell r="A945" t="str">
            <v/>
          </cell>
          <cell r="C945" t="str">
            <v/>
          </cell>
          <cell r="F945" t="str">
            <v/>
          </cell>
          <cell r="G945" t="str">
            <v/>
          </cell>
        </row>
        <row r="946">
          <cell r="A946" t="str">
            <v/>
          </cell>
          <cell r="C946" t="str">
            <v/>
          </cell>
          <cell r="F946" t="str">
            <v/>
          </cell>
          <cell r="G946" t="str">
            <v/>
          </cell>
        </row>
        <row r="947">
          <cell r="A947" t="str">
            <v/>
          </cell>
          <cell r="C947" t="str">
            <v/>
          </cell>
          <cell r="F947" t="str">
            <v/>
          </cell>
          <cell r="G947" t="str">
            <v/>
          </cell>
        </row>
        <row r="948">
          <cell r="A948" t="str">
            <v/>
          </cell>
          <cell r="C948" t="str">
            <v/>
          </cell>
          <cell r="F948" t="str">
            <v/>
          </cell>
          <cell r="G948" t="str">
            <v/>
          </cell>
        </row>
        <row r="949">
          <cell r="A949" t="str">
            <v/>
          </cell>
          <cell r="C949" t="str">
            <v/>
          </cell>
          <cell r="F949" t="str">
            <v/>
          </cell>
          <cell r="G949" t="str">
            <v/>
          </cell>
        </row>
        <row r="950">
          <cell r="A950" t="str">
            <v/>
          </cell>
          <cell r="C950" t="str">
            <v/>
          </cell>
          <cell r="F950" t="str">
            <v/>
          </cell>
          <cell r="G950" t="str">
            <v/>
          </cell>
        </row>
        <row r="951">
          <cell r="F951" t="str">
            <v>SUBTOTAL</v>
          </cell>
          <cell r="G951">
            <v>369457.24400000001</v>
          </cell>
        </row>
        <row r="953">
          <cell r="A953" t="str">
            <v>III. TRANSPORTES</v>
          </cell>
        </row>
        <row r="954">
          <cell r="A954" t="str">
            <v>CÓDIGO</v>
          </cell>
          <cell r="B954" t="str">
            <v>DESCRIPCIÓN</v>
          </cell>
          <cell r="C954" t="str">
            <v>TIPO</v>
          </cell>
          <cell r="D954" t="str">
            <v>VOLUMEN/PESO</v>
          </cell>
          <cell r="E954" t="str">
            <v>DISTANCIA</v>
          </cell>
          <cell r="F954" t="str">
            <v>TARIFA</v>
          </cell>
          <cell r="G954" t="str">
            <v>VR. UNITARIO</v>
          </cell>
        </row>
        <row r="955">
          <cell r="A955" t="str">
            <v>TR002</v>
          </cell>
          <cell r="B955" t="str">
            <v>TRANSPORTE DE MATERIALES DE PLAYA</v>
          </cell>
          <cell r="C955" t="str">
            <v>PLAYA</v>
          </cell>
          <cell r="D955">
            <v>0.4</v>
          </cell>
          <cell r="E955">
            <v>57</v>
          </cell>
          <cell r="F955">
            <v>1004</v>
          </cell>
          <cell r="G955">
            <v>22891.200000000001</v>
          </cell>
        </row>
        <row r="956">
          <cell r="A956" t="str">
            <v/>
          </cell>
          <cell r="E956" t="str">
            <v/>
          </cell>
          <cell r="F956" t="str">
            <v/>
          </cell>
          <cell r="G956" t="str">
            <v/>
          </cell>
        </row>
        <row r="957">
          <cell r="A957" t="str">
            <v/>
          </cell>
          <cell r="E957" t="str">
            <v/>
          </cell>
          <cell r="F957" t="str">
            <v/>
          </cell>
          <cell r="G957" t="str">
            <v/>
          </cell>
        </row>
        <row r="958">
          <cell r="F958" t="str">
            <v>SUBTOTAL</v>
          </cell>
          <cell r="G958">
            <v>22891.200000000001</v>
          </cell>
        </row>
        <row r="960">
          <cell r="A960" t="str">
            <v>IV. MANO DE OBRA</v>
          </cell>
        </row>
        <row r="961">
          <cell r="A961" t="str">
            <v>CÓDIGO</v>
          </cell>
          <cell r="B961" t="str">
            <v>CARGOS PERSONAL</v>
          </cell>
          <cell r="D961" t="str">
            <v>CANTIDAD</v>
          </cell>
          <cell r="E961" t="str">
            <v>JORNAL TOTAL</v>
          </cell>
          <cell r="F961" t="str">
            <v>RENDIMIENTO</v>
          </cell>
          <cell r="G961" t="str">
            <v>VR. UNITARIO</v>
          </cell>
        </row>
        <row r="962">
          <cell r="A962" t="str">
            <v>MO029</v>
          </cell>
          <cell r="B962" t="str">
            <v>OFICIAL DE OBRA CIVIL</v>
          </cell>
          <cell r="D962">
            <v>1</v>
          </cell>
          <cell r="E962">
            <v>153307</v>
          </cell>
          <cell r="F962">
            <v>4</v>
          </cell>
          <cell r="G962">
            <v>38326.75</v>
          </cell>
        </row>
        <row r="963">
          <cell r="A963" t="str">
            <v>MO032</v>
          </cell>
          <cell r="B963" t="str">
            <v>AYUDANTE RASO</v>
          </cell>
          <cell r="D963">
            <v>4</v>
          </cell>
          <cell r="E963">
            <v>77280</v>
          </cell>
          <cell r="F963">
            <v>4</v>
          </cell>
          <cell r="G963">
            <v>77280</v>
          </cell>
        </row>
        <row r="964">
          <cell r="A964" t="str">
            <v/>
          </cell>
          <cell r="E964" t="str">
            <v/>
          </cell>
          <cell r="F964" t="str">
            <v/>
          </cell>
          <cell r="G964" t="str">
            <v/>
          </cell>
        </row>
        <row r="965">
          <cell r="A965" t="str">
            <v/>
          </cell>
          <cell r="E965" t="str">
            <v/>
          </cell>
          <cell r="F965" t="str">
            <v/>
          </cell>
          <cell r="G965" t="str">
            <v/>
          </cell>
        </row>
        <row r="966">
          <cell r="F966" t="str">
            <v>SUBTOTAL</v>
          </cell>
          <cell r="G966">
            <v>115606.75</v>
          </cell>
        </row>
        <row r="968">
          <cell r="A968" t="str">
            <v>V. SERVICIOS</v>
          </cell>
        </row>
        <row r="969">
          <cell r="A969" t="str">
            <v>CÓDIGO</v>
          </cell>
          <cell r="B969" t="str">
            <v>DESCRIPCIÓN</v>
          </cell>
          <cell r="D969" t="str">
            <v>UNIDAD</v>
          </cell>
          <cell r="E969" t="str">
            <v>CANTIDAD</v>
          </cell>
          <cell r="F969" t="str">
            <v>PRECIO UNIT.</v>
          </cell>
          <cell r="G969" t="str">
            <v>VR. UNITARIO</v>
          </cell>
        </row>
        <row r="970">
          <cell r="A970" t="str">
            <v/>
          </cell>
          <cell r="D970" t="str">
            <v/>
          </cell>
          <cell r="F970" t="str">
            <v/>
          </cell>
          <cell r="G970" t="str">
            <v/>
          </cell>
        </row>
        <row r="971">
          <cell r="A971" t="str">
            <v/>
          </cell>
          <cell r="D971" t="str">
            <v/>
          </cell>
          <cell r="F971" t="str">
            <v/>
          </cell>
          <cell r="G971" t="str">
            <v/>
          </cell>
        </row>
        <row r="972">
          <cell r="A972" t="str">
            <v/>
          </cell>
          <cell r="D972" t="str">
            <v/>
          </cell>
          <cell r="F972" t="str">
            <v/>
          </cell>
          <cell r="G972" t="str">
            <v/>
          </cell>
        </row>
        <row r="973">
          <cell r="F973" t="str">
            <v>SUBTOTAL</v>
          </cell>
          <cell r="G973" t="str">
            <v/>
          </cell>
        </row>
        <row r="975">
          <cell r="A975" t="str">
            <v>TOTAL COSTO DIRECTO</v>
          </cell>
          <cell r="G975">
            <v>517919</v>
          </cell>
        </row>
        <row r="977">
          <cell r="A977" t="str">
            <v>2. COSTOS INDIRECTOS</v>
          </cell>
        </row>
        <row r="979">
          <cell r="A979" t="str">
            <v>DESCRIPCIÓN</v>
          </cell>
          <cell r="F979" t="str">
            <v>PORCENTAJE</v>
          </cell>
          <cell r="G979" t="str">
            <v>VALOR TOTAL</v>
          </cell>
        </row>
        <row r="980">
          <cell r="A980" t="str">
            <v>ADMINISTRACION</v>
          </cell>
          <cell r="F980">
            <v>0.2364</v>
          </cell>
          <cell r="G980">
            <v>122436.05160000001</v>
          </cell>
        </row>
        <row r="981">
          <cell r="A981" t="str">
            <v>IMPREVISTOS</v>
          </cell>
          <cell r="F981">
            <v>0.01</v>
          </cell>
          <cell r="G981">
            <v>5179.1900000000005</v>
          </cell>
        </row>
        <row r="982">
          <cell r="A982" t="str">
            <v>UTILIDADES</v>
          </cell>
          <cell r="F982">
            <v>0.05</v>
          </cell>
          <cell r="G982">
            <v>25895.95</v>
          </cell>
        </row>
        <row r="983">
          <cell r="A983" t="str">
            <v>TOTAL COSTO INDIRECTO</v>
          </cell>
          <cell r="F983">
            <v>0.2964</v>
          </cell>
          <cell r="G983">
            <v>153511</v>
          </cell>
        </row>
        <row r="985">
          <cell r="A985" t="str">
            <v>PRECIO UNITARIO TOTAL APROXIMADO AL PESO</v>
          </cell>
          <cell r="G985">
            <v>671430</v>
          </cell>
        </row>
        <row r="987">
          <cell r="B987" t="str">
            <v/>
          </cell>
        </row>
        <row r="988">
          <cell r="B988" t="str">
            <v/>
          </cell>
        </row>
        <row r="989">
          <cell r="B989" t="str">
            <v/>
          </cell>
        </row>
        <row r="990">
          <cell r="B990" t="str">
            <v/>
          </cell>
          <cell r="D990" t="str">
            <v>FIRMA RESPONSABLE</v>
          </cell>
        </row>
        <row r="991">
          <cell r="A991" t="str">
            <v>DEPARTAMENTO DE ANTIOQUIA</v>
          </cell>
          <cell r="F991" t="str">
            <v/>
          </cell>
        </row>
        <row r="992">
          <cell r="A992" t="str">
            <v>MUNICIPIO DE BURITICÁ</v>
          </cell>
        </row>
        <row r="993">
          <cell r="A993" t="str">
            <v>PROYECTO: MEJORAMIENTO DE VIAS TERCIARIAS EN EL MUNICIPIO DE BURITICA EN EL 
MARCO DEL PROGRAMA REGIONAL MEJORAMIENTO DE VIAS 
TERCIARIAS EN EL OCCIDENTE ANTIOQUEÑO</v>
          </cell>
        </row>
        <row r="995">
          <cell r="A995" t="str">
            <v>ANÁLISIS DE PRECIOS UNITARIOS  VEREDA TABACAL</v>
          </cell>
        </row>
        <row r="996">
          <cell r="A996" t="str">
            <v>ITEM DE PAGO</v>
          </cell>
          <cell r="B996" t="str">
            <v>DESCRIPCIÓN</v>
          </cell>
          <cell r="E996" t="str">
            <v>UNIDAD</v>
          </cell>
          <cell r="F996" t="str">
            <v>CANTIDAD</v>
          </cell>
          <cell r="G996" t="str">
            <v>COSTO DIRECTO</v>
          </cell>
        </row>
        <row r="997">
          <cell r="A997">
            <v>2.5</v>
          </cell>
          <cell r="B997" t="str">
            <v xml:space="preserve">Suministro, transporte y colocación de Acero de refuerzo fy=420 Mpa (Grado 60) </v>
          </cell>
          <cell r="E997" t="str">
            <v>Kg</v>
          </cell>
          <cell r="G997">
            <v>6979</v>
          </cell>
        </row>
        <row r="999">
          <cell r="A999" t="str">
            <v>1. COSTOS DIRECTOS</v>
          </cell>
        </row>
        <row r="1001">
          <cell r="A1001" t="str">
            <v>I. EQUIPO</v>
          </cell>
        </row>
        <row r="1002">
          <cell r="A1002" t="str">
            <v>CÓDIGO</v>
          </cell>
          <cell r="B1002" t="str">
            <v>DESCRIPCIÓN</v>
          </cell>
          <cell r="D1002" t="str">
            <v>UNIDAD</v>
          </cell>
          <cell r="E1002" t="str">
            <v>TARIFA</v>
          </cell>
          <cell r="F1002" t="str">
            <v>RENDIMIENTO</v>
          </cell>
          <cell r="G1002" t="str">
            <v>VR. UNITARIO</v>
          </cell>
        </row>
        <row r="1003">
          <cell r="A1003" t="str">
            <v>HEQ011</v>
          </cell>
          <cell r="B1003" t="str">
            <v>CIZALLA DE BANCO CORTA PERNO, INCLUYE DADOS</v>
          </cell>
          <cell r="D1003" t="str">
            <v>HORA</v>
          </cell>
          <cell r="E1003">
            <v>728.875</v>
          </cell>
          <cell r="F1003">
            <v>21.25</v>
          </cell>
          <cell r="G1003">
            <v>34.299999999999997</v>
          </cell>
        </row>
        <row r="1004">
          <cell r="A1004" t="str">
            <v/>
          </cell>
          <cell r="D1004" t="str">
            <v/>
          </cell>
          <cell r="E1004" t="str">
            <v/>
          </cell>
          <cell r="G1004" t="str">
            <v/>
          </cell>
        </row>
        <row r="1005">
          <cell r="A1005" t="str">
            <v/>
          </cell>
          <cell r="D1005" t="str">
            <v/>
          </cell>
          <cell r="E1005" t="str">
            <v/>
          </cell>
          <cell r="G1005" t="str">
            <v/>
          </cell>
        </row>
        <row r="1006">
          <cell r="A1006" t="str">
            <v/>
          </cell>
          <cell r="D1006" t="str">
            <v/>
          </cell>
          <cell r="E1006" t="str">
            <v/>
          </cell>
          <cell r="G1006" t="str">
            <v/>
          </cell>
        </row>
        <row r="1007">
          <cell r="A1007" t="str">
            <v/>
          </cell>
          <cell r="D1007" t="str">
            <v/>
          </cell>
          <cell r="E1007" t="str">
            <v/>
          </cell>
          <cell r="G1007" t="str">
            <v/>
          </cell>
        </row>
        <row r="1008">
          <cell r="A1008" t="str">
            <v/>
          </cell>
          <cell r="D1008" t="str">
            <v/>
          </cell>
          <cell r="E1008" t="str">
            <v/>
          </cell>
          <cell r="G1008" t="str">
            <v/>
          </cell>
        </row>
        <row r="1009">
          <cell r="A1009" t="str">
            <v>HEQ001</v>
          </cell>
          <cell r="B1009" t="str">
            <v>HERRAMIENTA MENOR (5% DE LA MANO DE OBRA)</v>
          </cell>
          <cell r="D1009" t="str">
            <v>%</v>
          </cell>
          <cell r="E1009">
            <v>0.05</v>
          </cell>
          <cell r="F1009">
            <v>1356.3941176470589</v>
          </cell>
          <cell r="G1009">
            <v>67.819705882352949</v>
          </cell>
        </row>
        <row r="1010">
          <cell r="F1010" t="str">
            <v>SUBTOTAL</v>
          </cell>
          <cell r="G1010">
            <v>102.11970588235295</v>
          </cell>
        </row>
        <row r="1012">
          <cell r="A1012" t="str">
            <v>II. MATERIALES</v>
          </cell>
        </row>
        <row r="1013">
          <cell r="A1013" t="str">
            <v>CÓDIGO</v>
          </cell>
          <cell r="B1013" t="str">
            <v>DESCRIPCIÓN</v>
          </cell>
          <cell r="C1013" t="str">
            <v>UNIDAD</v>
          </cell>
          <cell r="D1013" t="str">
            <v>CANTIDAD</v>
          </cell>
          <cell r="E1013" t="str">
            <v>DESP.</v>
          </cell>
          <cell r="F1013" t="str">
            <v>PRECIO UNIT.</v>
          </cell>
          <cell r="G1013" t="str">
            <v>VR. UNITARIO</v>
          </cell>
        </row>
        <row r="1014">
          <cell r="A1014" t="str">
            <v>MA009</v>
          </cell>
          <cell r="B1014" t="str">
            <v>ACERO REFUERZO G-60 FIGURADO</v>
          </cell>
          <cell r="C1014" t="str">
            <v>KG</v>
          </cell>
          <cell r="D1014">
            <v>1</v>
          </cell>
          <cell r="E1014">
            <v>0.05</v>
          </cell>
          <cell r="F1014">
            <v>5049</v>
          </cell>
          <cell r="G1014">
            <v>5301.45</v>
          </cell>
        </row>
        <row r="1015">
          <cell r="A1015" t="str">
            <v>MA010</v>
          </cell>
          <cell r="B1015" t="str">
            <v>ALAMBRE RECOCIDO C 18</v>
          </cell>
          <cell r="C1015" t="str">
            <v>KG</v>
          </cell>
          <cell r="D1015">
            <v>0.03</v>
          </cell>
          <cell r="E1015">
            <v>0.01</v>
          </cell>
          <cell r="F1015">
            <v>7227</v>
          </cell>
          <cell r="G1015">
            <v>218.97810000000001</v>
          </cell>
        </row>
        <row r="1016">
          <cell r="A1016" t="str">
            <v/>
          </cell>
          <cell r="C1016" t="str">
            <v/>
          </cell>
          <cell r="F1016" t="str">
            <v/>
          </cell>
          <cell r="G1016" t="str">
            <v/>
          </cell>
        </row>
        <row r="1017">
          <cell r="A1017" t="str">
            <v/>
          </cell>
          <cell r="C1017" t="str">
            <v/>
          </cell>
          <cell r="F1017" t="str">
            <v/>
          </cell>
          <cell r="G1017" t="str">
            <v/>
          </cell>
        </row>
        <row r="1018">
          <cell r="A1018" t="str">
            <v/>
          </cell>
          <cell r="C1018" t="str">
            <v/>
          </cell>
          <cell r="F1018" t="str">
            <v/>
          </cell>
          <cell r="G1018" t="str">
            <v/>
          </cell>
        </row>
        <row r="1019">
          <cell r="A1019" t="str">
            <v/>
          </cell>
          <cell r="C1019" t="str">
            <v/>
          </cell>
          <cell r="F1019" t="str">
            <v/>
          </cell>
          <cell r="G1019" t="str">
            <v/>
          </cell>
        </row>
        <row r="1020">
          <cell r="A1020" t="str">
            <v/>
          </cell>
          <cell r="C1020" t="str">
            <v/>
          </cell>
          <cell r="F1020" t="str">
            <v/>
          </cell>
          <cell r="G1020" t="str">
            <v/>
          </cell>
        </row>
        <row r="1021">
          <cell r="A1021" t="str">
            <v/>
          </cell>
          <cell r="C1021" t="str">
            <v/>
          </cell>
          <cell r="F1021" t="str">
            <v/>
          </cell>
          <cell r="G1021" t="str">
            <v/>
          </cell>
        </row>
        <row r="1022">
          <cell r="A1022" t="str">
            <v/>
          </cell>
          <cell r="C1022" t="str">
            <v/>
          </cell>
          <cell r="F1022" t="str">
            <v/>
          </cell>
          <cell r="G1022" t="str">
            <v/>
          </cell>
        </row>
        <row r="1023">
          <cell r="A1023" t="str">
            <v/>
          </cell>
          <cell r="C1023" t="str">
            <v/>
          </cell>
          <cell r="F1023" t="str">
            <v/>
          </cell>
          <cell r="G1023" t="str">
            <v/>
          </cell>
        </row>
        <row r="1024">
          <cell r="A1024" t="str">
            <v/>
          </cell>
          <cell r="C1024" t="str">
            <v/>
          </cell>
          <cell r="F1024" t="str">
            <v/>
          </cell>
          <cell r="G1024" t="str">
            <v/>
          </cell>
        </row>
        <row r="1025">
          <cell r="A1025" t="str">
            <v/>
          </cell>
          <cell r="C1025" t="str">
            <v/>
          </cell>
          <cell r="F1025" t="str">
            <v/>
          </cell>
          <cell r="G1025" t="str">
            <v/>
          </cell>
        </row>
        <row r="1026">
          <cell r="A1026" t="str">
            <v/>
          </cell>
          <cell r="C1026" t="str">
            <v/>
          </cell>
          <cell r="F1026" t="str">
            <v/>
          </cell>
          <cell r="G1026" t="str">
            <v/>
          </cell>
        </row>
        <row r="1027">
          <cell r="A1027" t="str">
            <v/>
          </cell>
          <cell r="C1027" t="str">
            <v/>
          </cell>
          <cell r="F1027" t="str">
            <v/>
          </cell>
          <cell r="G1027" t="str">
            <v/>
          </cell>
        </row>
        <row r="1028">
          <cell r="F1028" t="str">
            <v>SUBTOTAL</v>
          </cell>
          <cell r="G1028">
            <v>5520.4281000000001</v>
          </cell>
        </row>
        <row r="1030">
          <cell r="A1030" t="str">
            <v>III. TRANSPORTES</v>
          </cell>
        </row>
        <row r="1031">
          <cell r="A1031" t="str">
            <v>CÓDIGO</v>
          </cell>
          <cell r="B1031" t="str">
            <v>DESCRIPCIÓN</v>
          </cell>
          <cell r="C1031" t="str">
            <v>TIPO</v>
          </cell>
          <cell r="D1031" t="str">
            <v>VOLUMEN/PESO</v>
          </cell>
          <cell r="E1031" t="str">
            <v>DISTANCIA</v>
          </cell>
          <cell r="F1031" t="str">
            <v>TARIFA</v>
          </cell>
          <cell r="G1031" t="str">
            <v>VR. UNITARIO</v>
          </cell>
        </row>
        <row r="1032">
          <cell r="A1032" t="str">
            <v/>
          </cell>
          <cell r="F1032" t="str">
            <v/>
          </cell>
          <cell r="G1032" t="str">
            <v/>
          </cell>
        </row>
        <row r="1033">
          <cell r="A1033" t="str">
            <v/>
          </cell>
          <cell r="E1033" t="str">
            <v/>
          </cell>
          <cell r="F1033" t="str">
            <v/>
          </cell>
          <cell r="G1033" t="str">
            <v/>
          </cell>
        </row>
        <row r="1034">
          <cell r="A1034" t="str">
            <v/>
          </cell>
          <cell r="E1034" t="str">
            <v/>
          </cell>
          <cell r="F1034" t="str">
            <v/>
          </cell>
          <cell r="G1034" t="str">
            <v/>
          </cell>
        </row>
        <row r="1035">
          <cell r="F1035" t="str">
            <v>SUBTOTAL</v>
          </cell>
          <cell r="G1035" t="str">
            <v/>
          </cell>
        </row>
        <row r="1037">
          <cell r="A1037" t="str">
            <v>IV. MANO DE OBRA</v>
          </cell>
        </row>
        <row r="1038">
          <cell r="A1038" t="str">
            <v>CÓDIGO</v>
          </cell>
          <cell r="B1038" t="str">
            <v>CARGOS PERSONAL</v>
          </cell>
          <cell r="D1038" t="str">
            <v>CANTIDAD</v>
          </cell>
          <cell r="E1038" t="str">
            <v>JORNAL TOTAL</v>
          </cell>
          <cell r="F1038" t="str">
            <v>RENDIMIENTO</v>
          </cell>
          <cell r="G1038" t="str">
            <v>VR. UNITARIO</v>
          </cell>
        </row>
        <row r="1039">
          <cell r="A1039" t="str">
            <v>MO031</v>
          </cell>
          <cell r="B1039" t="str">
            <v>AYUDANTE ENTENDIDO</v>
          </cell>
          <cell r="D1039">
            <v>1</v>
          </cell>
          <cell r="E1039">
            <v>89354</v>
          </cell>
          <cell r="F1039">
            <v>170</v>
          </cell>
          <cell r="G1039">
            <v>525.61176470588236</v>
          </cell>
        </row>
        <row r="1040">
          <cell r="A1040" t="str">
            <v>MO030</v>
          </cell>
          <cell r="B1040" t="str">
            <v>OFICIAL HIERRO</v>
          </cell>
          <cell r="D1040">
            <v>1</v>
          </cell>
          <cell r="E1040">
            <v>141233</v>
          </cell>
          <cell r="F1040">
            <v>170</v>
          </cell>
          <cell r="G1040">
            <v>830.78235294117644</v>
          </cell>
        </row>
        <row r="1041">
          <cell r="A1041" t="str">
            <v/>
          </cell>
          <cell r="E1041" t="str">
            <v/>
          </cell>
          <cell r="F1041" t="str">
            <v/>
          </cell>
          <cell r="G1041" t="str">
            <v/>
          </cell>
        </row>
        <row r="1042">
          <cell r="A1042" t="str">
            <v/>
          </cell>
          <cell r="E1042" t="str">
            <v/>
          </cell>
          <cell r="F1042" t="str">
            <v/>
          </cell>
          <cell r="G1042" t="str">
            <v/>
          </cell>
        </row>
        <row r="1043">
          <cell r="F1043" t="str">
            <v>SUBTOTAL</v>
          </cell>
          <cell r="G1043">
            <v>1356.3941176470589</v>
          </cell>
        </row>
        <row r="1045">
          <cell r="A1045" t="str">
            <v>V. SERVICIOS</v>
          </cell>
        </row>
        <row r="1046">
          <cell r="A1046" t="str">
            <v>CÓDIGO</v>
          </cell>
          <cell r="B1046" t="str">
            <v>DESCRIPCIÓN</v>
          </cell>
          <cell r="D1046" t="str">
            <v>UNIDAD</v>
          </cell>
          <cell r="E1046" t="str">
            <v>CANTIDAD</v>
          </cell>
          <cell r="F1046" t="str">
            <v>PRECIO UNIT.</v>
          </cell>
          <cell r="G1046" t="str">
            <v>VR. UNITARIO</v>
          </cell>
        </row>
        <row r="1047">
          <cell r="A1047" t="str">
            <v/>
          </cell>
          <cell r="D1047" t="str">
            <v/>
          </cell>
          <cell r="F1047" t="str">
            <v/>
          </cell>
          <cell r="G1047" t="str">
            <v/>
          </cell>
        </row>
        <row r="1048">
          <cell r="A1048" t="str">
            <v/>
          </cell>
          <cell r="D1048" t="str">
            <v/>
          </cell>
          <cell r="F1048" t="str">
            <v/>
          </cell>
          <cell r="G1048" t="str">
            <v/>
          </cell>
        </row>
        <row r="1049">
          <cell r="A1049" t="str">
            <v/>
          </cell>
          <cell r="D1049" t="str">
            <v/>
          </cell>
          <cell r="F1049" t="str">
            <v/>
          </cell>
          <cell r="G1049" t="str">
            <v/>
          </cell>
        </row>
        <row r="1050">
          <cell r="F1050" t="str">
            <v>SUBTOTAL</v>
          </cell>
          <cell r="G1050" t="str">
            <v/>
          </cell>
        </row>
        <row r="1052">
          <cell r="A1052" t="str">
            <v>TOTAL COSTO DIRECTO</v>
          </cell>
          <cell r="G1052">
            <v>6979</v>
          </cell>
        </row>
        <row r="1054">
          <cell r="A1054" t="str">
            <v>2. COSTOS INDIRECTOS</v>
          </cell>
        </row>
        <row r="1056">
          <cell r="A1056" t="str">
            <v>DESCRIPCIÓN</v>
          </cell>
          <cell r="F1056" t="str">
            <v>PORCENTAJE</v>
          </cell>
          <cell r="G1056" t="str">
            <v>VALOR TOTAL</v>
          </cell>
        </row>
        <row r="1057">
          <cell r="A1057" t="str">
            <v>ADMINISTRACION</v>
          </cell>
          <cell r="F1057">
            <v>0.2364</v>
          </cell>
          <cell r="G1057">
            <v>1649.8355999999999</v>
          </cell>
        </row>
        <row r="1058">
          <cell r="A1058" t="str">
            <v>IMPREVISTOS</v>
          </cell>
          <cell r="F1058">
            <v>0.01</v>
          </cell>
          <cell r="G1058">
            <v>69.790000000000006</v>
          </cell>
        </row>
        <row r="1059">
          <cell r="A1059" t="str">
            <v>UTILIDADES</v>
          </cell>
          <cell r="F1059">
            <v>0.05</v>
          </cell>
          <cell r="G1059">
            <v>348.95000000000005</v>
          </cell>
        </row>
        <row r="1060">
          <cell r="A1060" t="str">
            <v>TOTAL COSTO INDIRECTO</v>
          </cell>
          <cell r="F1060">
            <v>0.2964</v>
          </cell>
          <cell r="G1060">
            <v>2069</v>
          </cell>
        </row>
        <row r="1062">
          <cell r="A1062" t="str">
            <v>PRECIO UNITARIO TOTAL APROXIMADO AL PESO</v>
          </cell>
          <cell r="G1062">
            <v>9048</v>
          </cell>
        </row>
        <row r="1064">
          <cell r="B1064" t="str">
            <v/>
          </cell>
        </row>
        <row r="1065">
          <cell r="B1065" t="str">
            <v/>
          </cell>
        </row>
        <row r="1066">
          <cell r="B1066" t="str">
            <v/>
          </cell>
        </row>
        <row r="1067">
          <cell r="B1067" t="str">
            <v/>
          </cell>
          <cell r="D1067" t="str">
            <v>FIRMA RESPONSABLE</v>
          </cell>
        </row>
        <row r="1071">
          <cell r="A1071" t="str">
            <v>DEPARTAMENTO DE ANTIOQUIA</v>
          </cell>
          <cell r="F1071" t="str">
            <v/>
          </cell>
        </row>
        <row r="1072">
          <cell r="A1072" t="str">
            <v>MUNICIPIO DE BURITICÁ</v>
          </cell>
        </row>
        <row r="1073">
          <cell r="A1073" t="str">
            <v>PROYECTO: MEJORAMIENTO DE VIAS TERCIARIAS EN EL MUNICIPIO DE BURITICA EN EL 
MARCO DEL PROGRAMA REGIONAL MEJORAMIENTO DE VIAS 
TERCIARIAS EN EL OCCIDENTE ANTIOQUEÑO</v>
          </cell>
        </row>
        <row r="1075">
          <cell r="A1075" t="str">
            <v>ANÁLISIS DE PRECIOS UNITARIOS  VEREDA TABACAL</v>
          </cell>
        </row>
        <row r="1076">
          <cell r="A1076" t="str">
            <v>ITEM DE PAGO</v>
          </cell>
          <cell r="B1076" t="str">
            <v>DESCRIPCIÓN</v>
          </cell>
          <cell r="E1076" t="str">
            <v>UNIDAD</v>
          </cell>
          <cell r="F1076" t="str">
            <v>CANTIDAD</v>
          </cell>
          <cell r="G1076" t="str">
            <v>COSTO DIRECTO</v>
          </cell>
        </row>
        <row r="1077">
          <cell r="A1077">
            <v>2.6</v>
          </cell>
          <cell r="B1077" t="str">
            <v>Suministro , Transporte e intalación Tubería de concreto reforzado 900 mm, Clase 2 - Prefabricada</v>
          </cell>
          <cell r="E1077" t="str">
            <v>m</v>
          </cell>
          <cell r="G1077">
            <v>732001</v>
          </cell>
        </row>
        <row r="1079">
          <cell r="A1079" t="str">
            <v>1. COSTOS DIRECTOS</v>
          </cell>
        </row>
        <row r="1081">
          <cell r="A1081" t="str">
            <v>I. EQUIPO</v>
          </cell>
        </row>
        <row r="1082">
          <cell r="A1082" t="str">
            <v>CÓDIGO</v>
          </cell>
          <cell r="B1082" t="str">
            <v>DESCRIPCIÓN</v>
          </cell>
          <cell r="D1082" t="str">
            <v>UNIDAD</v>
          </cell>
          <cell r="E1082" t="str">
            <v>TARIFA</v>
          </cell>
          <cell r="F1082" t="str">
            <v>RENDIMIENTO</v>
          </cell>
          <cell r="G1082" t="str">
            <v>VR. UNITARIO</v>
          </cell>
        </row>
        <row r="1083">
          <cell r="A1083" t="str">
            <v>HEQ009</v>
          </cell>
          <cell r="B1083" t="str">
            <v>RETROEXCAVADORA LLANTA</v>
          </cell>
          <cell r="D1083" t="str">
            <v>HORA</v>
          </cell>
          <cell r="E1083">
            <v>130000</v>
          </cell>
          <cell r="F1083">
            <v>8</v>
          </cell>
          <cell r="G1083">
            <v>16250</v>
          </cell>
        </row>
        <row r="1084">
          <cell r="A1084" t="str">
            <v/>
          </cell>
          <cell r="D1084" t="str">
            <v/>
          </cell>
          <cell r="E1084" t="str">
            <v/>
          </cell>
          <cell r="G1084" t="str">
            <v/>
          </cell>
        </row>
        <row r="1085">
          <cell r="A1085" t="str">
            <v/>
          </cell>
          <cell r="D1085" t="str">
            <v/>
          </cell>
          <cell r="E1085" t="str">
            <v/>
          </cell>
          <cell r="G1085" t="str">
            <v/>
          </cell>
        </row>
        <row r="1086">
          <cell r="A1086" t="str">
            <v/>
          </cell>
          <cell r="D1086" t="str">
            <v/>
          </cell>
          <cell r="E1086" t="str">
            <v/>
          </cell>
          <cell r="G1086" t="str">
            <v/>
          </cell>
        </row>
        <row r="1087">
          <cell r="A1087" t="str">
            <v/>
          </cell>
          <cell r="D1087" t="str">
            <v/>
          </cell>
          <cell r="E1087" t="str">
            <v/>
          </cell>
          <cell r="G1087" t="str">
            <v/>
          </cell>
        </row>
        <row r="1088">
          <cell r="A1088" t="str">
            <v/>
          </cell>
          <cell r="D1088" t="str">
            <v/>
          </cell>
          <cell r="E1088" t="str">
            <v/>
          </cell>
          <cell r="G1088" t="str">
            <v/>
          </cell>
        </row>
        <row r="1089">
          <cell r="A1089" t="str">
            <v>HEQ001</v>
          </cell>
          <cell r="B1089" t="str">
            <v>HERRAMIENTA MENOR (5% DE LA MANO DE OBRA)</v>
          </cell>
          <cell r="D1089" t="str">
            <v>%</v>
          </cell>
          <cell r="E1089">
            <v>0.05</v>
          </cell>
          <cell r="F1089">
            <v>57803.375</v>
          </cell>
          <cell r="G1089">
            <v>2890.1687500000003</v>
          </cell>
        </row>
        <row r="1090">
          <cell r="F1090" t="str">
            <v>SUBTOTAL</v>
          </cell>
          <cell r="G1090">
            <v>19140.168750000001</v>
          </cell>
        </row>
        <row r="1092">
          <cell r="A1092" t="str">
            <v>II. MATERIALES</v>
          </cell>
        </row>
        <row r="1093">
          <cell r="A1093" t="str">
            <v>CÓDIGO</v>
          </cell>
          <cell r="B1093" t="str">
            <v>DESCRIPCIÓN</v>
          </cell>
          <cell r="C1093" t="str">
            <v>UNIDAD</v>
          </cell>
          <cell r="D1093" t="str">
            <v>CANTIDAD</v>
          </cell>
          <cell r="E1093" t="str">
            <v>DESP.</v>
          </cell>
          <cell r="F1093" t="str">
            <v>PRECIO UNIT.</v>
          </cell>
          <cell r="G1093" t="str">
            <v>VR. UNITARIO</v>
          </cell>
        </row>
        <row r="1094">
          <cell r="A1094" t="str">
            <v>MA023</v>
          </cell>
          <cell r="B1094" t="str">
            <v>Tubo concreto reforzada D=36" cl2</v>
          </cell>
          <cell r="C1094" t="str">
            <v>m</v>
          </cell>
          <cell r="D1094">
            <v>1</v>
          </cell>
          <cell r="F1094">
            <v>655057.5</v>
          </cell>
          <cell r="G1094">
            <v>655057.5</v>
          </cell>
        </row>
        <row r="1095">
          <cell r="A1095" t="str">
            <v/>
          </cell>
          <cell r="C1095" t="str">
            <v/>
          </cell>
          <cell r="F1095" t="str">
            <v/>
          </cell>
          <cell r="G1095" t="str">
            <v/>
          </cell>
        </row>
        <row r="1096">
          <cell r="A1096" t="str">
            <v/>
          </cell>
          <cell r="C1096" t="str">
            <v/>
          </cell>
          <cell r="F1096" t="str">
            <v/>
          </cell>
          <cell r="G1096" t="str">
            <v/>
          </cell>
        </row>
        <row r="1097">
          <cell r="A1097" t="str">
            <v/>
          </cell>
          <cell r="C1097" t="str">
            <v/>
          </cell>
          <cell r="F1097" t="str">
            <v/>
          </cell>
          <cell r="G1097" t="str">
            <v/>
          </cell>
        </row>
        <row r="1098">
          <cell r="A1098" t="str">
            <v/>
          </cell>
          <cell r="C1098" t="str">
            <v/>
          </cell>
          <cell r="F1098" t="str">
            <v/>
          </cell>
          <cell r="G1098" t="str">
            <v/>
          </cell>
        </row>
        <row r="1099">
          <cell r="A1099" t="str">
            <v/>
          </cell>
          <cell r="C1099" t="str">
            <v/>
          </cell>
          <cell r="F1099" t="str">
            <v/>
          </cell>
          <cell r="G1099" t="str">
            <v/>
          </cell>
        </row>
        <row r="1100">
          <cell r="A1100" t="str">
            <v/>
          </cell>
          <cell r="C1100" t="str">
            <v/>
          </cell>
          <cell r="F1100" t="str">
            <v/>
          </cell>
          <cell r="G1100" t="str">
            <v/>
          </cell>
        </row>
        <row r="1101">
          <cell r="A1101" t="str">
            <v/>
          </cell>
          <cell r="C1101" t="str">
            <v/>
          </cell>
          <cell r="F1101" t="str">
            <v/>
          </cell>
          <cell r="G1101" t="str">
            <v/>
          </cell>
        </row>
        <row r="1102">
          <cell r="A1102" t="str">
            <v/>
          </cell>
          <cell r="C1102" t="str">
            <v/>
          </cell>
          <cell r="F1102" t="str">
            <v/>
          </cell>
          <cell r="G1102" t="str">
            <v/>
          </cell>
        </row>
        <row r="1103">
          <cell r="A1103" t="str">
            <v/>
          </cell>
          <cell r="C1103" t="str">
            <v/>
          </cell>
          <cell r="F1103" t="str">
            <v/>
          </cell>
          <cell r="G1103" t="str">
            <v/>
          </cell>
        </row>
        <row r="1104">
          <cell r="A1104" t="str">
            <v/>
          </cell>
          <cell r="C1104" t="str">
            <v/>
          </cell>
          <cell r="F1104" t="str">
            <v/>
          </cell>
          <cell r="G1104" t="str">
            <v/>
          </cell>
        </row>
        <row r="1105">
          <cell r="A1105" t="str">
            <v/>
          </cell>
          <cell r="C1105" t="str">
            <v/>
          </cell>
          <cell r="F1105" t="str">
            <v/>
          </cell>
          <cell r="G1105" t="str">
            <v/>
          </cell>
        </row>
        <row r="1106">
          <cell r="A1106" t="str">
            <v/>
          </cell>
          <cell r="C1106" t="str">
            <v/>
          </cell>
          <cell r="F1106" t="str">
            <v/>
          </cell>
          <cell r="G1106" t="str">
            <v/>
          </cell>
        </row>
        <row r="1107">
          <cell r="A1107" t="str">
            <v/>
          </cell>
          <cell r="C1107" t="str">
            <v/>
          </cell>
          <cell r="F1107" t="str">
            <v/>
          </cell>
          <cell r="G1107" t="str">
            <v/>
          </cell>
        </row>
        <row r="1108">
          <cell r="F1108" t="str">
            <v>SUBTOTAL</v>
          </cell>
          <cell r="G1108">
            <v>655057.5</v>
          </cell>
        </row>
        <row r="1110">
          <cell r="A1110" t="str">
            <v>III. TRANSPORTES</v>
          </cell>
        </row>
        <row r="1111">
          <cell r="A1111" t="str">
            <v>CÓDIGO</v>
          </cell>
          <cell r="B1111" t="str">
            <v>DESCRIPCIÓN</v>
          </cell>
          <cell r="C1111" t="str">
            <v>TIPO</v>
          </cell>
          <cell r="D1111" t="str">
            <v>VOLUMEN/PESO</v>
          </cell>
          <cell r="E1111" t="str">
            <v>DISTANCIA</v>
          </cell>
          <cell r="F1111" t="str">
            <v>TARIFA</v>
          </cell>
          <cell r="G1111" t="str">
            <v>VR. UNITARIO</v>
          </cell>
        </row>
        <row r="1112">
          <cell r="A1112" t="str">
            <v>TR001</v>
          </cell>
          <cell r="B1112" t="str">
            <v>TRANSPORTE DE INSUMOS GENERALES</v>
          </cell>
          <cell r="E1112" t="str">
            <v/>
          </cell>
          <cell r="F1112">
            <v>1004</v>
          </cell>
          <cell r="G1112" t="str">
            <v/>
          </cell>
        </row>
        <row r="1113">
          <cell r="A1113" t="str">
            <v/>
          </cell>
          <cell r="E1113" t="str">
            <v/>
          </cell>
          <cell r="F1113" t="str">
            <v/>
          </cell>
          <cell r="G1113" t="str">
            <v/>
          </cell>
        </row>
        <row r="1114">
          <cell r="A1114" t="str">
            <v/>
          </cell>
          <cell r="E1114" t="str">
            <v/>
          </cell>
          <cell r="F1114" t="str">
            <v/>
          </cell>
          <cell r="G1114" t="str">
            <v/>
          </cell>
        </row>
        <row r="1115">
          <cell r="F1115" t="str">
            <v>SUBTOTAL</v>
          </cell>
          <cell r="G1115" t="str">
            <v/>
          </cell>
        </row>
        <row r="1117">
          <cell r="A1117" t="str">
            <v>IV. MANO DE OBRA</v>
          </cell>
        </row>
        <row r="1118">
          <cell r="A1118" t="str">
            <v>CÓDIGO</v>
          </cell>
          <cell r="B1118" t="str">
            <v>CARGOS PERSONAL</v>
          </cell>
          <cell r="D1118" t="str">
            <v>CANTIDAD</v>
          </cell>
          <cell r="E1118" t="str">
            <v>JORNAL TOTAL</v>
          </cell>
          <cell r="F1118" t="str">
            <v>RENDIMIENTO</v>
          </cell>
          <cell r="G1118" t="str">
            <v>VR. UNITARIO</v>
          </cell>
        </row>
        <row r="1119">
          <cell r="A1119" t="str">
            <v>MO029</v>
          </cell>
          <cell r="B1119" t="str">
            <v>OFICIAL DE OBRA CIVIL</v>
          </cell>
          <cell r="D1119">
            <v>1</v>
          </cell>
          <cell r="E1119">
            <v>153307</v>
          </cell>
          <cell r="F1119">
            <v>8</v>
          </cell>
          <cell r="G1119">
            <v>19163.375</v>
          </cell>
        </row>
        <row r="1120">
          <cell r="A1120" t="str">
            <v>MO032</v>
          </cell>
          <cell r="B1120" t="str">
            <v>AYUDANTE RASO</v>
          </cell>
          <cell r="D1120">
            <v>4</v>
          </cell>
          <cell r="E1120">
            <v>77280</v>
          </cell>
          <cell r="F1120">
            <v>8</v>
          </cell>
          <cell r="G1120">
            <v>38640</v>
          </cell>
        </row>
        <row r="1121">
          <cell r="A1121" t="str">
            <v/>
          </cell>
          <cell r="E1121" t="str">
            <v/>
          </cell>
          <cell r="F1121" t="str">
            <v/>
          </cell>
          <cell r="G1121" t="str">
            <v/>
          </cell>
        </row>
        <row r="1122">
          <cell r="A1122" t="str">
            <v/>
          </cell>
          <cell r="E1122" t="str">
            <v/>
          </cell>
          <cell r="F1122" t="str">
            <v/>
          </cell>
          <cell r="G1122" t="str">
            <v/>
          </cell>
        </row>
        <row r="1123">
          <cell r="F1123" t="str">
            <v>SUBTOTAL</v>
          </cell>
          <cell r="G1123">
            <v>57803.375</v>
          </cell>
        </row>
        <row r="1125">
          <cell r="A1125" t="str">
            <v>V. SERVICIOS</v>
          </cell>
        </row>
        <row r="1126">
          <cell r="A1126" t="str">
            <v>CÓDIGO</v>
          </cell>
          <cell r="B1126" t="str">
            <v>DESCRIPCIÓN</v>
          </cell>
          <cell r="D1126" t="str">
            <v>UNIDAD</v>
          </cell>
          <cell r="E1126" t="str">
            <v>CANTIDAD</v>
          </cell>
          <cell r="F1126" t="str">
            <v>PRECIO UNIT.</v>
          </cell>
          <cell r="G1126" t="str">
            <v>VR. UNITARIO</v>
          </cell>
        </row>
        <row r="1127">
          <cell r="A1127" t="str">
            <v/>
          </cell>
          <cell r="D1127" t="str">
            <v/>
          </cell>
          <cell r="F1127" t="str">
            <v/>
          </cell>
          <cell r="G1127" t="str">
            <v/>
          </cell>
        </row>
        <row r="1128">
          <cell r="A1128" t="str">
            <v/>
          </cell>
          <cell r="D1128" t="str">
            <v/>
          </cell>
          <cell r="F1128" t="str">
            <v/>
          </cell>
          <cell r="G1128" t="str">
            <v/>
          </cell>
        </row>
        <row r="1129">
          <cell r="A1129" t="str">
            <v/>
          </cell>
          <cell r="D1129" t="str">
            <v/>
          </cell>
          <cell r="F1129" t="str">
            <v/>
          </cell>
          <cell r="G1129" t="str">
            <v/>
          </cell>
        </row>
        <row r="1130">
          <cell r="F1130" t="str">
            <v>SUBTOTAL</v>
          </cell>
          <cell r="G1130" t="str">
            <v/>
          </cell>
        </row>
        <row r="1132">
          <cell r="A1132" t="str">
            <v>TOTAL COSTO DIRECTO</v>
          </cell>
          <cell r="G1132">
            <v>732001</v>
          </cell>
        </row>
        <row r="1134">
          <cell r="A1134" t="str">
            <v>2. COSTOS INDIRECTOS</v>
          </cell>
        </row>
        <row r="1136">
          <cell r="A1136" t="str">
            <v>DESCRIPCIÓN</v>
          </cell>
          <cell r="F1136" t="str">
            <v>PORCENTAJE</v>
          </cell>
          <cell r="G1136" t="str">
            <v>VALOR TOTAL</v>
          </cell>
        </row>
        <row r="1137">
          <cell r="A1137" t="str">
            <v>ADMINISTRACION</v>
          </cell>
          <cell r="F1137">
            <v>0.2364</v>
          </cell>
          <cell r="G1137">
            <v>173045.03640000001</v>
          </cell>
        </row>
        <row r="1138">
          <cell r="A1138" t="str">
            <v>IMPREVISTOS</v>
          </cell>
          <cell r="F1138">
            <v>0.01</v>
          </cell>
          <cell r="G1138">
            <v>7320.01</v>
          </cell>
        </row>
        <row r="1139">
          <cell r="A1139" t="str">
            <v>UTILIDADES</v>
          </cell>
          <cell r="F1139">
            <v>0.05</v>
          </cell>
          <cell r="G1139">
            <v>36600.050000000003</v>
          </cell>
        </row>
        <row r="1140">
          <cell r="A1140" t="str">
            <v>TOTAL COSTO INDIRECTO</v>
          </cell>
          <cell r="F1140">
            <v>0.2964</v>
          </cell>
          <cell r="G1140">
            <v>216965</v>
          </cell>
        </row>
        <row r="1142">
          <cell r="A1142" t="str">
            <v>PRECIO UNITARIO TOTAL APROXIMADO AL PESO</v>
          </cell>
          <cell r="G1142">
            <v>948966</v>
          </cell>
        </row>
        <row r="1144">
          <cell r="B1144" t="str">
            <v/>
          </cell>
        </row>
        <row r="1145">
          <cell r="B1145" t="str">
            <v/>
          </cell>
        </row>
        <row r="1146">
          <cell r="B1146" t="str">
            <v/>
          </cell>
        </row>
        <row r="1147">
          <cell r="B1147" t="str">
            <v/>
          </cell>
          <cell r="D1147" t="str">
            <v>FIRMA RESPONSABLE</v>
          </cell>
        </row>
        <row r="1149">
          <cell r="A1149" t="str">
            <v>DEPARTAMENTO DE ANTIOQUIA</v>
          </cell>
          <cell r="F1149" t="str">
            <v/>
          </cell>
        </row>
        <row r="1150">
          <cell r="A1150" t="str">
            <v>MUNICIPIO DE BURITICÁ</v>
          </cell>
        </row>
        <row r="1151">
          <cell r="A1151" t="str">
            <v>PROYECTO: MEJORAMIENTO DE VIAS TERCIARIAS EN EL MUNICIPIO DE BURITICA EN EL 
MARCO DEL PROGRAMA REGIONAL MEJORAMIENTO DE VIAS 
TERCIARIAS EN EL OCCIDENTE ANTIOQUEÑO</v>
          </cell>
        </row>
        <row r="1153">
          <cell r="A1153" t="str">
            <v xml:space="preserve">ANÁLISIS DE PRECIOS UNITARIOS  VEREDA PAJARITO </v>
          </cell>
        </row>
        <row r="1155">
          <cell r="A1155" t="str">
            <v>ITEM DE PAGO</v>
          </cell>
          <cell r="B1155" t="str">
            <v>DESCRIPCIÓN</v>
          </cell>
          <cell r="E1155" t="str">
            <v>UNIDAD</v>
          </cell>
          <cell r="F1155" t="str">
            <v>CANTIDAD</v>
          </cell>
          <cell r="G1155" t="str">
            <v>COSTO DIRECTO</v>
          </cell>
        </row>
        <row r="1156">
          <cell r="A1156">
            <v>3.1</v>
          </cell>
          <cell r="B1156" t="str">
            <v>Excavaciones para estructuras varias en material común en seco sin entibado. No Incluye
transporte y disposición final de los materiales.</v>
          </cell>
          <cell r="E1156" t="str">
            <v>m3</v>
          </cell>
          <cell r="F1156">
            <v>325</v>
          </cell>
          <cell r="G1156">
            <v>7514</v>
          </cell>
        </row>
        <row r="1158">
          <cell r="A1158" t="str">
            <v>1. COSTOS DIRECTOS</v>
          </cell>
        </row>
        <row r="1160">
          <cell r="A1160" t="str">
            <v>I. EQUIPO</v>
          </cell>
        </row>
        <row r="1161">
          <cell r="A1161" t="str">
            <v>CÓDIGO</v>
          </cell>
          <cell r="B1161" t="str">
            <v>DESCRIPCIÓN</v>
          </cell>
          <cell r="D1161" t="str">
            <v>UNIDAD</v>
          </cell>
          <cell r="E1161" t="str">
            <v>TARIFA</v>
          </cell>
          <cell r="F1161" t="str">
            <v>RENDIMIENTO</v>
          </cell>
          <cell r="G1161" t="str">
            <v>VR. UNITARIO</v>
          </cell>
        </row>
        <row r="1162">
          <cell r="A1162" t="str">
            <v>HEQ009</v>
          </cell>
          <cell r="B1162" t="str">
            <v>RETROEXCAVADORA LLANTA</v>
          </cell>
          <cell r="D1162" t="str">
            <v>HORA</v>
          </cell>
          <cell r="E1162">
            <v>130000</v>
          </cell>
          <cell r="F1162">
            <v>20</v>
          </cell>
          <cell r="G1162">
            <v>6500</v>
          </cell>
        </row>
        <row r="1163">
          <cell r="D1163" t="str">
            <v/>
          </cell>
          <cell r="E1163" t="str">
            <v/>
          </cell>
          <cell r="G1163" t="str">
            <v/>
          </cell>
        </row>
        <row r="1164">
          <cell r="A1164" t="str">
            <v/>
          </cell>
          <cell r="D1164" t="str">
            <v/>
          </cell>
          <cell r="E1164" t="str">
            <v/>
          </cell>
          <cell r="G1164" t="str">
            <v/>
          </cell>
        </row>
        <row r="1165">
          <cell r="A1165" t="str">
            <v/>
          </cell>
          <cell r="D1165" t="str">
            <v/>
          </cell>
          <cell r="E1165" t="str">
            <v/>
          </cell>
          <cell r="G1165" t="str">
            <v/>
          </cell>
        </row>
        <row r="1166">
          <cell r="A1166" t="str">
            <v/>
          </cell>
          <cell r="D1166" t="str">
            <v/>
          </cell>
          <cell r="E1166" t="str">
            <v/>
          </cell>
          <cell r="G1166" t="str">
            <v/>
          </cell>
        </row>
        <row r="1167">
          <cell r="A1167" t="str">
            <v/>
          </cell>
          <cell r="D1167" t="str">
            <v/>
          </cell>
          <cell r="E1167" t="str">
            <v/>
          </cell>
          <cell r="G1167" t="str">
            <v/>
          </cell>
        </row>
        <row r="1168">
          <cell r="A1168" t="str">
            <v>HEQ001</v>
          </cell>
          <cell r="B1168" t="str">
            <v>HERRAMIENTA MENOR (5% DE LA MANO DE OBRA)</v>
          </cell>
          <cell r="D1168" t="str">
            <v>%</v>
          </cell>
          <cell r="E1168">
            <v>0.05</v>
          </cell>
          <cell r="F1168">
            <v>966</v>
          </cell>
          <cell r="G1168">
            <v>48.300000000000004</v>
          </cell>
        </row>
        <row r="1169">
          <cell r="F1169" t="str">
            <v>SUBTOTAL</v>
          </cell>
          <cell r="G1169">
            <v>6548.3</v>
          </cell>
        </row>
        <row r="1171">
          <cell r="A1171" t="str">
            <v>II. MATERIALES</v>
          </cell>
        </row>
        <row r="1172">
          <cell r="A1172" t="str">
            <v>CÓDIGO</v>
          </cell>
          <cell r="B1172" t="str">
            <v>DESCRIPCIÓN</v>
          </cell>
          <cell r="C1172" t="str">
            <v>UNIDAD</v>
          </cell>
          <cell r="D1172" t="str">
            <v>CANTIDAD</v>
          </cell>
          <cell r="E1172" t="str">
            <v>DESP.</v>
          </cell>
          <cell r="F1172" t="str">
            <v>PRECIO UNIT.</v>
          </cell>
          <cell r="G1172" t="str">
            <v>VR. UNITARIO</v>
          </cell>
        </row>
        <row r="1173">
          <cell r="A1173" t="str">
            <v/>
          </cell>
          <cell r="C1173" t="str">
            <v/>
          </cell>
          <cell r="F1173" t="str">
            <v/>
          </cell>
          <cell r="G1173" t="str">
            <v/>
          </cell>
        </row>
        <row r="1174">
          <cell r="A1174" t="str">
            <v/>
          </cell>
          <cell r="C1174" t="str">
            <v/>
          </cell>
          <cell r="F1174" t="str">
            <v/>
          </cell>
          <cell r="G1174" t="str">
            <v/>
          </cell>
        </row>
        <row r="1175">
          <cell r="A1175" t="str">
            <v/>
          </cell>
          <cell r="C1175" t="str">
            <v/>
          </cell>
          <cell r="F1175" t="str">
            <v/>
          </cell>
          <cell r="G1175" t="str">
            <v/>
          </cell>
        </row>
        <row r="1176">
          <cell r="A1176" t="str">
            <v/>
          </cell>
          <cell r="C1176" t="str">
            <v/>
          </cell>
          <cell r="F1176" t="str">
            <v/>
          </cell>
          <cell r="G1176" t="str">
            <v/>
          </cell>
        </row>
        <row r="1177">
          <cell r="A1177" t="str">
            <v/>
          </cell>
          <cell r="C1177" t="str">
            <v/>
          </cell>
          <cell r="F1177" t="str">
            <v/>
          </cell>
          <cell r="G1177" t="str">
            <v/>
          </cell>
        </row>
        <row r="1178">
          <cell r="A1178" t="str">
            <v/>
          </cell>
          <cell r="C1178" t="str">
            <v/>
          </cell>
          <cell r="F1178" t="str">
            <v/>
          </cell>
          <cell r="G1178" t="str">
            <v/>
          </cell>
        </row>
        <row r="1179">
          <cell r="A1179" t="str">
            <v/>
          </cell>
          <cell r="C1179" t="str">
            <v/>
          </cell>
          <cell r="F1179" t="str">
            <v/>
          </cell>
          <cell r="G1179" t="str">
            <v/>
          </cell>
        </row>
        <row r="1180">
          <cell r="A1180" t="str">
            <v/>
          </cell>
          <cell r="C1180" t="str">
            <v/>
          </cell>
          <cell r="F1180" t="str">
            <v/>
          </cell>
          <cell r="G1180" t="str">
            <v/>
          </cell>
        </row>
        <row r="1181">
          <cell r="A1181" t="str">
            <v/>
          </cell>
          <cell r="C1181" t="str">
            <v/>
          </cell>
          <cell r="F1181" t="str">
            <v/>
          </cell>
          <cell r="G1181" t="str">
            <v/>
          </cell>
        </row>
        <row r="1182">
          <cell r="F1182" t="str">
            <v>SUBTOTAL</v>
          </cell>
          <cell r="G1182" t="str">
            <v/>
          </cell>
        </row>
        <row r="1184">
          <cell r="A1184" t="str">
            <v>III. TRANSPORTES</v>
          </cell>
        </row>
        <row r="1185">
          <cell r="A1185" t="str">
            <v>CÓDIGO</v>
          </cell>
          <cell r="B1185" t="str">
            <v>DESCRIPCIÓN</v>
          </cell>
          <cell r="C1185" t="str">
            <v>TIPO</v>
          </cell>
          <cell r="D1185" t="str">
            <v>VOLUMEN/PESO</v>
          </cell>
          <cell r="E1185" t="str">
            <v>DISTANCIA</v>
          </cell>
          <cell r="F1185" t="str">
            <v>TARIFA</v>
          </cell>
          <cell r="G1185" t="str">
            <v>VR. UNITARIO</v>
          </cell>
        </row>
        <row r="1186">
          <cell r="A1186" t="str">
            <v/>
          </cell>
          <cell r="E1186" t="str">
            <v/>
          </cell>
          <cell r="F1186" t="str">
            <v/>
          </cell>
          <cell r="G1186" t="str">
            <v/>
          </cell>
        </row>
        <row r="1187">
          <cell r="A1187" t="str">
            <v/>
          </cell>
          <cell r="E1187" t="str">
            <v/>
          </cell>
          <cell r="F1187" t="str">
            <v/>
          </cell>
          <cell r="G1187" t="str">
            <v/>
          </cell>
        </row>
        <row r="1188">
          <cell r="A1188" t="str">
            <v/>
          </cell>
          <cell r="E1188" t="str">
            <v/>
          </cell>
          <cell r="F1188" t="str">
            <v/>
          </cell>
          <cell r="G1188" t="str">
            <v/>
          </cell>
        </row>
        <row r="1189">
          <cell r="F1189" t="str">
            <v>SUBTOTAL</v>
          </cell>
          <cell r="G1189" t="str">
            <v/>
          </cell>
        </row>
        <row r="1191">
          <cell r="A1191" t="str">
            <v>IV. MANO DE OBRA</v>
          </cell>
        </row>
        <row r="1192">
          <cell r="A1192" t="str">
            <v>CÓDIGO</v>
          </cell>
          <cell r="B1192" t="str">
            <v>CARGOS PERSONAL</v>
          </cell>
          <cell r="D1192" t="str">
            <v>CANTIDAD</v>
          </cell>
          <cell r="E1192" t="str">
            <v>JORNAL TOTAL</v>
          </cell>
          <cell r="F1192" t="str">
            <v>RENDIMIENTO</v>
          </cell>
          <cell r="G1192" t="str">
            <v>VR. UNITARIO</v>
          </cell>
        </row>
        <row r="1193">
          <cell r="A1193" t="str">
            <v>MO032</v>
          </cell>
          <cell r="B1193" t="str">
            <v>AYUDANTE RASO</v>
          </cell>
          <cell r="D1193">
            <v>2</v>
          </cell>
          <cell r="E1193">
            <v>77280</v>
          </cell>
          <cell r="F1193">
            <v>160</v>
          </cell>
          <cell r="G1193">
            <v>966</v>
          </cell>
        </row>
        <row r="1194">
          <cell r="A1194" t="str">
            <v/>
          </cell>
          <cell r="E1194" t="str">
            <v/>
          </cell>
          <cell r="F1194" t="str">
            <v/>
          </cell>
          <cell r="G1194" t="str">
            <v/>
          </cell>
        </row>
        <row r="1195">
          <cell r="A1195" t="str">
            <v/>
          </cell>
          <cell r="E1195" t="str">
            <v/>
          </cell>
          <cell r="F1195" t="str">
            <v/>
          </cell>
          <cell r="G1195" t="str">
            <v/>
          </cell>
        </row>
        <row r="1196">
          <cell r="A1196" t="str">
            <v/>
          </cell>
          <cell r="E1196" t="str">
            <v/>
          </cell>
          <cell r="F1196" t="str">
            <v/>
          </cell>
          <cell r="G1196" t="str">
            <v/>
          </cell>
        </row>
        <row r="1197">
          <cell r="F1197" t="str">
            <v>SUBTOTAL</v>
          </cell>
          <cell r="G1197">
            <v>966</v>
          </cell>
        </row>
        <row r="1199">
          <cell r="A1199" t="str">
            <v>V. SERVICIOS</v>
          </cell>
        </row>
        <row r="1200">
          <cell r="A1200" t="str">
            <v>CÓDIGO</v>
          </cell>
          <cell r="B1200" t="str">
            <v>DESCRIPCIÓN</v>
          </cell>
          <cell r="D1200" t="str">
            <v>UNIDAD</v>
          </cell>
          <cell r="E1200" t="str">
            <v>CANTIDAD</v>
          </cell>
          <cell r="F1200" t="str">
            <v>PRECIO UNIT.</v>
          </cell>
          <cell r="G1200" t="str">
            <v>VR. UNITARIO</v>
          </cell>
        </row>
        <row r="1201">
          <cell r="A1201" t="str">
            <v/>
          </cell>
          <cell r="D1201" t="str">
            <v/>
          </cell>
          <cell r="F1201" t="str">
            <v/>
          </cell>
          <cell r="G1201" t="str">
            <v/>
          </cell>
        </row>
        <row r="1202">
          <cell r="A1202" t="str">
            <v/>
          </cell>
          <cell r="D1202" t="str">
            <v/>
          </cell>
          <cell r="F1202" t="str">
            <v/>
          </cell>
          <cell r="G1202" t="str">
            <v/>
          </cell>
        </row>
        <row r="1203">
          <cell r="A1203" t="str">
            <v/>
          </cell>
          <cell r="D1203" t="str">
            <v/>
          </cell>
          <cell r="F1203" t="str">
            <v/>
          </cell>
          <cell r="G1203" t="str">
            <v/>
          </cell>
        </row>
        <row r="1204">
          <cell r="F1204" t="str">
            <v>SUBTOTAL</v>
          </cell>
          <cell r="G1204" t="str">
            <v/>
          </cell>
        </row>
        <row r="1206">
          <cell r="A1206" t="str">
            <v>TOTAL COSTO DIRECTO</v>
          </cell>
          <cell r="G1206">
            <v>7514</v>
          </cell>
        </row>
        <row r="1208">
          <cell r="A1208" t="str">
            <v>2. COSTOS INDIRECTOS</v>
          </cell>
        </row>
        <row r="1210">
          <cell r="A1210" t="str">
            <v>DESCRIPCIÓN</v>
          </cell>
          <cell r="F1210" t="str">
            <v>PORCENTAJE</v>
          </cell>
          <cell r="G1210" t="str">
            <v>VALOR TOTAL</v>
          </cell>
        </row>
        <row r="1211">
          <cell r="A1211" t="str">
            <v>ADMINISTRACION</v>
          </cell>
          <cell r="F1211">
            <v>0.2364</v>
          </cell>
          <cell r="G1211">
            <v>1776.3096</v>
          </cell>
        </row>
        <row r="1212">
          <cell r="A1212" t="str">
            <v>IMPREVISTOS</v>
          </cell>
          <cell r="F1212">
            <v>0.01</v>
          </cell>
          <cell r="G1212">
            <v>75.14</v>
          </cell>
        </row>
        <row r="1213">
          <cell r="A1213" t="str">
            <v>UTILIDADES</v>
          </cell>
          <cell r="F1213">
            <v>0.05</v>
          </cell>
          <cell r="G1213">
            <v>375.70000000000005</v>
          </cell>
        </row>
        <row r="1214">
          <cell r="A1214" t="str">
            <v>TOTAL COSTO INDIRECTO</v>
          </cell>
          <cell r="F1214">
            <v>0.2964</v>
          </cell>
          <cell r="G1214">
            <v>2227</v>
          </cell>
        </row>
        <row r="1216">
          <cell r="A1216" t="str">
            <v>PRECIO UNITARIO TOTAL APROXIMADO AL PESO</v>
          </cell>
          <cell r="G1216">
            <v>9741</v>
          </cell>
        </row>
        <row r="1218">
          <cell r="B1218" t="str">
            <v/>
          </cell>
        </row>
        <row r="1219">
          <cell r="B1219" t="str">
            <v/>
          </cell>
        </row>
        <row r="1220">
          <cell r="B1220" t="str">
            <v/>
          </cell>
        </row>
        <row r="1221">
          <cell r="B1221" t="str">
            <v/>
          </cell>
          <cell r="D1221" t="str">
            <v>FIRMA RESPONSABLE</v>
          </cell>
        </row>
        <row r="1222">
          <cell r="A1222" t="str">
            <v>DEPARTAMENTO DE ANTIOQUIA</v>
          </cell>
          <cell r="F1222" t="str">
            <v/>
          </cell>
        </row>
        <row r="1223">
          <cell r="A1223" t="str">
            <v>MUNICIPIO DE BURITICÁ</v>
          </cell>
        </row>
        <row r="1224">
          <cell r="A1224" t="str">
            <v>PROYECTO: MEJORAMIENTO DE VIAS TERCIARIAS EN EL MUNICIPIO DE BURITICA EN EL 
MARCO DEL PROGRAMA REGIONAL MEJORAMIENTO DE VIAS 
TERCIARIAS EN EL OCCIDENTE ANTIOQUEÑO</v>
          </cell>
        </row>
        <row r="1226">
          <cell r="A1226" t="str">
            <v xml:space="preserve">ANÁLISIS DE PRECIOS UNITARIOS  VEREDA PAJARITO </v>
          </cell>
        </row>
        <row r="1227">
          <cell r="A1227" t="str">
            <v>ITEM DE PAGO</v>
          </cell>
          <cell r="B1227" t="str">
            <v>DESCRIPCIÓN</v>
          </cell>
          <cell r="E1227" t="str">
            <v>UNIDAD</v>
          </cell>
          <cell r="F1227" t="str">
            <v>CANTIDAD</v>
          </cell>
          <cell r="G1227" t="str">
            <v>COSTO DIRECTO</v>
          </cell>
        </row>
        <row r="1228">
          <cell r="A1228">
            <v>3.2</v>
          </cell>
          <cell r="B1228" t="str">
            <v>Lleno mecánico compactado con material proveniente de la excavación hasta obtener
una densidad mínima del 95%, de la obtenida en el ensayo del Proctor modificado.
Incluye selección, acarreo interno y compactación del material.</v>
          </cell>
          <cell r="E1228" t="str">
            <v>m3</v>
          </cell>
          <cell r="F1228">
            <v>190</v>
          </cell>
          <cell r="G1228">
            <v>6822</v>
          </cell>
        </row>
        <row r="1230">
          <cell r="A1230" t="str">
            <v>1. COSTOS DIRECTOS</v>
          </cell>
        </row>
        <row r="1232">
          <cell r="A1232" t="str">
            <v>I. EQUIPO</v>
          </cell>
        </row>
        <row r="1233">
          <cell r="A1233" t="str">
            <v>CÓDIGO</v>
          </cell>
          <cell r="B1233" t="str">
            <v>DESCRIPCIÓN</v>
          </cell>
          <cell r="D1233" t="str">
            <v>UNIDAD</v>
          </cell>
          <cell r="E1233" t="str">
            <v>TARIFA</v>
          </cell>
          <cell r="F1233" t="str">
            <v>RENDIMIENTO</v>
          </cell>
          <cell r="G1233" t="str">
            <v>VR. UNITARIO</v>
          </cell>
        </row>
        <row r="1234">
          <cell r="A1234" t="str">
            <v>HEQ009</v>
          </cell>
          <cell r="B1234" t="str">
            <v>RETROEXCAVADORA LLANTA</v>
          </cell>
          <cell r="D1234" t="str">
            <v>HORA</v>
          </cell>
          <cell r="E1234">
            <v>130000</v>
          </cell>
          <cell r="F1234">
            <v>40</v>
          </cell>
          <cell r="G1234">
            <v>3250</v>
          </cell>
        </row>
        <row r="1235">
          <cell r="A1235" t="str">
            <v>HEQ005</v>
          </cell>
          <cell r="B1235" t="str">
            <v>COMPACTADOR VIBRATORIO INGERSOLL RAND DD-110HF O EQUIVALENTE</v>
          </cell>
          <cell r="D1235" t="str">
            <v>HORA</v>
          </cell>
          <cell r="E1235">
            <v>121000</v>
          </cell>
          <cell r="F1235">
            <v>40</v>
          </cell>
          <cell r="G1235">
            <v>3025</v>
          </cell>
        </row>
        <row r="1236">
          <cell r="A1236" t="str">
            <v/>
          </cell>
          <cell r="D1236" t="str">
            <v/>
          </cell>
          <cell r="E1236" t="str">
            <v/>
          </cell>
          <cell r="G1236" t="str">
            <v/>
          </cell>
        </row>
        <row r="1237">
          <cell r="A1237" t="str">
            <v/>
          </cell>
          <cell r="D1237" t="str">
            <v/>
          </cell>
          <cell r="E1237" t="str">
            <v/>
          </cell>
          <cell r="G1237" t="str">
            <v/>
          </cell>
        </row>
        <row r="1238">
          <cell r="A1238" t="str">
            <v/>
          </cell>
          <cell r="D1238" t="str">
            <v/>
          </cell>
          <cell r="E1238" t="str">
            <v/>
          </cell>
          <cell r="G1238" t="str">
            <v/>
          </cell>
        </row>
        <row r="1239">
          <cell r="A1239" t="str">
            <v/>
          </cell>
          <cell r="D1239" t="str">
            <v/>
          </cell>
          <cell r="E1239" t="str">
            <v/>
          </cell>
          <cell r="G1239" t="str">
            <v/>
          </cell>
        </row>
        <row r="1240">
          <cell r="A1240" t="str">
            <v>HEQ001</v>
          </cell>
          <cell r="B1240" t="str">
            <v>HERRAMIENTA MENOR (5% DE LA MANO DE OBRA)</v>
          </cell>
          <cell r="D1240" t="str">
            <v>%</v>
          </cell>
          <cell r="E1240">
            <v>0.05</v>
          </cell>
          <cell r="F1240">
            <v>520.73125000000005</v>
          </cell>
          <cell r="G1240">
            <v>26.036562500000002</v>
          </cell>
        </row>
        <row r="1241">
          <cell r="F1241" t="str">
            <v>SUBTOTAL</v>
          </cell>
          <cell r="G1241">
            <v>6301.0365625000004</v>
          </cell>
        </row>
        <row r="1243">
          <cell r="A1243" t="str">
            <v>II. MATERIALES</v>
          </cell>
        </row>
        <row r="1244">
          <cell r="A1244" t="str">
            <v>CÓDIGO</v>
          </cell>
          <cell r="B1244" t="str">
            <v>DESCRIPCIÓN</v>
          </cell>
          <cell r="C1244" t="str">
            <v>UNIDAD</v>
          </cell>
          <cell r="D1244" t="str">
            <v>CANTIDAD</v>
          </cell>
          <cell r="E1244" t="str">
            <v>DESP.</v>
          </cell>
          <cell r="F1244" t="str">
            <v>PRECIO UNIT.</v>
          </cell>
          <cell r="G1244" t="str">
            <v>VR. UNITARIO</v>
          </cell>
        </row>
        <row r="1245">
          <cell r="A1245" t="str">
            <v/>
          </cell>
          <cell r="C1245" t="str">
            <v/>
          </cell>
          <cell r="F1245" t="str">
            <v/>
          </cell>
          <cell r="G1245" t="str">
            <v/>
          </cell>
        </row>
        <row r="1246">
          <cell r="A1246" t="str">
            <v/>
          </cell>
          <cell r="C1246" t="str">
            <v/>
          </cell>
          <cell r="F1246" t="str">
            <v/>
          </cell>
          <cell r="G1246" t="str">
            <v/>
          </cell>
        </row>
        <row r="1247">
          <cell r="A1247" t="str">
            <v/>
          </cell>
          <cell r="C1247" t="str">
            <v/>
          </cell>
          <cell r="F1247" t="str">
            <v/>
          </cell>
          <cell r="G1247" t="str">
            <v/>
          </cell>
        </row>
        <row r="1248">
          <cell r="A1248" t="str">
            <v/>
          </cell>
          <cell r="C1248" t="str">
            <v/>
          </cell>
          <cell r="F1248" t="str">
            <v/>
          </cell>
          <cell r="G1248" t="str">
            <v/>
          </cell>
        </row>
        <row r="1249">
          <cell r="A1249" t="str">
            <v/>
          </cell>
          <cell r="C1249" t="str">
            <v/>
          </cell>
          <cell r="F1249" t="str">
            <v/>
          </cell>
          <cell r="G1249" t="str">
            <v/>
          </cell>
        </row>
        <row r="1250">
          <cell r="A1250" t="str">
            <v/>
          </cell>
          <cell r="C1250" t="str">
            <v/>
          </cell>
          <cell r="F1250" t="str">
            <v/>
          </cell>
          <cell r="G1250" t="str">
            <v/>
          </cell>
        </row>
        <row r="1251">
          <cell r="A1251" t="str">
            <v/>
          </cell>
          <cell r="C1251" t="str">
            <v/>
          </cell>
          <cell r="F1251" t="str">
            <v/>
          </cell>
          <cell r="G1251" t="str">
            <v/>
          </cell>
        </row>
        <row r="1252">
          <cell r="A1252" t="str">
            <v/>
          </cell>
          <cell r="C1252" t="str">
            <v/>
          </cell>
          <cell r="F1252" t="str">
            <v/>
          </cell>
          <cell r="G1252" t="str">
            <v/>
          </cell>
        </row>
        <row r="1253">
          <cell r="A1253" t="str">
            <v/>
          </cell>
          <cell r="C1253" t="str">
            <v/>
          </cell>
          <cell r="F1253" t="str">
            <v/>
          </cell>
          <cell r="G1253" t="str">
            <v/>
          </cell>
        </row>
        <row r="1254">
          <cell r="F1254" t="str">
            <v>SUBTOTAL</v>
          </cell>
          <cell r="G1254" t="str">
            <v/>
          </cell>
        </row>
        <row r="1256">
          <cell r="A1256" t="str">
            <v>III. TRANSPORTES</v>
          </cell>
        </row>
        <row r="1257">
          <cell r="A1257" t="str">
            <v>CÓDIGO</v>
          </cell>
          <cell r="B1257" t="str">
            <v>DESCRIPCIÓN</v>
          </cell>
          <cell r="C1257" t="str">
            <v>TIPO</v>
          </cell>
          <cell r="D1257" t="str">
            <v>VOLUMEN/PESO</v>
          </cell>
          <cell r="E1257" t="str">
            <v>DISTANCIA</v>
          </cell>
          <cell r="F1257" t="str">
            <v>TARIFA</v>
          </cell>
          <cell r="G1257" t="str">
            <v>VR. UNITARIO</v>
          </cell>
        </row>
        <row r="1258">
          <cell r="A1258" t="str">
            <v/>
          </cell>
          <cell r="E1258" t="str">
            <v/>
          </cell>
          <cell r="F1258" t="str">
            <v/>
          </cell>
          <cell r="G1258" t="str">
            <v/>
          </cell>
        </row>
        <row r="1259">
          <cell r="A1259" t="str">
            <v/>
          </cell>
          <cell r="E1259" t="str">
            <v/>
          </cell>
          <cell r="F1259" t="str">
            <v/>
          </cell>
          <cell r="G1259" t="str">
            <v/>
          </cell>
        </row>
        <row r="1260">
          <cell r="A1260" t="str">
            <v/>
          </cell>
          <cell r="E1260" t="str">
            <v/>
          </cell>
          <cell r="F1260" t="str">
            <v/>
          </cell>
          <cell r="G1260" t="str">
            <v/>
          </cell>
        </row>
        <row r="1261">
          <cell r="F1261" t="str">
            <v>SUBTOTAL</v>
          </cell>
          <cell r="G1261" t="str">
            <v/>
          </cell>
        </row>
        <row r="1263">
          <cell r="A1263" t="str">
            <v>IV. MANO DE OBRA</v>
          </cell>
        </row>
        <row r="1264">
          <cell r="A1264" t="str">
            <v>CÓDIGO</v>
          </cell>
          <cell r="B1264" t="str">
            <v>CARGOS PERSONAL</v>
          </cell>
          <cell r="D1264" t="str">
            <v>CANTIDAD</v>
          </cell>
          <cell r="E1264" t="str">
            <v>JORNAL TOTAL</v>
          </cell>
          <cell r="F1264" t="str">
            <v>RENDIMIENTO</v>
          </cell>
          <cell r="G1264" t="str">
            <v>VR. UNITARIO</v>
          </cell>
        </row>
        <row r="1265">
          <cell r="A1265" t="str">
            <v>MO032</v>
          </cell>
          <cell r="B1265" t="str">
            <v>AYUDANTE RASO</v>
          </cell>
          <cell r="D1265">
            <v>1</v>
          </cell>
          <cell r="E1265">
            <v>77280</v>
          </cell>
          <cell r="F1265">
            <v>320</v>
          </cell>
          <cell r="G1265">
            <v>241.5</v>
          </cell>
        </row>
        <row r="1266">
          <cell r="A1266" t="str">
            <v>MO031</v>
          </cell>
          <cell r="B1266" t="str">
            <v>AYUDANTE ENTENDIDO</v>
          </cell>
          <cell r="D1266">
            <v>1</v>
          </cell>
          <cell r="E1266">
            <v>89354</v>
          </cell>
          <cell r="F1266">
            <v>320</v>
          </cell>
          <cell r="G1266">
            <v>279.23124999999999</v>
          </cell>
        </row>
        <row r="1267">
          <cell r="A1267" t="str">
            <v/>
          </cell>
          <cell r="E1267" t="str">
            <v/>
          </cell>
          <cell r="F1267" t="str">
            <v/>
          </cell>
          <cell r="G1267" t="str">
            <v/>
          </cell>
        </row>
        <row r="1268">
          <cell r="A1268" t="str">
            <v/>
          </cell>
          <cell r="E1268" t="str">
            <v/>
          </cell>
          <cell r="F1268" t="str">
            <v/>
          </cell>
          <cell r="G1268" t="str">
            <v/>
          </cell>
        </row>
        <row r="1269">
          <cell r="F1269" t="str">
            <v>SUBTOTAL</v>
          </cell>
          <cell r="G1269">
            <v>520.73125000000005</v>
          </cell>
        </row>
        <row r="1271">
          <cell r="A1271" t="str">
            <v>V. SERVICIOS</v>
          </cell>
        </row>
        <row r="1272">
          <cell r="A1272" t="str">
            <v>CÓDIGO</v>
          </cell>
          <cell r="B1272" t="str">
            <v>DESCRIPCIÓN</v>
          </cell>
          <cell r="D1272" t="str">
            <v>UNIDAD</v>
          </cell>
          <cell r="E1272" t="str">
            <v>CANTIDAD</v>
          </cell>
          <cell r="F1272" t="str">
            <v>PRECIO UNIT.</v>
          </cell>
          <cell r="G1272" t="str">
            <v>VR. UNITARIO</v>
          </cell>
        </row>
        <row r="1273">
          <cell r="A1273" t="str">
            <v/>
          </cell>
          <cell r="D1273" t="str">
            <v/>
          </cell>
          <cell r="F1273" t="str">
            <v/>
          </cell>
          <cell r="G1273" t="str">
            <v/>
          </cell>
        </row>
        <row r="1274">
          <cell r="A1274" t="str">
            <v/>
          </cell>
          <cell r="D1274" t="str">
            <v/>
          </cell>
          <cell r="F1274" t="str">
            <v/>
          </cell>
          <cell r="G1274" t="str">
            <v/>
          </cell>
        </row>
        <row r="1275">
          <cell r="A1275" t="str">
            <v/>
          </cell>
          <cell r="D1275" t="str">
            <v/>
          </cell>
          <cell r="F1275" t="str">
            <v/>
          </cell>
          <cell r="G1275" t="str">
            <v/>
          </cell>
        </row>
        <row r="1276">
          <cell r="F1276" t="str">
            <v>SUBTOTAL</v>
          </cell>
          <cell r="G1276" t="str">
            <v/>
          </cell>
        </row>
        <row r="1278">
          <cell r="A1278" t="str">
            <v>TOTAL COSTO DIRECTO</v>
          </cell>
          <cell r="G1278">
            <v>6822</v>
          </cell>
        </row>
        <row r="1280">
          <cell r="A1280" t="str">
            <v>2. COSTOS INDIRECTOS</v>
          </cell>
        </row>
        <row r="1282">
          <cell r="A1282" t="str">
            <v>DESCRIPCIÓN</v>
          </cell>
          <cell r="F1282" t="str">
            <v>PORCENTAJE</v>
          </cell>
          <cell r="G1282" t="str">
            <v>VALOR TOTAL</v>
          </cell>
        </row>
        <row r="1283">
          <cell r="A1283" t="str">
            <v>ADMINISTRACION</v>
          </cell>
          <cell r="F1283">
            <v>0.2364</v>
          </cell>
          <cell r="G1283">
            <v>1612.7208000000001</v>
          </cell>
        </row>
        <row r="1284">
          <cell r="A1284" t="str">
            <v>IMPREVISTOS</v>
          </cell>
          <cell r="F1284">
            <v>0.01</v>
          </cell>
          <cell r="G1284">
            <v>68.22</v>
          </cell>
        </row>
        <row r="1285">
          <cell r="A1285" t="str">
            <v>UTILIDADES</v>
          </cell>
          <cell r="F1285">
            <v>0.05</v>
          </cell>
          <cell r="G1285">
            <v>341.1</v>
          </cell>
        </row>
        <row r="1286">
          <cell r="A1286" t="str">
            <v>TOTAL COSTO INDIRECTO</v>
          </cell>
          <cell r="F1286">
            <v>0.2964</v>
          </cell>
          <cell r="G1286">
            <v>2022</v>
          </cell>
        </row>
        <row r="1288">
          <cell r="A1288" t="str">
            <v>PRECIO UNITARIO TOTAL APROXIMADO AL PESO</v>
          </cell>
          <cell r="G1288">
            <v>8844</v>
          </cell>
        </row>
        <row r="1290">
          <cell r="B1290" t="str">
            <v/>
          </cell>
        </row>
        <row r="1291">
          <cell r="B1291" t="str">
            <v/>
          </cell>
        </row>
        <row r="1292">
          <cell r="B1292" t="str">
            <v/>
          </cell>
        </row>
        <row r="1293">
          <cell r="B1293" t="str">
            <v/>
          </cell>
          <cell r="D1293" t="str">
            <v>FIRMA RESPONSABLE</v>
          </cell>
        </row>
        <row r="1294">
          <cell r="A1294" t="str">
            <v>DEPARTAMENTO DE ANTIOQUIA</v>
          </cell>
          <cell r="F1294" t="str">
            <v/>
          </cell>
        </row>
        <row r="1295">
          <cell r="A1295" t="str">
            <v>MUNICIPIO DE BURITICÁ</v>
          </cell>
        </row>
        <row r="1296">
          <cell r="A1296" t="str">
            <v>PROYECTO: MEJORAMIENTO DE VIAS TERCIARIAS EN EL MUNICIPIO DE BURITICA EN EL 
MARCO DEL PROGRAMA REGIONAL MEJORAMIENTO DE VIAS 
TERCIARIAS EN EL OCCIDENTE ANTIOQUEÑO</v>
          </cell>
        </row>
        <row r="1298">
          <cell r="A1298" t="str">
            <v xml:space="preserve">ANÁLISIS DE PRECIOS UNITARIOS  VEREDA PAJARITO </v>
          </cell>
        </row>
        <row r="1299">
          <cell r="A1299" t="str">
            <v>ITEM DE PAGO</v>
          </cell>
          <cell r="B1299" t="str">
            <v>DESCRIPCIÓN</v>
          </cell>
          <cell r="E1299" t="str">
            <v>UNIDAD</v>
          </cell>
          <cell r="F1299" t="str">
            <v>CANTIDAD</v>
          </cell>
          <cell r="G1299" t="str">
            <v>COSTO DIRECTO</v>
          </cell>
        </row>
        <row r="1300">
          <cell r="A1300">
            <v>3.3</v>
          </cell>
          <cell r="B1300" t="str">
            <v>Suministro, colocación, conformación y compactación de Sub-base granular, 
incluye transporte. Compactación hasta obtener una densidad mínima del 95%, de la
obtenida en el ensayo del Proctor modificado</v>
          </cell>
          <cell r="E1300" t="str">
            <v>m3</v>
          </cell>
          <cell r="G1300">
            <v>160098</v>
          </cell>
        </row>
        <row r="1302">
          <cell r="A1302" t="str">
            <v>1. COSTOS DIRECTOS</v>
          </cell>
        </row>
        <row r="1304">
          <cell r="A1304" t="str">
            <v>I. EQUIPO</v>
          </cell>
        </row>
        <row r="1305">
          <cell r="A1305" t="str">
            <v>CÓDIGO</v>
          </cell>
          <cell r="B1305" t="str">
            <v>DESCRIPCIÓN</v>
          </cell>
          <cell r="D1305" t="str">
            <v>UNIDAD</v>
          </cell>
          <cell r="E1305" t="str">
            <v>TARIFA</v>
          </cell>
          <cell r="F1305" t="str">
            <v>RENDIMIENTO</v>
          </cell>
          <cell r="G1305" t="str">
            <v>VR. UNITARIO</v>
          </cell>
        </row>
        <row r="1306">
          <cell r="A1306" t="str">
            <v>HEQ008</v>
          </cell>
          <cell r="B1306" t="str">
            <v>COMPACTADOR TIPO RANA A GASOLINA (INCLUYE COMBUSTIBLE)</v>
          </cell>
          <cell r="D1306" t="str">
            <v>DÍA</v>
          </cell>
          <cell r="E1306">
            <v>61000</v>
          </cell>
          <cell r="F1306">
            <v>40</v>
          </cell>
          <cell r="G1306">
            <v>1525</v>
          </cell>
        </row>
        <row r="1307">
          <cell r="A1307" t="str">
            <v/>
          </cell>
          <cell r="D1307" t="str">
            <v/>
          </cell>
          <cell r="E1307" t="str">
            <v/>
          </cell>
          <cell r="G1307" t="str">
            <v/>
          </cell>
        </row>
        <row r="1308">
          <cell r="A1308" t="str">
            <v/>
          </cell>
          <cell r="D1308" t="str">
            <v/>
          </cell>
          <cell r="E1308" t="str">
            <v/>
          </cell>
          <cell r="G1308" t="str">
            <v/>
          </cell>
        </row>
        <row r="1309">
          <cell r="A1309" t="str">
            <v/>
          </cell>
          <cell r="D1309" t="str">
            <v/>
          </cell>
          <cell r="E1309" t="str">
            <v/>
          </cell>
          <cell r="G1309" t="str">
            <v/>
          </cell>
        </row>
        <row r="1310">
          <cell r="A1310" t="str">
            <v/>
          </cell>
          <cell r="D1310" t="str">
            <v/>
          </cell>
          <cell r="E1310" t="str">
            <v/>
          </cell>
          <cell r="G1310" t="str">
            <v/>
          </cell>
        </row>
        <row r="1311">
          <cell r="A1311" t="str">
            <v/>
          </cell>
          <cell r="D1311" t="str">
            <v/>
          </cell>
          <cell r="E1311" t="str">
            <v/>
          </cell>
          <cell r="G1311" t="str">
            <v/>
          </cell>
        </row>
        <row r="1312">
          <cell r="A1312" t="str">
            <v>HEQ001</v>
          </cell>
          <cell r="B1312" t="str">
            <v>HERRAMIENTA MENOR (5% DE LA MANO DE OBRA)</v>
          </cell>
          <cell r="D1312" t="str">
            <v>%</v>
          </cell>
          <cell r="E1312">
            <v>0.05</v>
          </cell>
          <cell r="F1312">
            <v>23121.35</v>
          </cell>
          <cell r="G1312">
            <v>1156.0674999999999</v>
          </cell>
        </row>
        <row r="1313">
          <cell r="F1313" t="str">
            <v>SUBTOTAL</v>
          </cell>
          <cell r="G1313">
            <v>2681.0675000000001</v>
          </cell>
        </row>
        <row r="1315">
          <cell r="A1315" t="str">
            <v>II. MATERIALES</v>
          </cell>
        </row>
        <row r="1316">
          <cell r="A1316" t="str">
            <v>CÓDIGO</v>
          </cell>
          <cell r="B1316" t="str">
            <v>DESCRIPCIÓN</v>
          </cell>
          <cell r="C1316" t="str">
            <v>UNIDAD</v>
          </cell>
          <cell r="D1316" t="str">
            <v>CANTIDAD</v>
          </cell>
          <cell r="E1316" t="str">
            <v>DESP.</v>
          </cell>
          <cell r="F1316" t="str">
            <v>PRECIO UNIT.</v>
          </cell>
          <cell r="G1316" t="str">
            <v>VR. UNITARIO</v>
          </cell>
        </row>
        <row r="1317">
          <cell r="A1317" t="str">
            <v>MA007</v>
          </cell>
          <cell r="B1317" t="str">
            <v>SUBBASE GRANULAR</v>
          </cell>
          <cell r="C1317" t="str">
            <v>M3</v>
          </cell>
          <cell r="D1317">
            <v>1.3</v>
          </cell>
          <cell r="F1317">
            <v>57120</v>
          </cell>
          <cell r="G1317">
            <v>74256</v>
          </cell>
        </row>
        <row r="1318">
          <cell r="A1318" t="str">
            <v/>
          </cell>
          <cell r="C1318" t="str">
            <v/>
          </cell>
          <cell r="F1318" t="str">
            <v/>
          </cell>
          <cell r="G1318" t="str">
            <v/>
          </cell>
        </row>
        <row r="1319">
          <cell r="A1319" t="str">
            <v/>
          </cell>
          <cell r="C1319" t="str">
            <v/>
          </cell>
          <cell r="F1319" t="str">
            <v/>
          </cell>
          <cell r="G1319" t="str">
            <v/>
          </cell>
        </row>
        <row r="1320">
          <cell r="A1320" t="str">
            <v/>
          </cell>
          <cell r="C1320" t="str">
            <v/>
          </cell>
          <cell r="F1320" t="str">
            <v/>
          </cell>
          <cell r="G1320" t="str">
            <v/>
          </cell>
        </row>
        <row r="1321">
          <cell r="A1321" t="str">
            <v/>
          </cell>
          <cell r="C1321" t="str">
            <v/>
          </cell>
          <cell r="F1321" t="str">
            <v/>
          </cell>
          <cell r="G1321" t="str">
            <v/>
          </cell>
        </row>
        <row r="1322">
          <cell r="A1322" t="str">
            <v/>
          </cell>
          <cell r="C1322" t="str">
            <v/>
          </cell>
          <cell r="F1322" t="str">
            <v/>
          </cell>
          <cell r="G1322" t="str">
            <v/>
          </cell>
        </row>
        <row r="1323">
          <cell r="A1323" t="str">
            <v/>
          </cell>
          <cell r="C1323" t="str">
            <v/>
          </cell>
          <cell r="F1323" t="str">
            <v/>
          </cell>
          <cell r="G1323" t="str">
            <v/>
          </cell>
        </row>
        <row r="1324">
          <cell r="A1324" t="str">
            <v/>
          </cell>
          <cell r="C1324" t="str">
            <v/>
          </cell>
          <cell r="F1324" t="str">
            <v/>
          </cell>
          <cell r="G1324" t="str">
            <v/>
          </cell>
        </row>
        <row r="1325">
          <cell r="A1325" t="str">
            <v/>
          </cell>
          <cell r="C1325" t="str">
            <v/>
          </cell>
          <cell r="F1325" t="str">
            <v/>
          </cell>
          <cell r="G1325" t="str">
            <v/>
          </cell>
        </row>
        <row r="1326">
          <cell r="A1326" t="str">
            <v/>
          </cell>
          <cell r="C1326" t="str">
            <v/>
          </cell>
          <cell r="F1326" t="str">
            <v/>
          </cell>
          <cell r="G1326" t="str">
            <v/>
          </cell>
        </row>
        <row r="1327">
          <cell r="F1327" t="str">
            <v>SUBTOTAL</v>
          </cell>
          <cell r="G1327">
            <v>74256</v>
          </cell>
        </row>
        <row r="1329">
          <cell r="A1329" t="str">
            <v>III. TRANSPORTES</v>
          </cell>
        </row>
        <row r="1330">
          <cell r="A1330" t="str">
            <v>CÓDIGO</v>
          </cell>
          <cell r="B1330" t="str">
            <v>DESCRIPCIÓN</v>
          </cell>
          <cell r="C1330" t="str">
            <v>TIPO</v>
          </cell>
          <cell r="D1330" t="str">
            <v>VOLUMEN/PESO</v>
          </cell>
          <cell r="E1330" t="str">
            <v>DISTANCIA</v>
          </cell>
          <cell r="F1330" t="str">
            <v>TARIFA</v>
          </cell>
          <cell r="G1330" t="str">
            <v>VR. UNITARIO</v>
          </cell>
        </row>
        <row r="1331">
          <cell r="A1331" t="str">
            <v>TR002</v>
          </cell>
          <cell r="B1331" t="str">
            <v>TRANSPORTE DE MATERIALES DE PLAYA</v>
          </cell>
          <cell r="C1331" t="str">
            <v>GRANULAR</v>
          </cell>
          <cell r="D1331">
            <v>1.3</v>
          </cell>
          <cell r="E1331">
            <v>46</v>
          </cell>
          <cell r="F1331">
            <v>1004</v>
          </cell>
          <cell r="G1331">
            <v>60039.200000000004</v>
          </cell>
        </row>
        <row r="1332">
          <cell r="A1332" t="str">
            <v/>
          </cell>
          <cell r="E1332" t="str">
            <v/>
          </cell>
          <cell r="F1332" t="str">
            <v/>
          </cell>
          <cell r="G1332" t="str">
            <v/>
          </cell>
        </row>
        <row r="1333">
          <cell r="A1333" t="str">
            <v/>
          </cell>
          <cell r="E1333" t="str">
            <v/>
          </cell>
          <cell r="F1333" t="str">
            <v/>
          </cell>
          <cell r="G1333" t="str">
            <v/>
          </cell>
        </row>
        <row r="1334">
          <cell r="F1334" t="str">
            <v>SUBTOTAL</v>
          </cell>
          <cell r="G1334">
            <v>60039.200000000004</v>
          </cell>
        </row>
        <row r="1336">
          <cell r="A1336" t="str">
            <v>IV. MANO DE OBRA</v>
          </cell>
        </row>
        <row r="1337">
          <cell r="A1337" t="str">
            <v>CÓDIGO</v>
          </cell>
          <cell r="B1337" t="str">
            <v>CARGOS PERSONAL</v>
          </cell>
          <cell r="D1337" t="str">
            <v>CANTIDAD</v>
          </cell>
          <cell r="E1337" t="str">
            <v>JORNAL TOTAL</v>
          </cell>
          <cell r="F1337" t="str">
            <v>RENDIMIENTO</v>
          </cell>
          <cell r="G1337" t="str">
            <v>VR. UNITARIO</v>
          </cell>
        </row>
        <row r="1338">
          <cell r="A1338" t="str">
            <v>MO029</v>
          </cell>
          <cell r="B1338" t="str">
            <v>OFICIAL DE OBRA CIVIL</v>
          </cell>
          <cell r="D1338">
            <v>1</v>
          </cell>
          <cell r="E1338">
            <v>153307</v>
          </cell>
          <cell r="F1338">
            <v>20</v>
          </cell>
          <cell r="G1338">
            <v>7665.35</v>
          </cell>
        </row>
        <row r="1339">
          <cell r="A1339" t="str">
            <v>MO032</v>
          </cell>
          <cell r="B1339" t="str">
            <v>AYUDANTE RASO</v>
          </cell>
          <cell r="D1339">
            <v>4</v>
          </cell>
          <cell r="E1339">
            <v>77280</v>
          </cell>
          <cell r="F1339">
            <v>20</v>
          </cell>
          <cell r="G1339">
            <v>15456</v>
          </cell>
        </row>
        <row r="1340">
          <cell r="A1340" t="str">
            <v/>
          </cell>
          <cell r="E1340" t="str">
            <v/>
          </cell>
          <cell r="F1340" t="str">
            <v/>
          </cell>
          <cell r="G1340" t="str">
            <v/>
          </cell>
        </row>
        <row r="1341">
          <cell r="A1341" t="str">
            <v/>
          </cell>
          <cell r="E1341" t="str">
            <v/>
          </cell>
          <cell r="F1341" t="str">
            <v/>
          </cell>
          <cell r="G1341" t="str">
            <v/>
          </cell>
        </row>
        <row r="1342">
          <cell r="F1342" t="str">
            <v>SUBTOTAL</v>
          </cell>
          <cell r="G1342">
            <v>23121.35</v>
          </cell>
        </row>
        <row r="1344">
          <cell r="A1344" t="str">
            <v>V. SERVICIOS</v>
          </cell>
        </row>
        <row r="1345">
          <cell r="A1345" t="str">
            <v>CÓDIGO</v>
          </cell>
          <cell r="B1345" t="str">
            <v>DESCRIPCIÓN</v>
          </cell>
          <cell r="D1345" t="str">
            <v>UNIDAD</v>
          </cell>
          <cell r="E1345" t="str">
            <v>CANTIDAD</v>
          </cell>
          <cell r="F1345" t="str">
            <v>PRECIO UNIT.</v>
          </cell>
          <cell r="G1345" t="str">
            <v>VR. UNITARIO</v>
          </cell>
        </row>
        <row r="1346">
          <cell r="A1346" t="str">
            <v/>
          </cell>
          <cell r="D1346" t="str">
            <v/>
          </cell>
          <cell r="F1346" t="str">
            <v/>
          </cell>
          <cell r="G1346" t="str">
            <v/>
          </cell>
        </row>
        <row r="1347">
          <cell r="A1347" t="str">
            <v/>
          </cell>
          <cell r="D1347" t="str">
            <v/>
          </cell>
          <cell r="F1347" t="str">
            <v/>
          </cell>
          <cell r="G1347" t="str">
            <v/>
          </cell>
        </row>
        <row r="1348">
          <cell r="A1348" t="str">
            <v/>
          </cell>
          <cell r="D1348" t="str">
            <v/>
          </cell>
          <cell r="F1348" t="str">
            <v/>
          </cell>
          <cell r="G1348" t="str">
            <v/>
          </cell>
        </row>
        <row r="1349">
          <cell r="F1349" t="str">
            <v>SUBTOTAL</v>
          </cell>
          <cell r="G1349" t="str">
            <v/>
          </cell>
        </row>
        <row r="1351">
          <cell r="A1351" t="str">
            <v>TOTAL COSTO DIRECTO</v>
          </cell>
          <cell r="G1351">
            <v>160098</v>
          </cell>
        </row>
        <row r="1353">
          <cell r="A1353" t="str">
            <v>2. COSTOS INDIRECTOS</v>
          </cell>
        </row>
        <row r="1355">
          <cell r="A1355" t="str">
            <v>DESCRIPCIÓN</v>
          </cell>
          <cell r="F1355" t="str">
            <v>PORCENTAJE</v>
          </cell>
          <cell r="G1355" t="str">
            <v>VALOR TOTAL</v>
          </cell>
        </row>
        <row r="1356">
          <cell r="A1356" t="str">
            <v>ADMINISTRACION</v>
          </cell>
          <cell r="F1356">
            <v>0.2364</v>
          </cell>
          <cell r="G1356">
            <v>37847.167199999996</v>
          </cell>
        </row>
        <row r="1357">
          <cell r="A1357" t="str">
            <v>IMPREVISTOS</v>
          </cell>
          <cell r="F1357">
            <v>0.01</v>
          </cell>
          <cell r="G1357">
            <v>1600.98</v>
          </cell>
        </row>
        <row r="1358">
          <cell r="A1358" t="str">
            <v>UTILIDADES</v>
          </cell>
          <cell r="F1358">
            <v>0.05</v>
          </cell>
          <cell r="G1358">
            <v>8004.9000000000005</v>
          </cell>
        </row>
        <row r="1359">
          <cell r="A1359" t="str">
            <v>TOTAL COSTO INDIRECTO</v>
          </cell>
          <cell r="F1359">
            <v>0.2964</v>
          </cell>
          <cell r="G1359">
            <v>47453</v>
          </cell>
        </row>
        <row r="1361">
          <cell r="A1361" t="str">
            <v>PRECIO UNITARIO TOTAL APROXIMADO AL PESO</v>
          </cell>
          <cell r="G1361">
            <v>207551</v>
          </cell>
        </row>
        <row r="1363">
          <cell r="B1363" t="str">
            <v/>
          </cell>
        </row>
        <row r="1364">
          <cell r="B1364" t="str">
            <v/>
          </cell>
        </row>
        <row r="1365">
          <cell r="B1365" t="str">
            <v/>
          </cell>
        </row>
        <row r="1366">
          <cell r="B1366" t="str">
            <v/>
          </cell>
          <cell r="D1366" t="str">
            <v>FIRMA RESPONSABLE</v>
          </cell>
        </row>
        <row r="1367">
          <cell r="A1367" t="str">
            <v>DEPARTAMENTO DE ANTIOQUIA</v>
          </cell>
          <cell r="F1367" t="str">
            <v/>
          </cell>
        </row>
        <row r="1368">
          <cell r="A1368" t="str">
            <v>MUNICIPIO DE BURITICÁ</v>
          </cell>
        </row>
        <row r="1369">
          <cell r="A1369" t="str">
            <v>PROYECTO: MEJORAMIENTO DE VIAS TERCIARIAS EN EL MUNICIPIO DE BURITICA EN EL 
MARCO DEL PROGRAMA REGIONAL MEJORAMIENTO DE VIAS 
TERCIARIAS EN EL OCCIDENTE ANTIOQUEÑO</v>
          </cell>
        </row>
        <row r="1371">
          <cell r="A1371" t="str">
            <v xml:space="preserve">ANÁLISIS DE PRECIOS UNITARIOS  VEREDA PAJARITO </v>
          </cell>
        </row>
        <row r="1372">
          <cell r="A1372" t="str">
            <v>ITEM DE PAGO</v>
          </cell>
          <cell r="B1372" t="str">
            <v>DESCRIPCIÓN</v>
          </cell>
          <cell r="E1372" t="str">
            <v>UNIDAD</v>
          </cell>
          <cell r="F1372" t="str">
            <v>CANTIDAD</v>
          </cell>
          <cell r="G1372" t="str">
            <v>COSTO DIRECTO</v>
          </cell>
        </row>
        <row r="1373">
          <cell r="A1373">
            <v>3.4</v>
          </cell>
          <cell r="B1373" t="str">
            <v>Concreto Clase D (21 MPa). Placa huella en concreto. Incluye el suministro y el
transporte de todos los materiales, la formaleta en madera o similar. El acero de
refuerzo se pagara en su item respectivo. Incluye todo lo necesario para su correcta
construcción.</v>
          </cell>
          <cell r="E1373" t="str">
            <v>m3</v>
          </cell>
          <cell r="G1373">
            <v>601872</v>
          </cell>
        </row>
        <row r="1375">
          <cell r="A1375" t="str">
            <v>1. COSTOS DIRECTOS</v>
          </cell>
        </row>
        <row r="1377">
          <cell r="A1377" t="str">
            <v>I. EQUIPO</v>
          </cell>
        </row>
        <row r="1378">
          <cell r="A1378" t="str">
            <v>CÓDIGO</v>
          </cell>
          <cell r="B1378" t="str">
            <v>DESCRIPCIÓN</v>
          </cell>
          <cell r="D1378" t="str">
            <v>UNIDAD</v>
          </cell>
          <cell r="E1378" t="str">
            <v>TARIFA</v>
          </cell>
          <cell r="F1378" t="str">
            <v>RENDIMIENTO</v>
          </cell>
          <cell r="G1378" t="str">
            <v>VR. UNITARIO</v>
          </cell>
        </row>
        <row r="1379">
          <cell r="A1379" t="str">
            <v>HEQ013</v>
          </cell>
          <cell r="B1379" t="str">
            <v>VIBRADOR DE CONCRETO A GASOLINA (ALQUILER)</v>
          </cell>
          <cell r="D1379" t="str">
            <v>hora</v>
          </cell>
          <cell r="E1379">
            <v>6275.9444444444443</v>
          </cell>
          <cell r="F1379">
            <v>1.5</v>
          </cell>
          <cell r="G1379">
            <v>4183.9629629629626</v>
          </cell>
        </row>
        <row r="1380">
          <cell r="A1380" t="str">
            <v/>
          </cell>
          <cell r="D1380" t="str">
            <v/>
          </cell>
          <cell r="E1380" t="str">
            <v/>
          </cell>
          <cell r="G1380" t="str">
            <v/>
          </cell>
        </row>
        <row r="1381">
          <cell r="A1381" t="str">
            <v/>
          </cell>
          <cell r="D1381" t="str">
            <v/>
          </cell>
          <cell r="E1381" t="str">
            <v/>
          </cell>
          <cell r="G1381" t="str">
            <v/>
          </cell>
        </row>
        <row r="1382">
          <cell r="A1382" t="str">
            <v/>
          </cell>
          <cell r="D1382" t="str">
            <v/>
          </cell>
          <cell r="E1382" t="str">
            <v/>
          </cell>
          <cell r="G1382" t="str">
            <v/>
          </cell>
        </row>
        <row r="1383">
          <cell r="A1383" t="str">
            <v/>
          </cell>
          <cell r="D1383" t="str">
            <v/>
          </cell>
          <cell r="E1383" t="str">
            <v/>
          </cell>
          <cell r="G1383" t="str">
            <v/>
          </cell>
        </row>
        <row r="1384">
          <cell r="A1384" t="str">
            <v/>
          </cell>
          <cell r="D1384" t="str">
            <v/>
          </cell>
          <cell r="E1384" t="str">
            <v/>
          </cell>
          <cell r="G1384" t="str">
            <v/>
          </cell>
        </row>
        <row r="1385">
          <cell r="A1385" t="str">
            <v>HEQ001</v>
          </cell>
          <cell r="B1385" t="str">
            <v>HERRAMIENTA MENOR (5% DE LA MANO DE OBRA)</v>
          </cell>
          <cell r="D1385" t="str">
            <v>%</v>
          </cell>
          <cell r="E1385">
            <v>0.05</v>
          </cell>
          <cell r="F1385">
            <v>77071.166666666672</v>
          </cell>
          <cell r="G1385">
            <v>3853.5583333333338</v>
          </cell>
        </row>
        <row r="1386">
          <cell r="F1386" t="str">
            <v>SUBTOTAL</v>
          </cell>
          <cell r="G1386">
            <v>8037.521296296296</v>
          </cell>
        </row>
        <row r="1388">
          <cell r="A1388" t="str">
            <v>II. MATERIALES</v>
          </cell>
        </row>
        <row r="1389">
          <cell r="A1389" t="str">
            <v>CÓDIGO</v>
          </cell>
          <cell r="B1389" t="str">
            <v>DESCRIPCIÓN</v>
          </cell>
          <cell r="C1389" t="str">
            <v>UNIDAD</v>
          </cell>
          <cell r="D1389" t="str">
            <v>CANTIDAD</v>
          </cell>
          <cell r="E1389" t="str">
            <v>DESP.</v>
          </cell>
          <cell r="F1389" t="str">
            <v>PRECIO UNIT.</v>
          </cell>
          <cell r="G1389" t="str">
            <v>VR. UNITARIO</v>
          </cell>
        </row>
        <row r="1390">
          <cell r="A1390" t="str">
            <v>MA025</v>
          </cell>
          <cell r="B1390" t="str">
            <v>CONCRETO 3000 PSI (210 MPA) EN OBRA VEREDA PAJARITO</v>
          </cell>
          <cell r="C1390" t="str">
            <v>M3</v>
          </cell>
          <cell r="D1390">
            <v>1</v>
          </cell>
          <cell r="E1390">
            <v>0.05</v>
          </cell>
          <cell r="F1390">
            <v>446303</v>
          </cell>
          <cell r="G1390">
            <v>468618.15</v>
          </cell>
        </row>
        <row r="1391">
          <cell r="A1391" t="str">
            <v>MA019</v>
          </cell>
          <cell r="B1391" t="str">
            <v>TABLA CHAPA ORDINARIO 30 CM X 2 CM X 3 M.</v>
          </cell>
          <cell r="C1391" t="str">
            <v>UN</v>
          </cell>
          <cell r="D1391">
            <v>2</v>
          </cell>
          <cell r="F1391">
            <v>13780</v>
          </cell>
          <cell r="G1391">
            <v>27560</v>
          </cell>
        </row>
        <row r="1392">
          <cell r="A1392" t="str">
            <v>MA020</v>
          </cell>
          <cell r="B1392" t="str">
            <v>LISTON 2 X 4</v>
          </cell>
          <cell r="C1392" t="str">
            <v>UN</v>
          </cell>
          <cell r="D1392">
            <v>6</v>
          </cell>
          <cell r="F1392">
            <v>3400</v>
          </cell>
          <cell r="G1392">
            <v>20400</v>
          </cell>
        </row>
        <row r="1393">
          <cell r="A1393" t="str">
            <v>MA021</v>
          </cell>
          <cell r="B1393" t="str">
            <v>PUNTILLA CON CABEZA 2"</v>
          </cell>
          <cell r="C1393" t="str">
            <v>LB</v>
          </cell>
          <cell r="D1393">
            <v>0.05</v>
          </cell>
          <cell r="F1393">
            <v>3700</v>
          </cell>
          <cell r="G1393">
            <v>185</v>
          </cell>
        </row>
        <row r="1394">
          <cell r="A1394" t="str">
            <v/>
          </cell>
          <cell r="C1394" t="str">
            <v/>
          </cell>
          <cell r="F1394" t="str">
            <v/>
          </cell>
          <cell r="G1394" t="str">
            <v/>
          </cell>
        </row>
        <row r="1395">
          <cell r="A1395" t="str">
            <v/>
          </cell>
          <cell r="C1395" t="str">
            <v/>
          </cell>
          <cell r="F1395" t="str">
            <v/>
          </cell>
          <cell r="G1395" t="str">
            <v/>
          </cell>
        </row>
        <row r="1396">
          <cell r="A1396" t="str">
            <v/>
          </cell>
          <cell r="C1396" t="str">
            <v/>
          </cell>
          <cell r="F1396" t="str">
            <v/>
          </cell>
          <cell r="G1396" t="str">
            <v/>
          </cell>
        </row>
        <row r="1397">
          <cell r="A1397" t="str">
            <v/>
          </cell>
          <cell r="C1397" t="str">
            <v/>
          </cell>
          <cell r="F1397" t="str">
            <v/>
          </cell>
          <cell r="G1397" t="str">
            <v/>
          </cell>
        </row>
        <row r="1398">
          <cell r="A1398" t="str">
            <v/>
          </cell>
          <cell r="C1398" t="str">
            <v/>
          </cell>
          <cell r="F1398" t="str">
            <v/>
          </cell>
          <cell r="G1398" t="str">
            <v/>
          </cell>
        </row>
        <row r="1399">
          <cell r="A1399" t="str">
            <v/>
          </cell>
          <cell r="C1399" t="str">
            <v/>
          </cell>
          <cell r="F1399" t="str">
            <v/>
          </cell>
          <cell r="G1399" t="str">
            <v/>
          </cell>
        </row>
        <row r="1400">
          <cell r="A1400" t="str">
            <v/>
          </cell>
          <cell r="C1400" t="str">
            <v/>
          </cell>
          <cell r="F1400" t="str">
            <v/>
          </cell>
          <cell r="G1400" t="str">
            <v/>
          </cell>
        </row>
        <row r="1401">
          <cell r="A1401" t="str">
            <v/>
          </cell>
          <cell r="C1401" t="str">
            <v/>
          </cell>
          <cell r="F1401" t="str">
            <v/>
          </cell>
          <cell r="G1401" t="str">
            <v/>
          </cell>
        </row>
        <row r="1402">
          <cell r="A1402" t="str">
            <v/>
          </cell>
          <cell r="C1402" t="str">
            <v/>
          </cell>
          <cell r="F1402" t="str">
            <v/>
          </cell>
          <cell r="G1402" t="str">
            <v/>
          </cell>
        </row>
        <row r="1403">
          <cell r="A1403" t="str">
            <v/>
          </cell>
          <cell r="C1403" t="str">
            <v/>
          </cell>
          <cell r="F1403" t="str">
            <v/>
          </cell>
          <cell r="G1403" t="str">
            <v/>
          </cell>
        </row>
        <row r="1404">
          <cell r="F1404" t="str">
            <v>SUBTOTAL</v>
          </cell>
          <cell r="G1404">
            <v>516763.15</v>
          </cell>
        </row>
        <row r="1406">
          <cell r="A1406" t="str">
            <v>III. TRANSPORTES</v>
          </cell>
        </row>
        <row r="1407">
          <cell r="A1407" t="str">
            <v>CÓDIGO</v>
          </cell>
          <cell r="B1407" t="str">
            <v>DESCRIPCIÓN</v>
          </cell>
          <cell r="C1407" t="str">
            <v>TIPO</v>
          </cell>
          <cell r="D1407" t="str">
            <v>VOLUMEN/PESO</v>
          </cell>
          <cell r="E1407" t="str">
            <v>DISTANCIA</v>
          </cell>
          <cell r="F1407" t="str">
            <v>TARIFA</v>
          </cell>
          <cell r="G1407" t="str">
            <v>VR. UNITARIO</v>
          </cell>
        </row>
        <row r="1408">
          <cell r="A1408" t="str">
            <v/>
          </cell>
          <cell r="E1408" t="str">
            <v/>
          </cell>
          <cell r="F1408" t="str">
            <v/>
          </cell>
          <cell r="G1408" t="str">
            <v/>
          </cell>
        </row>
        <row r="1409">
          <cell r="A1409" t="str">
            <v/>
          </cell>
          <cell r="E1409" t="str">
            <v/>
          </cell>
          <cell r="F1409" t="str">
            <v/>
          </cell>
          <cell r="G1409" t="str">
            <v/>
          </cell>
        </row>
        <row r="1410">
          <cell r="A1410" t="str">
            <v/>
          </cell>
          <cell r="E1410" t="str">
            <v/>
          </cell>
          <cell r="F1410" t="str">
            <v/>
          </cell>
          <cell r="G1410" t="str">
            <v/>
          </cell>
        </row>
        <row r="1411">
          <cell r="F1411" t="str">
            <v>SUBTOTAL</v>
          </cell>
          <cell r="G1411" t="str">
            <v/>
          </cell>
        </row>
        <row r="1413">
          <cell r="A1413" t="str">
            <v>IV. MANO DE OBRA</v>
          </cell>
        </row>
        <row r="1414">
          <cell r="A1414" t="str">
            <v>CÓDIGO</v>
          </cell>
          <cell r="B1414" t="str">
            <v>CARGOS PERSONAL</v>
          </cell>
          <cell r="D1414" t="str">
            <v>CANTIDAD</v>
          </cell>
          <cell r="E1414" t="str">
            <v>JORNAL TOTAL</v>
          </cell>
          <cell r="F1414" t="str">
            <v>RENDIMIENTO</v>
          </cell>
          <cell r="G1414" t="str">
            <v>VR. UNITARIO</v>
          </cell>
        </row>
        <row r="1415">
          <cell r="A1415" t="str">
            <v>MO029</v>
          </cell>
          <cell r="B1415" t="str">
            <v>OFICIAL DE OBRA CIVIL</v>
          </cell>
          <cell r="D1415">
            <v>1</v>
          </cell>
          <cell r="E1415">
            <v>153307</v>
          </cell>
          <cell r="F1415">
            <v>6</v>
          </cell>
          <cell r="G1415">
            <v>25551.166666666668</v>
          </cell>
        </row>
        <row r="1416">
          <cell r="A1416" t="str">
            <v>MO032</v>
          </cell>
          <cell r="B1416" t="str">
            <v>AYUDANTE RASO</v>
          </cell>
          <cell r="D1416">
            <v>4</v>
          </cell>
          <cell r="E1416">
            <v>77280</v>
          </cell>
          <cell r="F1416">
            <v>6</v>
          </cell>
          <cell r="G1416">
            <v>51520</v>
          </cell>
        </row>
        <row r="1417">
          <cell r="A1417" t="str">
            <v/>
          </cell>
          <cell r="E1417" t="str">
            <v/>
          </cell>
          <cell r="F1417" t="str">
            <v/>
          </cell>
          <cell r="G1417" t="str">
            <v/>
          </cell>
        </row>
        <row r="1418">
          <cell r="A1418" t="str">
            <v/>
          </cell>
          <cell r="E1418" t="str">
            <v/>
          </cell>
          <cell r="F1418" t="str">
            <v/>
          </cell>
          <cell r="G1418" t="str">
            <v/>
          </cell>
        </row>
        <row r="1419">
          <cell r="F1419" t="str">
            <v>SUBTOTAL</v>
          </cell>
          <cell r="G1419">
            <v>77071.166666666672</v>
          </cell>
        </row>
        <row r="1421">
          <cell r="A1421" t="str">
            <v>V. SERVICIOS</v>
          </cell>
        </row>
        <row r="1422">
          <cell r="A1422" t="str">
            <v>CÓDIGO</v>
          </cell>
          <cell r="B1422" t="str">
            <v>DESCRIPCIÓN</v>
          </cell>
          <cell r="D1422" t="str">
            <v>UNIDAD</v>
          </cell>
          <cell r="E1422" t="str">
            <v>CANTIDAD</v>
          </cell>
          <cell r="F1422" t="str">
            <v>PRECIO UNIT.</v>
          </cell>
          <cell r="G1422" t="str">
            <v>VR. UNITARIO</v>
          </cell>
        </row>
        <row r="1423">
          <cell r="A1423" t="str">
            <v/>
          </cell>
          <cell r="D1423" t="str">
            <v/>
          </cell>
          <cell r="F1423" t="str">
            <v/>
          </cell>
          <cell r="G1423" t="str">
            <v/>
          </cell>
        </row>
        <row r="1424">
          <cell r="A1424" t="str">
            <v/>
          </cell>
          <cell r="D1424" t="str">
            <v/>
          </cell>
          <cell r="F1424" t="str">
            <v/>
          </cell>
          <cell r="G1424" t="str">
            <v/>
          </cell>
        </row>
        <row r="1425">
          <cell r="A1425" t="str">
            <v/>
          </cell>
          <cell r="D1425" t="str">
            <v/>
          </cell>
          <cell r="F1425" t="str">
            <v/>
          </cell>
          <cell r="G1425" t="str">
            <v/>
          </cell>
        </row>
        <row r="1426">
          <cell r="F1426" t="str">
            <v>SUBTOTAL</v>
          </cell>
          <cell r="G1426" t="str">
            <v/>
          </cell>
        </row>
        <row r="1428">
          <cell r="A1428" t="str">
            <v>TOTAL COSTO DIRECTO</v>
          </cell>
          <cell r="G1428">
            <v>601872</v>
          </cell>
        </row>
        <row r="1430">
          <cell r="A1430" t="str">
            <v>2. COSTOS INDIRECTOS</v>
          </cell>
        </row>
        <row r="1432">
          <cell r="A1432" t="str">
            <v>DESCRIPCIÓN</v>
          </cell>
          <cell r="F1432" t="str">
            <v>PORCENTAJE</v>
          </cell>
          <cell r="G1432" t="str">
            <v>VALOR TOTAL</v>
          </cell>
        </row>
        <row r="1433">
          <cell r="A1433" t="str">
            <v>ADMINISTRACION</v>
          </cell>
          <cell r="F1433">
            <v>0.2364</v>
          </cell>
          <cell r="G1433">
            <v>142282.54079999999</v>
          </cell>
        </row>
        <row r="1434">
          <cell r="A1434" t="str">
            <v>IMPREVISTOS</v>
          </cell>
          <cell r="F1434">
            <v>0.01</v>
          </cell>
          <cell r="G1434">
            <v>6018.72</v>
          </cell>
        </row>
        <row r="1435">
          <cell r="A1435" t="str">
            <v>UTILIDADES</v>
          </cell>
          <cell r="F1435">
            <v>0.05</v>
          </cell>
          <cell r="G1435">
            <v>30093.600000000002</v>
          </cell>
        </row>
        <row r="1436">
          <cell r="A1436" t="str">
            <v>TOTAL COSTO INDIRECTO</v>
          </cell>
          <cell r="F1436">
            <v>0.2964</v>
          </cell>
          <cell r="G1436">
            <v>178395</v>
          </cell>
        </row>
        <row r="1438">
          <cell r="A1438" t="str">
            <v>PRECIO UNITARIO TOTAL APROXIMADO AL PESO</v>
          </cell>
          <cell r="G1438">
            <v>780267</v>
          </cell>
        </row>
        <row r="1440">
          <cell r="B1440" t="str">
            <v/>
          </cell>
        </row>
        <row r="1441">
          <cell r="B1441" t="str">
            <v/>
          </cell>
        </row>
        <row r="1442">
          <cell r="B1442" t="str">
            <v/>
          </cell>
        </row>
        <row r="1443">
          <cell r="B1443" t="str">
            <v/>
          </cell>
          <cell r="D1443" t="str">
            <v>FIRMA RESPONSABLE</v>
          </cell>
        </row>
        <row r="1444">
          <cell r="A1444" t="str">
            <v>DEPARTAMENTO DE ANTIOQUIA</v>
          </cell>
          <cell r="F1444" t="str">
            <v/>
          </cell>
        </row>
        <row r="1445">
          <cell r="A1445" t="str">
            <v>MUNICIPIO DE BURITICÁ</v>
          </cell>
        </row>
        <row r="1446">
          <cell r="A1446" t="str">
            <v>PROYECTO: MEJORAMIENTO DE VIAS TERCIARIAS EN EL MUNICIPIO DE BURITICA EN EL 
MARCO DEL PROGRAMA REGIONAL MEJORAMIENTO DE VIAS 
TERCIARIAS EN EL OCCIDENTE ANTIOQUEÑO</v>
          </cell>
        </row>
        <row r="1448">
          <cell r="A1448" t="str">
            <v xml:space="preserve">ANÁLISIS DE PRECIOS UNITARIOS  VEREDA PAJARITO </v>
          </cell>
        </row>
        <row r="1450">
          <cell r="A1450" t="str">
            <v>ITEM DE PAGO</v>
          </cell>
          <cell r="B1450" t="str">
            <v>DESCRIPCIÓN</v>
          </cell>
          <cell r="E1450" t="str">
            <v>UNIDAD</v>
          </cell>
          <cell r="F1450" t="str">
            <v>CANTIDAD</v>
          </cell>
          <cell r="G1450" t="str">
            <v>COSTO DIRECTO</v>
          </cell>
        </row>
        <row r="1451">
          <cell r="A1451">
            <v>3.5</v>
          </cell>
          <cell r="B1451" t="str">
            <v>Concreto Clase D (21 MPa). Cunetas ncluye el suministro y el
transporte de todos los materiales, la formaleta en madera o similar. El acero de
refuerzo se pagara en su item respectivo. Incluye todo lo necesario para su correcta
construcción.</v>
          </cell>
          <cell r="E1451" t="str">
            <v>m3</v>
          </cell>
          <cell r="G1451">
            <v>594982</v>
          </cell>
        </row>
        <row r="1453">
          <cell r="A1453" t="str">
            <v>1. COSTOS DIRECTOS</v>
          </cell>
        </row>
        <row r="1455">
          <cell r="A1455" t="str">
            <v>I. EQUIPO</v>
          </cell>
        </row>
        <row r="1456">
          <cell r="A1456" t="str">
            <v>CÓDIGO</v>
          </cell>
          <cell r="B1456" t="str">
            <v>DESCRIPCIÓN</v>
          </cell>
          <cell r="D1456" t="str">
            <v>UNIDAD</v>
          </cell>
          <cell r="E1456" t="str">
            <v>TARIFA</v>
          </cell>
          <cell r="F1456" t="str">
            <v>RENDIMIENTO</v>
          </cell>
          <cell r="G1456" t="str">
            <v>VR. UNITARIO</v>
          </cell>
        </row>
        <row r="1457">
          <cell r="A1457" t="str">
            <v>HEQ013</v>
          </cell>
          <cell r="B1457" t="str">
            <v>VIBRADOR DE CONCRETO A GASOLINA (ALQUILER)</v>
          </cell>
          <cell r="D1457" t="str">
            <v>hora</v>
          </cell>
          <cell r="E1457">
            <v>6275.9444444444443</v>
          </cell>
          <cell r="F1457">
            <v>1.5</v>
          </cell>
          <cell r="G1457">
            <v>4183.9629629629626</v>
          </cell>
        </row>
        <row r="1458">
          <cell r="A1458" t="str">
            <v/>
          </cell>
          <cell r="D1458" t="str">
            <v/>
          </cell>
          <cell r="E1458" t="str">
            <v/>
          </cell>
          <cell r="G1458" t="str">
            <v/>
          </cell>
        </row>
        <row r="1459">
          <cell r="A1459" t="str">
            <v/>
          </cell>
          <cell r="D1459" t="str">
            <v/>
          </cell>
          <cell r="E1459" t="str">
            <v/>
          </cell>
          <cell r="G1459" t="str">
            <v/>
          </cell>
        </row>
        <row r="1460">
          <cell r="A1460" t="str">
            <v/>
          </cell>
          <cell r="D1460" t="str">
            <v/>
          </cell>
          <cell r="E1460" t="str">
            <v/>
          </cell>
          <cell r="G1460" t="str">
            <v/>
          </cell>
        </row>
        <row r="1461">
          <cell r="A1461" t="str">
            <v/>
          </cell>
          <cell r="D1461" t="str">
            <v/>
          </cell>
          <cell r="E1461" t="str">
            <v/>
          </cell>
          <cell r="G1461" t="str">
            <v/>
          </cell>
        </row>
        <row r="1462">
          <cell r="A1462" t="str">
            <v/>
          </cell>
          <cell r="D1462" t="str">
            <v/>
          </cell>
          <cell r="E1462" t="str">
            <v/>
          </cell>
          <cell r="G1462" t="str">
            <v/>
          </cell>
        </row>
        <row r="1463">
          <cell r="A1463" t="str">
            <v>HEQ001</v>
          </cell>
          <cell r="B1463" t="str">
            <v>HERRAMIENTA MENOR (5% DE LA MANO DE OBRA)</v>
          </cell>
          <cell r="D1463" t="str">
            <v>%</v>
          </cell>
          <cell r="E1463">
            <v>0.05</v>
          </cell>
          <cell r="F1463">
            <v>77071.166666666672</v>
          </cell>
          <cell r="G1463">
            <v>3853.5583333333338</v>
          </cell>
        </row>
        <row r="1464">
          <cell r="F1464" t="str">
            <v>SUBTOTAL</v>
          </cell>
          <cell r="G1464">
            <v>8037.521296296296</v>
          </cell>
        </row>
        <row r="1466">
          <cell r="A1466" t="str">
            <v>II. MATERIALES</v>
          </cell>
        </row>
        <row r="1467">
          <cell r="A1467" t="str">
            <v>CÓDIGO</v>
          </cell>
          <cell r="B1467" t="str">
            <v>DESCRIPCIÓN</v>
          </cell>
          <cell r="C1467" t="str">
            <v>UNIDAD</v>
          </cell>
          <cell r="D1467" t="str">
            <v>CANTIDAD</v>
          </cell>
          <cell r="E1467" t="str">
            <v>DESP.</v>
          </cell>
          <cell r="F1467" t="str">
            <v>PRECIO UNIT.</v>
          </cell>
          <cell r="G1467" t="str">
            <v>VR. UNITARIO</v>
          </cell>
        </row>
        <row r="1468">
          <cell r="A1468" t="str">
            <v>MA025</v>
          </cell>
          <cell r="B1468" t="str">
            <v>CONCRETO 3000 PSI (210 MPA) EN OBRA VEREDA PAJARITO</v>
          </cell>
          <cell r="C1468" t="str">
            <v>M3</v>
          </cell>
          <cell r="D1468">
            <v>1</v>
          </cell>
          <cell r="E1468">
            <v>0.05</v>
          </cell>
          <cell r="F1468">
            <v>446303</v>
          </cell>
          <cell r="G1468">
            <v>468618.15</v>
          </cell>
        </row>
        <row r="1469">
          <cell r="A1469" t="str">
            <v>MA019</v>
          </cell>
          <cell r="B1469" t="str">
            <v>TABLA CHAPA ORDINARIO 30 CM X 2 CM X 3 M.</v>
          </cell>
          <cell r="C1469" t="str">
            <v>UN</v>
          </cell>
          <cell r="D1469">
            <v>1.5</v>
          </cell>
          <cell r="F1469">
            <v>13780</v>
          </cell>
          <cell r="G1469">
            <v>20670</v>
          </cell>
        </row>
        <row r="1470">
          <cell r="A1470" t="str">
            <v>MA020</v>
          </cell>
          <cell r="B1470" t="str">
            <v>LISTON 2 X 4</v>
          </cell>
          <cell r="C1470" t="str">
            <v>UN</v>
          </cell>
          <cell r="D1470">
            <v>6</v>
          </cell>
          <cell r="F1470">
            <v>3400</v>
          </cell>
          <cell r="G1470">
            <v>20400</v>
          </cell>
        </row>
        <row r="1471">
          <cell r="A1471" t="str">
            <v>MA021</v>
          </cell>
          <cell r="B1471" t="str">
            <v>PUNTILLA CON CABEZA 2"</v>
          </cell>
          <cell r="C1471" t="str">
            <v>LB</v>
          </cell>
          <cell r="D1471">
            <v>0.05</v>
          </cell>
          <cell r="F1471">
            <v>3700</v>
          </cell>
          <cell r="G1471">
            <v>185</v>
          </cell>
        </row>
        <row r="1472">
          <cell r="A1472" t="str">
            <v/>
          </cell>
          <cell r="C1472" t="str">
            <v/>
          </cell>
          <cell r="F1472" t="str">
            <v/>
          </cell>
          <cell r="G1472" t="str">
            <v/>
          </cell>
        </row>
        <row r="1473">
          <cell r="A1473" t="str">
            <v/>
          </cell>
          <cell r="C1473" t="str">
            <v/>
          </cell>
          <cell r="F1473" t="str">
            <v/>
          </cell>
          <cell r="G1473" t="str">
            <v/>
          </cell>
        </row>
        <row r="1474">
          <cell r="A1474" t="str">
            <v/>
          </cell>
          <cell r="C1474" t="str">
            <v/>
          </cell>
          <cell r="F1474" t="str">
            <v/>
          </cell>
          <cell r="G1474" t="str">
            <v/>
          </cell>
        </row>
        <row r="1475">
          <cell r="A1475" t="str">
            <v/>
          </cell>
          <cell r="C1475" t="str">
            <v/>
          </cell>
          <cell r="F1475" t="str">
            <v/>
          </cell>
          <cell r="G1475" t="str">
            <v/>
          </cell>
        </row>
        <row r="1476">
          <cell r="A1476" t="str">
            <v/>
          </cell>
          <cell r="C1476" t="str">
            <v/>
          </cell>
          <cell r="F1476" t="str">
            <v/>
          </cell>
          <cell r="G1476" t="str">
            <v/>
          </cell>
        </row>
        <row r="1477">
          <cell r="A1477" t="str">
            <v/>
          </cell>
          <cell r="C1477" t="str">
            <v/>
          </cell>
          <cell r="F1477" t="str">
            <v/>
          </cell>
          <cell r="G1477" t="str">
            <v/>
          </cell>
        </row>
        <row r="1478">
          <cell r="A1478" t="str">
            <v/>
          </cell>
          <cell r="C1478" t="str">
            <v/>
          </cell>
          <cell r="F1478" t="str">
            <v/>
          </cell>
          <cell r="G1478" t="str">
            <v/>
          </cell>
        </row>
        <row r="1479">
          <cell r="A1479" t="str">
            <v/>
          </cell>
          <cell r="C1479" t="str">
            <v/>
          </cell>
          <cell r="F1479" t="str">
            <v/>
          </cell>
          <cell r="G1479" t="str">
            <v/>
          </cell>
        </row>
        <row r="1480">
          <cell r="A1480" t="str">
            <v/>
          </cell>
          <cell r="C1480" t="str">
            <v/>
          </cell>
          <cell r="F1480" t="str">
            <v/>
          </cell>
          <cell r="G1480" t="str">
            <v/>
          </cell>
        </row>
        <row r="1481">
          <cell r="A1481" t="str">
            <v/>
          </cell>
          <cell r="C1481" t="str">
            <v/>
          </cell>
          <cell r="F1481" t="str">
            <v/>
          </cell>
          <cell r="G1481" t="str">
            <v/>
          </cell>
        </row>
        <row r="1482">
          <cell r="F1482" t="str">
            <v>SUBTOTAL</v>
          </cell>
          <cell r="G1482">
            <v>509873.15</v>
          </cell>
        </row>
        <row r="1484">
          <cell r="A1484" t="str">
            <v>III. TRANSPORTES</v>
          </cell>
        </row>
        <row r="1485">
          <cell r="A1485" t="str">
            <v>CÓDIGO</v>
          </cell>
          <cell r="B1485" t="str">
            <v>DESCRIPCIÓN</v>
          </cell>
          <cell r="C1485" t="str">
            <v>TIPO</v>
          </cell>
          <cell r="D1485" t="str">
            <v>VOLUMEN/PESO</v>
          </cell>
          <cell r="E1485" t="str">
            <v>DISTANCIA</v>
          </cell>
          <cell r="F1485" t="str">
            <v>TARIFA</v>
          </cell>
          <cell r="G1485" t="str">
            <v>VR. UNITARIO</v>
          </cell>
        </row>
        <row r="1486">
          <cell r="A1486" t="str">
            <v/>
          </cell>
          <cell r="E1486" t="str">
            <v/>
          </cell>
          <cell r="F1486" t="str">
            <v/>
          </cell>
          <cell r="G1486" t="str">
            <v/>
          </cell>
        </row>
        <row r="1487">
          <cell r="A1487" t="str">
            <v/>
          </cell>
          <cell r="E1487" t="str">
            <v/>
          </cell>
          <cell r="F1487" t="str">
            <v/>
          </cell>
          <cell r="G1487" t="str">
            <v/>
          </cell>
        </row>
        <row r="1488">
          <cell r="A1488" t="str">
            <v/>
          </cell>
          <cell r="E1488" t="str">
            <v/>
          </cell>
          <cell r="F1488" t="str">
            <v/>
          </cell>
          <cell r="G1488" t="str">
            <v/>
          </cell>
        </row>
        <row r="1489">
          <cell r="F1489" t="str">
            <v>SUBTOTAL</v>
          </cell>
          <cell r="G1489" t="str">
            <v/>
          </cell>
        </row>
        <row r="1491">
          <cell r="A1491" t="str">
            <v>IV. MANO DE OBRA</v>
          </cell>
        </row>
        <row r="1492">
          <cell r="A1492" t="str">
            <v>CÓDIGO</v>
          </cell>
          <cell r="B1492" t="str">
            <v>CARGOS PERSONAL</v>
          </cell>
          <cell r="D1492" t="str">
            <v>CANTIDAD</v>
          </cell>
          <cell r="E1492" t="str">
            <v>JORNAL TOTAL</v>
          </cell>
          <cell r="F1492" t="str">
            <v>RENDIMIENTO</v>
          </cell>
          <cell r="G1492" t="str">
            <v>VR. UNITARIO</v>
          </cell>
        </row>
        <row r="1493">
          <cell r="A1493" t="str">
            <v>MO029</v>
          </cell>
          <cell r="B1493" t="str">
            <v>OFICIAL DE OBRA CIVIL</v>
          </cell>
          <cell r="D1493">
            <v>1</v>
          </cell>
          <cell r="E1493">
            <v>153307</v>
          </cell>
          <cell r="F1493">
            <v>6</v>
          </cell>
          <cell r="G1493">
            <v>25551.166666666668</v>
          </cell>
        </row>
        <row r="1494">
          <cell r="A1494" t="str">
            <v>MO032</v>
          </cell>
          <cell r="B1494" t="str">
            <v>AYUDANTE RASO</v>
          </cell>
          <cell r="D1494">
            <v>4</v>
          </cell>
          <cell r="E1494">
            <v>77280</v>
          </cell>
          <cell r="F1494">
            <v>6</v>
          </cell>
          <cell r="G1494">
            <v>51520</v>
          </cell>
        </row>
        <row r="1495">
          <cell r="A1495" t="str">
            <v/>
          </cell>
          <cell r="E1495" t="str">
            <v/>
          </cell>
          <cell r="F1495" t="str">
            <v/>
          </cell>
          <cell r="G1495" t="str">
            <v/>
          </cell>
        </row>
        <row r="1496">
          <cell r="A1496" t="str">
            <v/>
          </cell>
          <cell r="E1496" t="str">
            <v/>
          </cell>
          <cell r="F1496" t="str">
            <v/>
          </cell>
          <cell r="G1496" t="str">
            <v/>
          </cell>
        </row>
        <row r="1497">
          <cell r="F1497" t="str">
            <v>SUBTOTAL</v>
          </cell>
          <cell r="G1497">
            <v>77071.166666666672</v>
          </cell>
        </row>
        <row r="1499">
          <cell r="A1499" t="str">
            <v>V. SERVICIOS</v>
          </cell>
        </row>
        <row r="1500">
          <cell r="A1500" t="str">
            <v>CÓDIGO</v>
          </cell>
          <cell r="B1500" t="str">
            <v>DESCRIPCIÓN</v>
          </cell>
          <cell r="D1500" t="str">
            <v>UNIDAD</v>
          </cell>
          <cell r="E1500" t="str">
            <v>CANTIDAD</v>
          </cell>
          <cell r="F1500" t="str">
            <v>PRECIO UNIT.</v>
          </cell>
          <cell r="G1500" t="str">
            <v>VR. UNITARIO</v>
          </cell>
        </row>
        <row r="1501">
          <cell r="A1501" t="str">
            <v/>
          </cell>
          <cell r="D1501" t="str">
            <v/>
          </cell>
          <cell r="F1501" t="str">
            <v/>
          </cell>
          <cell r="G1501" t="str">
            <v/>
          </cell>
        </row>
        <row r="1502">
          <cell r="A1502" t="str">
            <v/>
          </cell>
          <cell r="D1502" t="str">
            <v/>
          </cell>
          <cell r="F1502" t="str">
            <v/>
          </cell>
          <cell r="G1502" t="str">
            <v/>
          </cell>
        </row>
        <row r="1503">
          <cell r="A1503" t="str">
            <v/>
          </cell>
          <cell r="D1503" t="str">
            <v/>
          </cell>
          <cell r="F1503" t="str">
            <v/>
          </cell>
          <cell r="G1503" t="str">
            <v/>
          </cell>
        </row>
        <row r="1504">
          <cell r="F1504" t="str">
            <v>SUBTOTAL</v>
          </cell>
          <cell r="G1504" t="str">
            <v/>
          </cell>
        </row>
        <row r="1506">
          <cell r="A1506" t="str">
            <v>TOTAL COSTO DIRECTO</v>
          </cell>
          <cell r="G1506">
            <v>594982</v>
          </cell>
        </row>
        <row r="1508">
          <cell r="A1508" t="str">
            <v>2. COSTOS INDIRECTOS</v>
          </cell>
        </row>
        <row r="1510">
          <cell r="A1510" t="str">
            <v>DESCRIPCIÓN</v>
          </cell>
          <cell r="F1510" t="str">
            <v>PORCENTAJE</v>
          </cell>
          <cell r="G1510" t="str">
            <v>VALOR TOTAL</v>
          </cell>
        </row>
        <row r="1511">
          <cell r="A1511" t="str">
            <v>ADMINISTRACION</v>
          </cell>
          <cell r="F1511">
            <v>0.2364</v>
          </cell>
          <cell r="G1511">
            <v>140653.74479999999</v>
          </cell>
        </row>
        <row r="1512">
          <cell r="A1512" t="str">
            <v>IMPREVISTOS</v>
          </cell>
          <cell r="F1512">
            <v>0.01</v>
          </cell>
          <cell r="G1512">
            <v>5949.82</v>
          </cell>
        </row>
        <row r="1513">
          <cell r="A1513" t="str">
            <v>UTILIDADES</v>
          </cell>
          <cell r="F1513">
            <v>0.05</v>
          </cell>
          <cell r="G1513">
            <v>29749.100000000002</v>
          </cell>
        </row>
        <row r="1514">
          <cell r="A1514" t="str">
            <v>TOTAL COSTO INDIRECTO</v>
          </cell>
          <cell r="F1514">
            <v>0.2964</v>
          </cell>
          <cell r="G1514">
            <v>176353</v>
          </cell>
        </row>
        <row r="1516">
          <cell r="A1516" t="str">
            <v>PRECIO UNITARIO TOTAL APROXIMADO AL PESO</v>
          </cell>
          <cell r="G1516">
            <v>771335</v>
          </cell>
        </row>
        <row r="1518">
          <cell r="B1518" t="str">
            <v/>
          </cell>
        </row>
        <row r="1519">
          <cell r="B1519" t="str">
            <v/>
          </cell>
        </row>
        <row r="1520">
          <cell r="B1520" t="str">
            <v/>
          </cell>
        </row>
        <row r="1521">
          <cell r="B1521" t="str">
            <v/>
          </cell>
          <cell r="D1521" t="str">
            <v>FIRMA RESPONSABLE</v>
          </cell>
        </row>
        <row r="1522">
          <cell r="A1522" t="str">
            <v>DEPARTAMENTO DE ANTIOQUIA</v>
          </cell>
          <cell r="F1522" t="str">
            <v/>
          </cell>
        </row>
        <row r="1523">
          <cell r="A1523" t="str">
            <v>MUNICIPIO DE BURITICÁ</v>
          </cell>
        </row>
        <row r="1524">
          <cell r="A1524" t="str">
            <v>PROYECTO: MEJORAMIENTO DE VIAS TERCIARIAS EN EL MUNICIPIO DE BURITICA EN EL 
MARCO DEL PROGRAMA REGIONAL MEJORAMIENTO DE VIAS 
TERCIARIAS EN EL OCCIDENTE ANTIOQUEÑO</v>
          </cell>
        </row>
        <row r="1526">
          <cell r="A1526" t="str">
            <v xml:space="preserve">ANÁLISIS DE PRECIOS UNITARIOS  VEREDA PAJARITO </v>
          </cell>
        </row>
        <row r="1527">
          <cell r="A1527" t="str">
            <v>ITEM DE PAGO</v>
          </cell>
          <cell r="B1527" t="str">
            <v>DESCRIPCIÓN</v>
          </cell>
          <cell r="E1527" t="str">
            <v>UNIDAD</v>
          </cell>
          <cell r="F1527" t="str">
            <v>CANTIDAD</v>
          </cell>
          <cell r="G1527" t="str">
            <v>COSTO DIRECTO</v>
          </cell>
        </row>
        <row r="1528">
          <cell r="A1528">
            <v>3.6</v>
          </cell>
          <cell r="B1528" t="str">
            <v>Concreto Clase D (21 MPa). Vigas  ncluye el suministro y el
transporte de todos los materiales, la formaleta en madera o similar. El acero de
refuerzo se pagara en su item respectivo. Incluye todo lo necesario para su correcta
construcción.</v>
          </cell>
          <cell r="E1528" t="str">
            <v>m3</v>
          </cell>
          <cell r="G1528">
            <v>601872</v>
          </cell>
        </row>
        <row r="1530">
          <cell r="A1530" t="str">
            <v>1. COSTOS DIRECTOS</v>
          </cell>
        </row>
        <row r="1532">
          <cell r="A1532" t="str">
            <v>I. EQUIPO</v>
          </cell>
        </row>
        <row r="1533">
          <cell r="A1533" t="str">
            <v>CÓDIGO</v>
          </cell>
          <cell r="B1533" t="str">
            <v>DESCRIPCIÓN</v>
          </cell>
          <cell r="D1533" t="str">
            <v>UNIDAD</v>
          </cell>
          <cell r="E1533" t="str">
            <v>TARIFA</v>
          </cell>
          <cell r="F1533" t="str">
            <v>RENDIMIENTO</v>
          </cell>
          <cell r="G1533" t="str">
            <v>VR. UNITARIO</v>
          </cell>
        </row>
        <row r="1534">
          <cell r="A1534" t="str">
            <v>HEQ013</v>
          </cell>
          <cell r="B1534" t="str">
            <v>VIBRADOR DE CONCRETO A GASOLINA (ALQUILER)</v>
          </cell>
          <cell r="D1534" t="str">
            <v>hora</v>
          </cell>
          <cell r="E1534">
            <v>6275.9444444444443</v>
          </cell>
          <cell r="F1534">
            <v>1.5</v>
          </cell>
          <cell r="G1534">
            <v>4183.9629629629626</v>
          </cell>
        </row>
        <row r="1535">
          <cell r="A1535" t="str">
            <v/>
          </cell>
          <cell r="D1535" t="str">
            <v/>
          </cell>
          <cell r="E1535" t="str">
            <v/>
          </cell>
          <cell r="G1535" t="str">
            <v/>
          </cell>
        </row>
        <row r="1536">
          <cell r="A1536" t="str">
            <v/>
          </cell>
          <cell r="D1536" t="str">
            <v/>
          </cell>
          <cell r="E1536" t="str">
            <v/>
          </cell>
          <cell r="G1536" t="str">
            <v/>
          </cell>
        </row>
        <row r="1537">
          <cell r="A1537" t="str">
            <v/>
          </cell>
          <cell r="D1537" t="str">
            <v/>
          </cell>
          <cell r="E1537" t="str">
            <v/>
          </cell>
          <cell r="G1537" t="str">
            <v/>
          </cell>
        </row>
        <row r="1538">
          <cell r="A1538" t="str">
            <v/>
          </cell>
          <cell r="D1538" t="str">
            <v/>
          </cell>
          <cell r="E1538" t="str">
            <v/>
          </cell>
          <cell r="G1538" t="str">
            <v/>
          </cell>
        </row>
        <row r="1539">
          <cell r="A1539" t="str">
            <v/>
          </cell>
          <cell r="D1539" t="str">
            <v/>
          </cell>
          <cell r="E1539" t="str">
            <v/>
          </cell>
          <cell r="G1539" t="str">
            <v/>
          </cell>
        </row>
        <row r="1540">
          <cell r="A1540" t="str">
            <v>HEQ001</v>
          </cell>
          <cell r="B1540" t="str">
            <v>HERRAMIENTA MENOR (5% DE LA MANO DE OBRA)</v>
          </cell>
          <cell r="D1540" t="str">
            <v>%</v>
          </cell>
          <cell r="E1540">
            <v>0.05</v>
          </cell>
          <cell r="F1540">
            <v>77071.166666666672</v>
          </cell>
          <cell r="G1540">
            <v>3853.5583333333338</v>
          </cell>
        </row>
        <row r="1541">
          <cell r="F1541" t="str">
            <v>SUBTOTAL</v>
          </cell>
          <cell r="G1541">
            <v>8037.521296296296</v>
          </cell>
        </row>
        <row r="1543">
          <cell r="A1543" t="str">
            <v>II. MATERIALES</v>
          </cell>
        </row>
        <row r="1544">
          <cell r="A1544" t="str">
            <v>CÓDIGO</v>
          </cell>
          <cell r="B1544" t="str">
            <v>DESCRIPCIÓN</v>
          </cell>
          <cell r="C1544" t="str">
            <v>UNIDAD</v>
          </cell>
          <cell r="D1544" t="str">
            <v>CANTIDAD</v>
          </cell>
          <cell r="E1544" t="str">
            <v>DESP.</v>
          </cell>
          <cell r="F1544" t="str">
            <v>PRECIO UNIT.</v>
          </cell>
          <cell r="G1544" t="str">
            <v>VR. UNITARIO</v>
          </cell>
        </row>
        <row r="1545">
          <cell r="A1545" t="str">
            <v>MA025</v>
          </cell>
          <cell r="B1545" t="str">
            <v>CONCRETO 3000 PSI (210 MPA) EN OBRA VEREDA PAJARITO</v>
          </cell>
          <cell r="C1545" t="str">
            <v>M3</v>
          </cell>
          <cell r="D1545">
            <v>1</v>
          </cell>
          <cell r="E1545">
            <v>0.05</v>
          </cell>
          <cell r="F1545">
            <v>446303</v>
          </cell>
          <cell r="G1545">
            <v>468618.15</v>
          </cell>
        </row>
        <row r="1546">
          <cell r="A1546" t="str">
            <v>MA019</v>
          </cell>
          <cell r="B1546" t="str">
            <v>TABLA CHAPA ORDINARIO 30 CM X 2 CM X 3 M.</v>
          </cell>
          <cell r="C1546" t="str">
            <v>UN</v>
          </cell>
          <cell r="D1546">
            <v>2</v>
          </cell>
          <cell r="F1546">
            <v>13780</v>
          </cell>
          <cell r="G1546">
            <v>27560</v>
          </cell>
        </row>
        <row r="1547">
          <cell r="A1547" t="str">
            <v>MA020</v>
          </cell>
          <cell r="B1547" t="str">
            <v>LISTON 2 X 4</v>
          </cell>
          <cell r="C1547" t="str">
            <v>UN</v>
          </cell>
          <cell r="D1547">
            <v>6</v>
          </cell>
          <cell r="F1547">
            <v>3400</v>
          </cell>
          <cell r="G1547">
            <v>20400</v>
          </cell>
        </row>
        <row r="1548">
          <cell r="A1548" t="str">
            <v>MA021</v>
          </cell>
          <cell r="B1548" t="str">
            <v>PUNTILLA CON CABEZA 2"</v>
          </cell>
          <cell r="C1548" t="str">
            <v>LB</v>
          </cell>
          <cell r="D1548">
            <v>0.05</v>
          </cell>
          <cell r="F1548">
            <v>3700</v>
          </cell>
          <cell r="G1548">
            <v>185</v>
          </cell>
        </row>
        <row r="1549">
          <cell r="A1549" t="str">
            <v/>
          </cell>
          <cell r="C1549" t="str">
            <v/>
          </cell>
          <cell r="F1549" t="str">
            <v/>
          </cell>
          <cell r="G1549" t="str">
            <v/>
          </cell>
        </row>
        <row r="1550">
          <cell r="A1550" t="str">
            <v/>
          </cell>
          <cell r="C1550" t="str">
            <v/>
          </cell>
          <cell r="F1550" t="str">
            <v/>
          </cell>
          <cell r="G1550" t="str">
            <v/>
          </cell>
        </row>
        <row r="1551">
          <cell r="A1551" t="str">
            <v/>
          </cell>
          <cell r="C1551" t="str">
            <v/>
          </cell>
          <cell r="F1551" t="str">
            <v/>
          </cell>
          <cell r="G1551" t="str">
            <v/>
          </cell>
        </row>
        <row r="1552">
          <cell r="A1552" t="str">
            <v/>
          </cell>
          <cell r="C1552" t="str">
            <v/>
          </cell>
          <cell r="F1552" t="str">
            <v/>
          </cell>
          <cell r="G1552" t="str">
            <v/>
          </cell>
        </row>
        <row r="1553">
          <cell r="A1553" t="str">
            <v/>
          </cell>
          <cell r="C1553" t="str">
            <v/>
          </cell>
          <cell r="F1553" t="str">
            <v/>
          </cell>
          <cell r="G1553" t="str">
            <v/>
          </cell>
        </row>
        <row r="1554">
          <cell r="A1554" t="str">
            <v/>
          </cell>
          <cell r="C1554" t="str">
            <v/>
          </cell>
          <cell r="F1554" t="str">
            <v/>
          </cell>
          <cell r="G1554" t="str">
            <v/>
          </cell>
        </row>
        <row r="1555">
          <cell r="A1555" t="str">
            <v/>
          </cell>
          <cell r="C1555" t="str">
            <v/>
          </cell>
          <cell r="F1555" t="str">
            <v/>
          </cell>
          <cell r="G1555" t="str">
            <v/>
          </cell>
        </row>
        <row r="1556">
          <cell r="A1556" t="str">
            <v/>
          </cell>
          <cell r="C1556" t="str">
            <v/>
          </cell>
          <cell r="F1556" t="str">
            <v/>
          </cell>
          <cell r="G1556" t="str">
            <v/>
          </cell>
        </row>
        <row r="1557">
          <cell r="A1557" t="str">
            <v/>
          </cell>
          <cell r="C1557" t="str">
            <v/>
          </cell>
          <cell r="F1557" t="str">
            <v/>
          </cell>
          <cell r="G1557" t="str">
            <v/>
          </cell>
        </row>
        <row r="1558">
          <cell r="A1558" t="str">
            <v/>
          </cell>
          <cell r="C1558" t="str">
            <v/>
          </cell>
          <cell r="F1558" t="str">
            <v/>
          </cell>
          <cell r="G1558" t="str">
            <v/>
          </cell>
        </row>
        <row r="1559">
          <cell r="F1559" t="str">
            <v>SUBTOTAL</v>
          </cell>
          <cell r="G1559">
            <v>516763.15</v>
          </cell>
        </row>
        <row r="1561">
          <cell r="A1561" t="str">
            <v>III. TRANSPORTES</v>
          </cell>
        </row>
        <row r="1562">
          <cell r="A1562" t="str">
            <v>CÓDIGO</v>
          </cell>
          <cell r="B1562" t="str">
            <v>DESCRIPCIÓN</v>
          </cell>
          <cell r="C1562" t="str">
            <v>TIPO</v>
          </cell>
          <cell r="D1562" t="str">
            <v>VOLUMEN/PESO</v>
          </cell>
          <cell r="E1562" t="str">
            <v>DISTANCIA</v>
          </cell>
          <cell r="F1562" t="str">
            <v>TARIFA</v>
          </cell>
          <cell r="G1562" t="str">
            <v>VR. UNITARIO</v>
          </cell>
        </row>
        <row r="1563">
          <cell r="A1563" t="str">
            <v/>
          </cell>
          <cell r="E1563" t="str">
            <v/>
          </cell>
          <cell r="F1563" t="str">
            <v/>
          </cell>
          <cell r="G1563" t="str">
            <v/>
          </cell>
        </row>
        <row r="1564">
          <cell r="A1564" t="str">
            <v/>
          </cell>
          <cell r="E1564" t="str">
            <v/>
          </cell>
          <cell r="F1564" t="str">
            <v/>
          </cell>
          <cell r="G1564" t="str">
            <v/>
          </cell>
        </row>
        <row r="1565">
          <cell r="A1565" t="str">
            <v/>
          </cell>
          <cell r="E1565" t="str">
            <v/>
          </cell>
          <cell r="F1565" t="str">
            <v/>
          </cell>
          <cell r="G1565" t="str">
            <v/>
          </cell>
        </row>
        <row r="1566">
          <cell r="F1566" t="str">
            <v>SUBTOTAL</v>
          </cell>
          <cell r="G1566" t="str">
            <v/>
          </cell>
        </row>
        <row r="1568">
          <cell r="A1568" t="str">
            <v>IV. MANO DE OBRA</v>
          </cell>
        </row>
        <row r="1569">
          <cell r="A1569" t="str">
            <v>CÓDIGO</v>
          </cell>
          <cell r="B1569" t="str">
            <v>CARGOS PERSONAL</v>
          </cell>
          <cell r="D1569" t="str">
            <v>CANTIDAD</v>
          </cell>
          <cell r="E1569" t="str">
            <v>JORNAL TOTAL</v>
          </cell>
          <cell r="F1569" t="str">
            <v>RENDIMIENTO</v>
          </cell>
          <cell r="G1569" t="str">
            <v>VR. UNITARIO</v>
          </cell>
        </row>
        <row r="1570">
          <cell r="A1570" t="str">
            <v>MO029</v>
          </cell>
          <cell r="B1570" t="str">
            <v>OFICIAL DE OBRA CIVIL</v>
          </cell>
          <cell r="D1570">
            <v>1</v>
          </cell>
          <cell r="E1570">
            <v>153307</v>
          </cell>
          <cell r="F1570">
            <v>6</v>
          </cell>
          <cell r="G1570">
            <v>25551.166666666668</v>
          </cell>
        </row>
        <row r="1571">
          <cell r="A1571" t="str">
            <v>MO032</v>
          </cell>
          <cell r="B1571" t="str">
            <v>AYUDANTE RASO</v>
          </cell>
          <cell r="D1571">
            <v>4</v>
          </cell>
          <cell r="E1571">
            <v>77280</v>
          </cell>
          <cell r="F1571">
            <v>6</v>
          </cell>
          <cell r="G1571">
            <v>51520</v>
          </cell>
        </row>
        <row r="1572">
          <cell r="A1572" t="str">
            <v/>
          </cell>
          <cell r="E1572" t="str">
            <v/>
          </cell>
          <cell r="F1572" t="str">
            <v/>
          </cell>
          <cell r="G1572" t="str">
            <v/>
          </cell>
        </row>
        <row r="1573">
          <cell r="A1573" t="str">
            <v/>
          </cell>
          <cell r="E1573" t="str">
            <v/>
          </cell>
          <cell r="F1573" t="str">
            <v/>
          </cell>
          <cell r="G1573" t="str">
            <v/>
          </cell>
        </row>
        <row r="1574">
          <cell r="F1574" t="str">
            <v>SUBTOTAL</v>
          </cell>
          <cell r="G1574">
            <v>77071.166666666672</v>
          </cell>
        </row>
        <row r="1576">
          <cell r="A1576" t="str">
            <v>V. SERVICIOS</v>
          </cell>
        </row>
        <row r="1577">
          <cell r="A1577" t="str">
            <v>CÓDIGO</v>
          </cell>
          <cell r="B1577" t="str">
            <v>DESCRIPCIÓN</v>
          </cell>
          <cell r="D1577" t="str">
            <v>UNIDAD</v>
          </cell>
          <cell r="E1577" t="str">
            <v>CANTIDAD</v>
          </cell>
          <cell r="F1577" t="str">
            <v>PRECIO UNIT.</v>
          </cell>
          <cell r="G1577" t="str">
            <v>VR. UNITARIO</v>
          </cell>
        </row>
        <row r="1578">
          <cell r="A1578" t="str">
            <v/>
          </cell>
          <cell r="D1578" t="str">
            <v/>
          </cell>
          <cell r="F1578" t="str">
            <v/>
          </cell>
          <cell r="G1578" t="str">
            <v/>
          </cell>
        </row>
        <row r="1579">
          <cell r="A1579" t="str">
            <v/>
          </cell>
          <cell r="D1579" t="str">
            <v/>
          </cell>
          <cell r="F1579" t="str">
            <v/>
          </cell>
          <cell r="G1579" t="str">
            <v/>
          </cell>
        </row>
        <row r="1580">
          <cell r="A1580" t="str">
            <v/>
          </cell>
          <cell r="D1580" t="str">
            <v/>
          </cell>
          <cell r="F1580" t="str">
            <v/>
          </cell>
          <cell r="G1580" t="str">
            <v/>
          </cell>
        </row>
        <row r="1581">
          <cell r="F1581" t="str">
            <v>SUBTOTAL</v>
          </cell>
          <cell r="G1581" t="str">
            <v/>
          </cell>
        </row>
        <row r="1583">
          <cell r="A1583" t="str">
            <v>TOTAL COSTO DIRECTO</v>
          </cell>
          <cell r="G1583">
            <v>601872</v>
          </cell>
        </row>
        <row r="1585">
          <cell r="A1585" t="str">
            <v>2. COSTOS INDIRECTOS</v>
          </cell>
        </row>
        <row r="1587">
          <cell r="A1587" t="str">
            <v>DESCRIPCIÓN</v>
          </cell>
          <cell r="F1587" t="str">
            <v>PORCENTAJE</v>
          </cell>
          <cell r="G1587" t="str">
            <v>VALOR TOTAL</v>
          </cell>
        </row>
        <row r="1588">
          <cell r="A1588" t="str">
            <v>ADMINISTRACION</v>
          </cell>
          <cell r="F1588">
            <v>0.2364</v>
          </cell>
          <cell r="G1588">
            <v>142282.54079999999</v>
          </cell>
        </row>
        <row r="1589">
          <cell r="A1589" t="str">
            <v>IMPREVISTOS</v>
          </cell>
          <cell r="F1589">
            <v>0.01</v>
          </cell>
          <cell r="G1589">
            <v>6018.72</v>
          </cell>
        </row>
        <row r="1590">
          <cell r="A1590" t="str">
            <v>UTILIDADES</v>
          </cell>
          <cell r="F1590">
            <v>0.05</v>
          </cell>
          <cell r="G1590">
            <v>30093.600000000002</v>
          </cell>
        </row>
        <row r="1591">
          <cell r="A1591" t="str">
            <v>TOTAL COSTO INDIRECTO</v>
          </cell>
          <cell r="F1591">
            <v>0.2964</v>
          </cell>
          <cell r="G1591">
            <v>178395</v>
          </cell>
        </row>
        <row r="1593">
          <cell r="A1593" t="str">
            <v>PRECIO UNITARIO TOTAL APROXIMADO AL PESO</v>
          </cell>
          <cell r="G1593">
            <v>780267</v>
          </cell>
        </row>
        <row r="1595">
          <cell r="B1595" t="str">
            <v/>
          </cell>
        </row>
        <row r="1596">
          <cell r="B1596" t="str">
            <v/>
          </cell>
        </row>
        <row r="1597">
          <cell r="B1597" t="str">
            <v/>
          </cell>
        </row>
        <row r="1598">
          <cell r="B1598" t="str">
            <v/>
          </cell>
          <cell r="D1598" t="str">
            <v>FIRMA RESPONSABLE</v>
          </cell>
        </row>
        <row r="1599">
          <cell r="A1599" t="str">
            <v>DEPARTAMENTO DE ANTIOQUIA</v>
          </cell>
          <cell r="F1599" t="str">
            <v/>
          </cell>
        </row>
        <row r="1600">
          <cell r="A1600" t="str">
            <v>MUNICIPIO DE BURITICÁ</v>
          </cell>
        </row>
        <row r="1601">
          <cell r="A1601" t="str">
            <v>PROYECTO: MEJORAMIENTO DE VIAS TERCIARIAS EN EL MUNICIPIO DE BURITICA EN EL 
MARCO DEL PROGRAMA REGIONAL MEJORAMIENTO DE VIAS 
TERCIARIAS EN EL OCCIDENTE ANTIOQUEÑO</v>
          </cell>
        </row>
        <row r="1603">
          <cell r="A1603" t="str">
            <v xml:space="preserve">ANÁLISIS DE PRECIOS UNITARIOS  VEREDA PAJARITO </v>
          </cell>
        </row>
        <row r="1604">
          <cell r="A1604" t="str">
            <v>ITEM DE PAGO</v>
          </cell>
          <cell r="B1604" t="str">
            <v>DESCRIPCIÓN</v>
          </cell>
          <cell r="E1604" t="str">
            <v>UNIDAD</v>
          </cell>
          <cell r="F1604" t="str">
            <v>CANTIDAD</v>
          </cell>
          <cell r="G1604" t="str">
            <v>COSTO DIRECTO</v>
          </cell>
        </row>
        <row r="1605">
          <cell r="A1605">
            <v>3.7</v>
          </cell>
          <cell r="B1605" t="str">
            <v>Concreto Clase H (Ciclópeo con concreto clase D - 21 MPa y Piedra de 2" a 4") ncluye el suministro y el
transporte de todos los materiales, la formaleta en madera o similar. . Incluye todo lo necesario para su correcta
construcción.</v>
          </cell>
          <cell r="E1605" t="str">
            <v>m3</v>
          </cell>
          <cell r="G1605">
            <v>406213</v>
          </cell>
        </row>
        <row r="1607">
          <cell r="A1607" t="str">
            <v>1. COSTOS DIRECTOS</v>
          </cell>
        </row>
        <row r="1609">
          <cell r="A1609" t="str">
            <v>I. EQUIPO</v>
          </cell>
        </row>
        <row r="1610">
          <cell r="A1610" t="str">
            <v>CÓDIGO</v>
          </cell>
          <cell r="B1610" t="str">
            <v>DESCRIPCIÓN</v>
          </cell>
          <cell r="D1610" t="str">
            <v>UNIDAD</v>
          </cell>
          <cell r="E1610" t="str">
            <v>TARIFA</v>
          </cell>
          <cell r="F1610" t="str">
            <v>RENDIMIENTO</v>
          </cell>
          <cell r="G1610" t="str">
            <v>VR. UNITARIO</v>
          </cell>
        </row>
        <row r="1611">
          <cell r="A1611" t="str">
            <v>HEQ013</v>
          </cell>
          <cell r="B1611" t="str">
            <v>VIBRADOR DE CONCRETO A GASOLINA (ALQUILER)</v>
          </cell>
          <cell r="D1611" t="str">
            <v>hora</v>
          </cell>
          <cell r="E1611">
            <v>6275.9444444444443</v>
          </cell>
          <cell r="F1611">
            <v>1.5</v>
          </cell>
          <cell r="G1611">
            <v>4183.9629629629626</v>
          </cell>
        </row>
        <row r="1612">
          <cell r="A1612" t="str">
            <v/>
          </cell>
          <cell r="D1612" t="str">
            <v/>
          </cell>
          <cell r="E1612" t="str">
            <v/>
          </cell>
          <cell r="G1612" t="str">
            <v/>
          </cell>
        </row>
        <row r="1613">
          <cell r="A1613" t="str">
            <v/>
          </cell>
          <cell r="D1613" t="str">
            <v/>
          </cell>
          <cell r="E1613" t="str">
            <v/>
          </cell>
          <cell r="G1613" t="str">
            <v/>
          </cell>
        </row>
        <row r="1614">
          <cell r="A1614" t="str">
            <v/>
          </cell>
          <cell r="D1614" t="str">
            <v/>
          </cell>
          <cell r="E1614" t="str">
            <v/>
          </cell>
          <cell r="G1614" t="str">
            <v/>
          </cell>
        </row>
        <row r="1615">
          <cell r="A1615" t="str">
            <v/>
          </cell>
          <cell r="D1615" t="str">
            <v/>
          </cell>
          <cell r="E1615" t="str">
            <v/>
          </cell>
          <cell r="G1615" t="str">
            <v/>
          </cell>
        </row>
        <row r="1616">
          <cell r="A1616" t="str">
            <v/>
          </cell>
          <cell r="D1616" t="str">
            <v/>
          </cell>
          <cell r="E1616" t="str">
            <v/>
          </cell>
          <cell r="G1616" t="str">
            <v/>
          </cell>
        </row>
        <row r="1617">
          <cell r="A1617" t="str">
            <v>HEQ001</v>
          </cell>
          <cell r="B1617" t="str">
            <v>HERRAMIENTA MENOR (5% DE LA MANO DE OBRA)</v>
          </cell>
          <cell r="D1617" t="str">
            <v>%</v>
          </cell>
          <cell r="E1617">
            <v>0.05</v>
          </cell>
          <cell r="F1617">
            <v>77071.166666666672</v>
          </cell>
          <cell r="G1617">
            <v>3853.5583333333338</v>
          </cell>
        </row>
        <row r="1618">
          <cell r="F1618" t="str">
            <v>SUBTOTAL</v>
          </cell>
          <cell r="G1618">
            <v>8037.521296296296</v>
          </cell>
        </row>
        <row r="1620">
          <cell r="A1620" t="str">
            <v>II. MATERIALES</v>
          </cell>
        </row>
        <row r="1621">
          <cell r="A1621" t="str">
            <v>CÓDIGO</v>
          </cell>
          <cell r="B1621" t="str">
            <v>DESCRIPCIÓN</v>
          </cell>
          <cell r="C1621" t="str">
            <v>UNIDAD</v>
          </cell>
          <cell r="D1621" t="str">
            <v>CANTIDAD</v>
          </cell>
          <cell r="E1621" t="str">
            <v>DESP.</v>
          </cell>
          <cell r="F1621" t="str">
            <v>PRECIO UNIT.</v>
          </cell>
          <cell r="G1621" t="str">
            <v>VR. UNITARIO</v>
          </cell>
        </row>
        <row r="1622">
          <cell r="A1622" t="str">
            <v>MA025</v>
          </cell>
          <cell r="B1622" t="str">
            <v>CONCRETO 3000 PSI (210 MPA) EN OBRA VEREDA PAJARITO</v>
          </cell>
          <cell r="C1622" t="str">
            <v>M3</v>
          </cell>
          <cell r="D1622">
            <v>0.6</v>
          </cell>
          <cell r="E1622">
            <v>0.05</v>
          </cell>
          <cell r="F1622">
            <v>446303</v>
          </cell>
          <cell r="G1622">
            <v>281170.89</v>
          </cell>
        </row>
        <row r="1623">
          <cell r="A1623" t="str">
            <v>MA022</v>
          </cell>
          <cell r="B1623" t="str">
            <v xml:space="preserve">Piedra </v>
          </cell>
          <cell r="C1623" t="str">
            <v>m3</v>
          </cell>
          <cell r="D1623">
            <v>0.4</v>
          </cell>
          <cell r="E1623">
            <v>0.01</v>
          </cell>
          <cell r="F1623">
            <v>53119.200000000004</v>
          </cell>
          <cell r="G1623">
            <v>21460.156800000004</v>
          </cell>
        </row>
        <row r="1624">
          <cell r="A1624" t="str">
            <v/>
          </cell>
          <cell r="C1624" t="str">
            <v/>
          </cell>
          <cell r="F1624" t="str">
            <v/>
          </cell>
          <cell r="G1624" t="str">
            <v/>
          </cell>
        </row>
        <row r="1625">
          <cell r="A1625" t="str">
            <v/>
          </cell>
          <cell r="C1625" t="str">
            <v/>
          </cell>
          <cell r="F1625" t="str">
            <v/>
          </cell>
          <cell r="G1625" t="str">
            <v/>
          </cell>
        </row>
        <row r="1626">
          <cell r="A1626" t="str">
            <v/>
          </cell>
          <cell r="C1626" t="str">
            <v/>
          </cell>
          <cell r="F1626" t="str">
            <v/>
          </cell>
          <cell r="G1626" t="str">
            <v/>
          </cell>
        </row>
        <row r="1627">
          <cell r="A1627" t="str">
            <v/>
          </cell>
          <cell r="C1627" t="str">
            <v/>
          </cell>
          <cell r="F1627" t="str">
            <v/>
          </cell>
          <cell r="G1627" t="str">
            <v/>
          </cell>
        </row>
        <row r="1628">
          <cell r="A1628" t="str">
            <v/>
          </cell>
          <cell r="C1628" t="str">
            <v/>
          </cell>
          <cell r="F1628" t="str">
            <v/>
          </cell>
          <cell r="G1628" t="str">
            <v/>
          </cell>
        </row>
        <row r="1629">
          <cell r="A1629" t="str">
            <v/>
          </cell>
          <cell r="C1629" t="str">
            <v/>
          </cell>
          <cell r="F1629" t="str">
            <v/>
          </cell>
          <cell r="G1629" t="str">
            <v/>
          </cell>
        </row>
        <row r="1630">
          <cell r="A1630" t="str">
            <v/>
          </cell>
          <cell r="C1630" t="str">
            <v/>
          </cell>
          <cell r="F1630" t="str">
            <v/>
          </cell>
          <cell r="G1630" t="str">
            <v/>
          </cell>
        </row>
        <row r="1631">
          <cell r="A1631" t="str">
            <v/>
          </cell>
          <cell r="C1631" t="str">
            <v/>
          </cell>
          <cell r="F1631" t="str">
            <v/>
          </cell>
          <cell r="G1631" t="str">
            <v/>
          </cell>
        </row>
        <row r="1632">
          <cell r="A1632" t="str">
            <v/>
          </cell>
          <cell r="C1632" t="str">
            <v/>
          </cell>
          <cell r="F1632" t="str">
            <v/>
          </cell>
          <cell r="G1632" t="str">
            <v/>
          </cell>
        </row>
        <row r="1633">
          <cell r="A1633" t="str">
            <v/>
          </cell>
          <cell r="C1633" t="str">
            <v/>
          </cell>
          <cell r="F1633" t="str">
            <v/>
          </cell>
          <cell r="G1633" t="str">
            <v/>
          </cell>
        </row>
        <row r="1634">
          <cell r="A1634" t="str">
            <v/>
          </cell>
          <cell r="C1634" t="str">
            <v/>
          </cell>
          <cell r="F1634" t="str">
            <v/>
          </cell>
          <cell r="G1634" t="str">
            <v/>
          </cell>
        </row>
        <row r="1635">
          <cell r="A1635" t="str">
            <v/>
          </cell>
          <cell r="C1635" t="str">
            <v/>
          </cell>
          <cell r="F1635" t="str">
            <v/>
          </cell>
          <cell r="G1635" t="str">
            <v/>
          </cell>
        </row>
        <row r="1636">
          <cell r="F1636" t="str">
            <v>SUBTOTAL</v>
          </cell>
          <cell r="G1636">
            <v>302631.04680000001</v>
          </cell>
        </row>
        <row r="1638">
          <cell r="A1638" t="str">
            <v>III. TRANSPORTES</v>
          </cell>
        </row>
        <row r="1639">
          <cell r="A1639" t="str">
            <v>CÓDIGO</v>
          </cell>
          <cell r="B1639" t="str">
            <v>DESCRIPCIÓN</v>
          </cell>
          <cell r="C1639" t="str">
            <v>TIPO</v>
          </cell>
          <cell r="D1639" t="str">
            <v>VOLUMEN/PESO</v>
          </cell>
          <cell r="E1639" t="str">
            <v>DISTANCIA</v>
          </cell>
          <cell r="F1639" t="str">
            <v>TARIFA</v>
          </cell>
          <cell r="G1639" t="str">
            <v>VR. UNITARIO</v>
          </cell>
        </row>
        <row r="1640">
          <cell r="A1640" t="str">
            <v>TR002</v>
          </cell>
          <cell r="B1640" t="str">
            <v>TRANSPORTE DE MATERIALES DE PLAYA</v>
          </cell>
          <cell r="C1640" t="str">
            <v>PLAYA</v>
          </cell>
          <cell r="D1640">
            <v>0.4</v>
          </cell>
          <cell r="E1640">
            <v>46</v>
          </cell>
          <cell r="F1640">
            <v>1004</v>
          </cell>
          <cell r="G1640">
            <v>18473.600000000002</v>
          </cell>
        </row>
        <row r="1641">
          <cell r="A1641" t="str">
            <v/>
          </cell>
          <cell r="E1641" t="str">
            <v/>
          </cell>
          <cell r="F1641" t="str">
            <v/>
          </cell>
          <cell r="G1641" t="str">
            <v/>
          </cell>
        </row>
        <row r="1642">
          <cell r="A1642" t="str">
            <v/>
          </cell>
          <cell r="E1642" t="str">
            <v/>
          </cell>
          <cell r="F1642" t="str">
            <v/>
          </cell>
          <cell r="G1642" t="str">
            <v/>
          </cell>
        </row>
        <row r="1643">
          <cell r="F1643" t="str">
            <v>SUBTOTAL</v>
          </cell>
          <cell r="G1643">
            <v>18473.600000000002</v>
          </cell>
        </row>
        <row r="1645">
          <cell r="A1645" t="str">
            <v>IV. MANO DE OBRA</v>
          </cell>
        </row>
        <row r="1646">
          <cell r="A1646" t="str">
            <v>CÓDIGO</v>
          </cell>
          <cell r="B1646" t="str">
            <v>CARGOS PERSONAL</v>
          </cell>
          <cell r="D1646" t="str">
            <v>CANTIDAD</v>
          </cell>
          <cell r="E1646" t="str">
            <v>JORNAL TOTAL</v>
          </cell>
          <cell r="F1646" t="str">
            <v>RENDIMIENTO</v>
          </cell>
          <cell r="G1646" t="str">
            <v>VR. UNITARIO</v>
          </cell>
        </row>
        <row r="1647">
          <cell r="A1647" t="str">
            <v>MO029</v>
          </cell>
          <cell r="B1647" t="str">
            <v>OFICIAL DE OBRA CIVIL</v>
          </cell>
          <cell r="D1647">
            <v>1</v>
          </cell>
          <cell r="E1647">
            <v>153307</v>
          </cell>
          <cell r="F1647">
            <v>6</v>
          </cell>
          <cell r="G1647">
            <v>25551.166666666668</v>
          </cell>
        </row>
        <row r="1648">
          <cell r="A1648" t="str">
            <v>MO032</v>
          </cell>
          <cell r="B1648" t="str">
            <v>AYUDANTE RASO</v>
          </cell>
          <cell r="D1648">
            <v>4</v>
          </cell>
          <cell r="E1648">
            <v>77280</v>
          </cell>
          <cell r="F1648">
            <v>6</v>
          </cell>
          <cell r="G1648">
            <v>51520</v>
          </cell>
        </row>
        <row r="1649">
          <cell r="A1649" t="str">
            <v/>
          </cell>
          <cell r="E1649" t="str">
            <v/>
          </cell>
          <cell r="F1649" t="str">
            <v/>
          </cell>
          <cell r="G1649" t="str">
            <v/>
          </cell>
        </row>
        <row r="1650">
          <cell r="A1650" t="str">
            <v/>
          </cell>
          <cell r="E1650" t="str">
            <v/>
          </cell>
          <cell r="F1650" t="str">
            <v/>
          </cell>
          <cell r="G1650" t="str">
            <v/>
          </cell>
        </row>
        <row r="1651">
          <cell r="F1651" t="str">
            <v>SUBTOTAL</v>
          </cell>
          <cell r="G1651">
            <v>77071.166666666672</v>
          </cell>
        </row>
        <row r="1653">
          <cell r="A1653" t="str">
            <v>V. SERVICIOS</v>
          </cell>
        </row>
        <row r="1654">
          <cell r="A1654" t="str">
            <v>CÓDIGO</v>
          </cell>
          <cell r="B1654" t="str">
            <v>DESCRIPCIÓN</v>
          </cell>
          <cell r="D1654" t="str">
            <v>UNIDAD</v>
          </cell>
          <cell r="E1654" t="str">
            <v>CANTIDAD</v>
          </cell>
          <cell r="F1654" t="str">
            <v>PRECIO UNIT.</v>
          </cell>
          <cell r="G1654" t="str">
            <v>VR. UNITARIO</v>
          </cell>
        </row>
        <row r="1655">
          <cell r="A1655" t="str">
            <v/>
          </cell>
          <cell r="D1655" t="str">
            <v/>
          </cell>
          <cell r="F1655" t="str">
            <v/>
          </cell>
          <cell r="G1655" t="str">
            <v/>
          </cell>
        </row>
        <row r="1656">
          <cell r="A1656" t="str">
            <v/>
          </cell>
          <cell r="D1656" t="str">
            <v/>
          </cell>
          <cell r="F1656" t="str">
            <v/>
          </cell>
          <cell r="G1656" t="str">
            <v/>
          </cell>
        </row>
        <row r="1657">
          <cell r="A1657" t="str">
            <v/>
          </cell>
          <cell r="D1657" t="str">
            <v/>
          </cell>
          <cell r="F1657" t="str">
            <v/>
          </cell>
          <cell r="G1657" t="str">
            <v/>
          </cell>
        </row>
        <row r="1658">
          <cell r="F1658" t="str">
            <v>SUBTOTAL</v>
          </cell>
          <cell r="G1658" t="str">
            <v/>
          </cell>
        </row>
        <row r="1660">
          <cell r="A1660" t="str">
            <v>TOTAL COSTO DIRECTO</v>
          </cell>
          <cell r="G1660">
            <v>406213</v>
          </cell>
        </row>
        <row r="1662">
          <cell r="A1662" t="str">
            <v>2. COSTOS INDIRECTOS</v>
          </cell>
        </row>
        <row r="1664">
          <cell r="A1664" t="str">
            <v>DESCRIPCIÓN</v>
          </cell>
          <cell r="F1664" t="str">
            <v>PORCENTAJE</v>
          </cell>
          <cell r="G1664" t="str">
            <v>VALOR TOTAL</v>
          </cell>
        </row>
        <row r="1665">
          <cell r="A1665" t="str">
            <v>ADMINISTRACION</v>
          </cell>
          <cell r="F1665">
            <v>0.2364</v>
          </cell>
          <cell r="G1665">
            <v>96028.753200000006</v>
          </cell>
        </row>
        <row r="1666">
          <cell r="A1666" t="str">
            <v>IMPREVISTOS</v>
          </cell>
          <cell r="F1666">
            <v>0.01</v>
          </cell>
          <cell r="G1666">
            <v>4062.13</v>
          </cell>
        </row>
        <row r="1667">
          <cell r="A1667" t="str">
            <v>UTILIDADES</v>
          </cell>
          <cell r="F1667">
            <v>0.05</v>
          </cell>
          <cell r="G1667">
            <v>20310.650000000001</v>
          </cell>
        </row>
        <row r="1668">
          <cell r="A1668" t="str">
            <v>TOTAL COSTO INDIRECTO</v>
          </cell>
          <cell r="F1668">
            <v>0.2964</v>
          </cell>
          <cell r="G1668">
            <v>120402</v>
          </cell>
        </row>
        <row r="1670">
          <cell r="A1670" t="str">
            <v>PRECIO UNITARIO TOTAL APROXIMADO AL PESO</v>
          </cell>
          <cell r="G1670">
            <v>526615</v>
          </cell>
        </row>
        <row r="1672">
          <cell r="B1672" t="str">
            <v/>
          </cell>
        </row>
        <row r="1673">
          <cell r="B1673" t="str">
            <v/>
          </cell>
        </row>
        <row r="1674">
          <cell r="B1674" t="str">
            <v/>
          </cell>
        </row>
        <row r="1675">
          <cell r="B1675" t="str">
            <v/>
          </cell>
          <cell r="D1675" t="str">
            <v>FIRMA RESPONSABLE</v>
          </cell>
        </row>
        <row r="1676">
          <cell r="A1676" t="str">
            <v>DEPARTAMENTO DE ANTIOQUIA</v>
          </cell>
          <cell r="F1676" t="str">
            <v/>
          </cell>
        </row>
        <row r="1677">
          <cell r="A1677" t="str">
            <v>MUNICIPIO DE BURITICÁ</v>
          </cell>
        </row>
        <row r="1678">
          <cell r="A1678" t="str">
            <v>PROYECTO: MEJORAMIENTO DE VIAS TERCIARIAS EN EL MUNICIPIO DE BURITICA EN EL 
MARCO DEL PROGRAMA REGIONAL MEJORAMIENTO DE VIAS 
TERCIARIAS EN EL OCCIDENTE ANTIOQUEÑO</v>
          </cell>
        </row>
        <row r="1680">
          <cell r="A1680" t="str">
            <v xml:space="preserve">ANÁLISIS DE PRECIOS UNITARIOS  VEREDA PAJARITO </v>
          </cell>
        </row>
        <row r="1681">
          <cell r="A1681" t="str">
            <v>ITEM DE PAGO</v>
          </cell>
          <cell r="B1681" t="str">
            <v>DESCRIPCIÓN</v>
          </cell>
          <cell r="E1681" t="str">
            <v>UNIDAD</v>
          </cell>
          <cell r="F1681" t="str">
            <v>CANTIDAD</v>
          </cell>
          <cell r="G1681" t="str">
            <v>COSTO DIRECTO</v>
          </cell>
        </row>
        <row r="1682">
          <cell r="A1682">
            <v>3.8</v>
          </cell>
          <cell r="B1682" t="str">
            <v xml:space="preserve">Suministro, transporte y colocación de Acero de refuerzo fy=420 Mpa (Grado 60) 
</v>
          </cell>
          <cell r="E1682" t="str">
            <v>Kg</v>
          </cell>
          <cell r="G1682">
            <v>6979</v>
          </cell>
        </row>
        <row r="1684">
          <cell r="A1684" t="str">
            <v>1. COSTOS DIRECTOS</v>
          </cell>
        </row>
        <row r="1686">
          <cell r="A1686" t="str">
            <v>I. EQUIPO</v>
          </cell>
        </row>
        <row r="1687">
          <cell r="A1687" t="str">
            <v>CÓDIGO</v>
          </cell>
          <cell r="B1687" t="str">
            <v>DESCRIPCIÓN</v>
          </cell>
          <cell r="D1687" t="str">
            <v>UNIDAD</v>
          </cell>
          <cell r="E1687" t="str">
            <v>TARIFA</v>
          </cell>
          <cell r="F1687" t="str">
            <v>RENDIMIENTO</v>
          </cell>
          <cell r="G1687" t="str">
            <v>VR. UNITARIO</v>
          </cell>
        </row>
        <row r="1688">
          <cell r="A1688" t="str">
            <v>HEQ011</v>
          </cell>
          <cell r="B1688" t="str">
            <v>CIZALLA DE BANCO CORTA PERNO, INCLUYE DADOS</v>
          </cell>
          <cell r="D1688" t="str">
            <v>HORA</v>
          </cell>
          <cell r="E1688">
            <v>728.875</v>
          </cell>
          <cell r="F1688">
            <v>21.25</v>
          </cell>
          <cell r="G1688">
            <v>34.299999999999997</v>
          </cell>
        </row>
        <row r="1689">
          <cell r="A1689" t="str">
            <v/>
          </cell>
          <cell r="D1689" t="str">
            <v/>
          </cell>
          <cell r="E1689" t="str">
            <v/>
          </cell>
          <cell r="G1689" t="str">
            <v/>
          </cell>
        </row>
        <row r="1690">
          <cell r="A1690" t="str">
            <v/>
          </cell>
          <cell r="D1690" t="str">
            <v/>
          </cell>
          <cell r="E1690" t="str">
            <v/>
          </cell>
          <cell r="G1690" t="str">
            <v/>
          </cell>
        </row>
        <row r="1691">
          <cell r="A1691" t="str">
            <v/>
          </cell>
          <cell r="D1691" t="str">
            <v/>
          </cell>
          <cell r="E1691" t="str">
            <v/>
          </cell>
          <cell r="G1691" t="str">
            <v/>
          </cell>
        </row>
        <row r="1692">
          <cell r="A1692" t="str">
            <v/>
          </cell>
          <cell r="D1692" t="str">
            <v/>
          </cell>
          <cell r="E1692" t="str">
            <v/>
          </cell>
          <cell r="G1692" t="str">
            <v/>
          </cell>
        </row>
        <row r="1693">
          <cell r="A1693" t="str">
            <v/>
          </cell>
          <cell r="D1693" t="str">
            <v/>
          </cell>
          <cell r="E1693" t="str">
            <v/>
          </cell>
          <cell r="G1693" t="str">
            <v/>
          </cell>
        </row>
        <row r="1694">
          <cell r="A1694" t="str">
            <v>HEQ001</v>
          </cell>
          <cell r="B1694" t="str">
            <v>HERRAMIENTA MENOR (5% DE LA MANO DE OBRA)</v>
          </cell>
          <cell r="D1694" t="str">
            <v>%</v>
          </cell>
          <cell r="E1694">
            <v>0.05</v>
          </cell>
          <cell r="F1694">
            <v>1356.3941176470589</v>
          </cell>
          <cell r="G1694">
            <v>67.819705882352949</v>
          </cell>
        </row>
        <row r="1695">
          <cell r="F1695" t="str">
            <v>SUBTOTAL</v>
          </cell>
          <cell r="G1695">
            <v>102.11970588235295</v>
          </cell>
        </row>
        <row r="1697">
          <cell r="A1697" t="str">
            <v>II. MATERIALES</v>
          </cell>
        </row>
        <row r="1698">
          <cell r="A1698" t="str">
            <v>CÓDIGO</v>
          </cell>
          <cell r="B1698" t="str">
            <v>DESCRIPCIÓN</v>
          </cell>
          <cell r="C1698" t="str">
            <v>UNIDAD</v>
          </cell>
          <cell r="D1698" t="str">
            <v>CANTIDAD</v>
          </cell>
          <cell r="E1698" t="str">
            <v>DESP.</v>
          </cell>
          <cell r="F1698" t="str">
            <v>PRECIO UNIT.</v>
          </cell>
          <cell r="G1698" t="str">
            <v>VR. UNITARIO</v>
          </cell>
        </row>
        <row r="1699">
          <cell r="A1699" t="str">
            <v>MA009</v>
          </cell>
          <cell r="B1699" t="str">
            <v>ACERO REFUERZO G-60 FIGURADO</v>
          </cell>
          <cell r="C1699" t="str">
            <v>KG</v>
          </cell>
          <cell r="D1699">
            <v>1</v>
          </cell>
          <cell r="E1699">
            <v>0.05</v>
          </cell>
          <cell r="F1699">
            <v>5049</v>
          </cell>
          <cell r="G1699">
            <v>5301.45</v>
          </cell>
        </row>
        <row r="1700">
          <cell r="A1700" t="str">
            <v>MA010</v>
          </cell>
          <cell r="B1700" t="str">
            <v>ALAMBRE RECOCIDO C 18</v>
          </cell>
          <cell r="C1700" t="str">
            <v>KG</v>
          </cell>
          <cell r="D1700">
            <v>0.03</v>
          </cell>
          <cell r="E1700">
            <v>0.01</v>
          </cell>
          <cell r="F1700">
            <v>7227</v>
          </cell>
          <cell r="G1700">
            <v>218.97810000000001</v>
          </cell>
        </row>
        <row r="1701">
          <cell r="A1701" t="str">
            <v/>
          </cell>
          <cell r="C1701" t="str">
            <v/>
          </cell>
          <cell r="F1701" t="str">
            <v/>
          </cell>
          <cell r="G1701" t="str">
            <v/>
          </cell>
        </row>
        <row r="1702">
          <cell r="A1702" t="str">
            <v/>
          </cell>
          <cell r="C1702" t="str">
            <v/>
          </cell>
          <cell r="F1702" t="str">
            <v/>
          </cell>
          <cell r="G1702" t="str">
            <v/>
          </cell>
        </row>
        <row r="1703">
          <cell r="A1703" t="str">
            <v/>
          </cell>
          <cell r="C1703" t="str">
            <v/>
          </cell>
          <cell r="F1703" t="str">
            <v/>
          </cell>
          <cell r="G1703" t="str">
            <v/>
          </cell>
        </row>
        <row r="1704">
          <cell r="A1704" t="str">
            <v/>
          </cell>
          <cell r="C1704" t="str">
            <v/>
          </cell>
          <cell r="F1704" t="str">
            <v/>
          </cell>
          <cell r="G1704" t="str">
            <v/>
          </cell>
        </row>
        <row r="1705">
          <cell r="A1705" t="str">
            <v/>
          </cell>
          <cell r="C1705" t="str">
            <v/>
          </cell>
          <cell r="F1705" t="str">
            <v/>
          </cell>
          <cell r="G1705" t="str">
            <v/>
          </cell>
        </row>
        <row r="1706">
          <cell r="A1706" t="str">
            <v/>
          </cell>
          <cell r="C1706" t="str">
            <v/>
          </cell>
          <cell r="F1706" t="str">
            <v/>
          </cell>
          <cell r="G1706" t="str">
            <v/>
          </cell>
        </row>
        <row r="1707">
          <cell r="A1707" t="str">
            <v/>
          </cell>
          <cell r="C1707" t="str">
            <v/>
          </cell>
          <cell r="F1707" t="str">
            <v/>
          </cell>
          <cell r="G1707" t="str">
            <v/>
          </cell>
        </row>
        <row r="1708">
          <cell r="A1708" t="str">
            <v/>
          </cell>
          <cell r="C1708" t="str">
            <v/>
          </cell>
          <cell r="F1708" t="str">
            <v/>
          </cell>
          <cell r="G1708" t="str">
            <v/>
          </cell>
        </row>
        <row r="1709">
          <cell r="A1709" t="str">
            <v/>
          </cell>
          <cell r="C1709" t="str">
            <v/>
          </cell>
          <cell r="F1709" t="str">
            <v/>
          </cell>
          <cell r="G1709" t="str">
            <v/>
          </cell>
        </row>
        <row r="1710">
          <cell r="A1710" t="str">
            <v/>
          </cell>
          <cell r="C1710" t="str">
            <v/>
          </cell>
          <cell r="F1710" t="str">
            <v/>
          </cell>
          <cell r="G1710" t="str">
            <v/>
          </cell>
        </row>
        <row r="1711">
          <cell r="A1711" t="str">
            <v/>
          </cell>
          <cell r="C1711" t="str">
            <v/>
          </cell>
          <cell r="F1711" t="str">
            <v/>
          </cell>
          <cell r="G1711" t="str">
            <v/>
          </cell>
        </row>
        <row r="1712">
          <cell r="A1712" t="str">
            <v/>
          </cell>
          <cell r="C1712" t="str">
            <v/>
          </cell>
          <cell r="F1712" t="str">
            <v/>
          </cell>
          <cell r="G1712" t="str">
            <v/>
          </cell>
        </row>
        <row r="1713">
          <cell r="F1713" t="str">
            <v>SUBTOTAL</v>
          </cell>
          <cell r="G1713">
            <v>5520.4281000000001</v>
          </cell>
        </row>
        <row r="1715">
          <cell r="A1715" t="str">
            <v>III. TRANSPORTES</v>
          </cell>
        </row>
        <row r="1716">
          <cell r="A1716" t="str">
            <v>CÓDIGO</v>
          </cell>
          <cell r="B1716" t="str">
            <v>DESCRIPCIÓN</v>
          </cell>
          <cell r="C1716" t="str">
            <v>TIPO</v>
          </cell>
          <cell r="D1716" t="str">
            <v>VOLUMEN/PESO</v>
          </cell>
          <cell r="E1716" t="str">
            <v>DISTANCIA</v>
          </cell>
          <cell r="F1716" t="str">
            <v>TARIFA</v>
          </cell>
          <cell r="G1716" t="str">
            <v>VR. UNITARIO</v>
          </cell>
        </row>
        <row r="1717">
          <cell r="A1717" t="str">
            <v/>
          </cell>
          <cell r="F1717" t="str">
            <v/>
          </cell>
          <cell r="G1717" t="str">
            <v/>
          </cell>
        </row>
        <row r="1718">
          <cell r="A1718" t="str">
            <v/>
          </cell>
          <cell r="E1718" t="str">
            <v/>
          </cell>
          <cell r="F1718" t="str">
            <v/>
          </cell>
          <cell r="G1718" t="str">
            <v/>
          </cell>
        </row>
        <row r="1719">
          <cell r="A1719" t="str">
            <v/>
          </cell>
          <cell r="E1719" t="str">
            <v/>
          </cell>
          <cell r="F1719" t="str">
            <v/>
          </cell>
          <cell r="G1719" t="str">
            <v/>
          </cell>
        </row>
        <row r="1720">
          <cell r="F1720" t="str">
            <v>SUBTOTAL</v>
          </cell>
          <cell r="G1720" t="str">
            <v/>
          </cell>
        </row>
        <row r="1722">
          <cell r="A1722" t="str">
            <v>IV. MANO DE OBRA</v>
          </cell>
        </row>
        <row r="1723">
          <cell r="A1723" t="str">
            <v>CÓDIGO</v>
          </cell>
          <cell r="B1723" t="str">
            <v>CARGOS PERSONAL</v>
          </cell>
          <cell r="D1723" t="str">
            <v>CANTIDAD</v>
          </cell>
          <cell r="E1723" t="str">
            <v>JORNAL TOTAL</v>
          </cell>
          <cell r="F1723" t="str">
            <v>RENDIMIENTO</v>
          </cell>
          <cell r="G1723" t="str">
            <v>VR. UNITARIO</v>
          </cell>
        </row>
        <row r="1724">
          <cell r="A1724" t="str">
            <v>MO031</v>
          </cell>
          <cell r="B1724" t="str">
            <v>AYUDANTE ENTENDIDO</v>
          </cell>
          <cell r="D1724">
            <v>1</v>
          </cell>
          <cell r="E1724">
            <v>89354</v>
          </cell>
          <cell r="F1724">
            <v>170</v>
          </cell>
          <cell r="G1724">
            <v>525.61176470588236</v>
          </cell>
        </row>
        <row r="1725">
          <cell r="A1725" t="str">
            <v>MO030</v>
          </cell>
          <cell r="B1725" t="str">
            <v>OFICIAL HIERRO</v>
          </cell>
          <cell r="D1725">
            <v>1</v>
          </cell>
          <cell r="E1725">
            <v>141233</v>
          </cell>
          <cell r="F1725">
            <v>170</v>
          </cell>
          <cell r="G1725">
            <v>830.78235294117644</v>
          </cell>
        </row>
        <row r="1726">
          <cell r="A1726" t="str">
            <v/>
          </cell>
          <cell r="E1726" t="str">
            <v/>
          </cell>
          <cell r="F1726" t="str">
            <v/>
          </cell>
          <cell r="G1726" t="str">
            <v/>
          </cell>
        </row>
        <row r="1727">
          <cell r="A1727" t="str">
            <v/>
          </cell>
          <cell r="E1727" t="str">
            <v/>
          </cell>
          <cell r="F1727" t="str">
            <v/>
          </cell>
          <cell r="G1727" t="str">
            <v/>
          </cell>
        </row>
        <row r="1728">
          <cell r="F1728" t="str">
            <v>SUBTOTAL</v>
          </cell>
          <cell r="G1728">
            <v>1356.3941176470589</v>
          </cell>
        </row>
        <row r="1730">
          <cell r="A1730" t="str">
            <v>V. SERVICIOS</v>
          </cell>
        </row>
        <row r="1731">
          <cell r="A1731" t="str">
            <v>CÓDIGO</v>
          </cell>
          <cell r="B1731" t="str">
            <v>DESCRIPCIÓN</v>
          </cell>
          <cell r="D1731" t="str">
            <v>UNIDAD</v>
          </cell>
          <cell r="E1731" t="str">
            <v>CANTIDAD</v>
          </cell>
          <cell r="F1731" t="str">
            <v>PRECIO UNIT.</v>
          </cell>
          <cell r="G1731" t="str">
            <v>VR. UNITARIO</v>
          </cell>
        </row>
        <row r="1732">
          <cell r="A1732" t="str">
            <v/>
          </cell>
          <cell r="D1732" t="str">
            <v/>
          </cell>
          <cell r="F1732" t="str">
            <v/>
          </cell>
          <cell r="G1732" t="str">
            <v/>
          </cell>
        </row>
        <row r="1733">
          <cell r="A1733" t="str">
            <v/>
          </cell>
          <cell r="D1733" t="str">
            <v/>
          </cell>
          <cell r="F1733" t="str">
            <v/>
          </cell>
          <cell r="G1733" t="str">
            <v/>
          </cell>
        </row>
        <row r="1734">
          <cell r="A1734" t="str">
            <v/>
          </cell>
          <cell r="D1734" t="str">
            <v/>
          </cell>
          <cell r="F1734" t="str">
            <v/>
          </cell>
          <cell r="G1734" t="str">
            <v/>
          </cell>
        </row>
        <row r="1735">
          <cell r="F1735" t="str">
            <v>SUBTOTAL</v>
          </cell>
          <cell r="G1735" t="str">
            <v/>
          </cell>
        </row>
        <row r="1737">
          <cell r="A1737" t="str">
            <v>TOTAL COSTO DIRECTO</v>
          </cell>
          <cell r="G1737">
            <v>6979</v>
          </cell>
        </row>
        <row r="1739">
          <cell r="A1739" t="str">
            <v>2. COSTOS INDIRECTOS</v>
          </cell>
        </row>
        <row r="1741">
          <cell r="A1741" t="str">
            <v>DESCRIPCIÓN</v>
          </cell>
          <cell r="F1741" t="str">
            <v>PORCENTAJE</v>
          </cell>
          <cell r="G1741" t="str">
            <v>VALOR TOTAL</v>
          </cell>
        </row>
        <row r="1742">
          <cell r="A1742" t="str">
            <v>ADMINISTRACION</v>
          </cell>
          <cell r="F1742">
            <v>0.2364</v>
          </cell>
          <cell r="G1742">
            <v>1649.8355999999999</v>
          </cell>
        </row>
        <row r="1743">
          <cell r="A1743" t="str">
            <v>IMPREVISTOS</v>
          </cell>
          <cell r="F1743">
            <v>0.01</v>
          </cell>
          <cell r="G1743">
            <v>69.790000000000006</v>
          </cell>
        </row>
        <row r="1744">
          <cell r="A1744" t="str">
            <v>UTILIDADES</v>
          </cell>
          <cell r="F1744">
            <v>0.05</v>
          </cell>
          <cell r="G1744">
            <v>348.95000000000005</v>
          </cell>
        </row>
        <row r="1745">
          <cell r="A1745" t="str">
            <v>TOTAL COSTO INDIRECTO</v>
          </cell>
          <cell r="F1745">
            <v>0.2964</v>
          </cell>
          <cell r="G1745">
            <v>2069</v>
          </cell>
        </row>
        <row r="1747">
          <cell r="A1747" t="str">
            <v>PRECIO UNITARIO TOTAL APROXIMADO AL PESO</v>
          </cell>
          <cell r="G1747">
            <v>9048</v>
          </cell>
        </row>
        <row r="1749">
          <cell r="B1749" t="str">
            <v/>
          </cell>
        </row>
        <row r="1750">
          <cell r="B1750" t="str">
            <v/>
          </cell>
        </row>
        <row r="1751">
          <cell r="B1751" t="str">
            <v/>
          </cell>
        </row>
        <row r="1752">
          <cell r="B1752" t="str">
            <v/>
          </cell>
          <cell r="D1752" t="str">
            <v>FIRMA RESPONSABLE</v>
          </cell>
        </row>
        <row r="1753">
          <cell r="A1753" t="str">
            <v>DEPARTAMENTO DE ANTIOQUIA</v>
          </cell>
          <cell r="F1753" t="str">
            <v/>
          </cell>
        </row>
        <row r="1754">
          <cell r="A1754" t="str">
            <v>MUNICIPIO DE BURITICÁ</v>
          </cell>
        </row>
        <row r="1755">
          <cell r="A1755" t="str">
            <v>PROYECTO: MEJORAMIENTO DE VIAS TERCIARIAS EN EL MUNICIPIO DE BURITICA EN EL 
MARCO DEL PROGRAMA REGIONAL MEJORAMIENTO DE VIAS 
TERCIARIAS EN EL OCCIDENTE ANTIOQUEÑO</v>
          </cell>
        </row>
        <row r="1757">
          <cell r="A1757" t="str">
            <v xml:space="preserve">ANÁLISIS DE PRECIOS UNITARIOS  VEREDA PAJARITO </v>
          </cell>
        </row>
        <row r="1759">
          <cell r="A1759" t="str">
            <v>ITEM DE PAGO</v>
          </cell>
          <cell r="B1759" t="str">
            <v>DESCRIPCIÓN</v>
          </cell>
          <cell r="E1759" t="str">
            <v>UNIDAD</v>
          </cell>
          <cell r="F1759" t="str">
            <v>CANTIDAD</v>
          </cell>
          <cell r="G1759" t="str">
            <v>COSTO DIRECTO</v>
          </cell>
        </row>
        <row r="1760">
          <cell r="A1760">
            <v>3.9</v>
          </cell>
          <cell r="B1760" t="str">
            <v>Transporte de sobrantes provenientes de la excavación de la explanación, canales,
préstamos para distancias superiores a 1000 m medidos a partir de 100 m. Material
compacto (Incluye 30% de expansión).</v>
          </cell>
          <cell r="E1760" t="str">
            <v>m3-km</v>
          </cell>
          <cell r="G1760">
            <v>1305</v>
          </cell>
        </row>
        <row r="1762">
          <cell r="A1762" t="str">
            <v>1. COSTOS DIRECTOS</v>
          </cell>
        </row>
        <row r="1764">
          <cell r="A1764" t="str">
            <v>I. EQUIPO</v>
          </cell>
        </row>
        <row r="1765">
          <cell r="A1765" t="str">
            <v>CÓDIGO</v>
          </cell>
          <cell r="B1765" t="str">
            <v>DESCRIPCIÓN</v>
          </cell>
          <cell r="D1765" t="str">
            <v>UNIDAD</v>
          </cell>
          <cell r="E1765" t="str">
            <v>TARIFA</v>
          </cell>
          <cell r="F1765" t="str">
            <v>RENDIMIENTO</v>
          </cell>
          <cell r="G1765" t="str">
            <v>VR. UNITARIO</v>
          </cell>
        </row>
        <row r="1766">
          <cell r="A1766" t="str">
            <v/>
          </cell>
          <cell r="D1766" t="str">
            <v/>
          </cell>
          <cell r="E1766" t="str">
            <v/>
          </cell>
          <cell r="G1766" t="str">
            <v/>
          </cell>
        </row>
        <row r="1767">
          <cell r="A1767" t="str">
            <v/>
          </cell>
          <cell r="D1767" t="str">
            <v/>
          </cell>
          <cell r="E1767" t="str">
            <v/>
          </cell>
          <cell r="G1767" t="str">
            <v/>
          </cell>
        </row>
        <row r="1768">
          <cell r="A1768" t="str">
            <v/>
          </cell>
          <cell r="D1768" t="str">
            <v/>
          </cell>
          <cell r="E1768" t="str">
            <v/>
          </cell>
          <cell r="G1768" t="str">
            <v/>
          </cell>
        </row>
        <row r="1769">
          <cell r="A1769" t="str">
            <v/>
          </cell>
          <cell r="D1769" t="str">
            <v/>
          </cell>
          <cell r="E1769" t="str">
            <v/>
          </cell>
          <cell r="G1769" t="str">
            <v/>
          </cell>
        </row>
        <row r="1770">
          <cell r="A1770" t="str">
            <v/>
          </cell>
          <cell r="D1770" t="str">
            <v/>
          </cell>
          <cell r="E1770" t="str">
            <v/>
          </cell>
          <cell r="G1770" t="str">
            <v/>
          </cell>
        </row>
        <row r="1771">
          <cell r="A1771" t="str">
            <v/>
          </cell>
          <cell r="D1771" t="str">
            <v/>
          </cell>
          <cell r="E1771" t="str">
            <v/>
          </cell>
          <cell r="G1771" t="str">
            <v/>
          </cell>
        </row>
        <row r="1772">
          <cell r="A1772" t="str">
            <v/>
          </cell>
          <cell r="B1772" t="str">
            <v/>
          </cell>
          <cell r="D1772" t="str">
            <v/>
          </cell>
          <cell r="E1772" t="str">
            <v/>
          </cell>
          <cell r="F1772" t="str">
            <v/>
          </cell>
          <cell r="G1772" t="str">
            <v/>
          </cell>
        </row>
        <row r="1773">
          <cell r="F1773" t="str">
            <v>SUBTOTAL</v>
          </cell>
          <cell r="G1773" t="str">
            <v/>
          </cell>
        </row>
        <row r="1775">
          <cell r="A1775" t="str">
            <v>II. MATERIALES</v>
          </cell>
        </row>
        <row r="1776">
          <cell r="A1776" t="str">
            <v>CÓDIGO</v>
          </cell>
          <cell r="B1776" t="str">
            <v>DESCRIPCIÓN</v>
          </cell>
          <cell r="C1776" t="str">
            <v>UNIDAD</v>
          </cell>
          <cell r="D1776" t="str">
            <v>CANTIDAD</v>
          </cell>
          <cell r="E1776" t="str">
            <v>DESP.</v>
          </cell>
          <cell r="F1776" t="str">
            <v>PRECIO UNIT.</v>
          </cell>
          <cell r="G1776" t="str">
            <v>VR. UNITARIO</v>
          </cell>
        </row>
        <row r="1777">
          <cell r="A1777" t="str">
            <v/>
          </cell>
          <cell r="C1777" t="str">
            <v/>
          </cell>
          <cell r="F1777" t="str">
            <v/>
          </cell>
          <cell r="G1777" t="str">
            <v/>
          </cell>
        </row>
        <row r="1778">
          <cell r="A1778" t="str">
            <v/>
          </cell>
          <cell r="C1778" t="str">
            <v/>
          </cell>
          <cell r="F1778" t="str">
            <v/>
          </cell>
          <cell r="G1778" t="str">
            <v/>
          </cell>
        </row>
        <row r="1779">
          <cell r="A1779" t="str">
            <v/>
          </cell>
          <cell r="C1779" t="str">
            <v/>
          </cell>
          <cell r="F1779" t="str">
            <v/>
          </cell>
          <cell r="G1779" t="str">
            <v/>
          </cell>
        </row>
        <row r="1780">
          <cell r="A1780" t="str">
            <v/>
          </cell>
          <cell r="C1780" t="str">
            <v/>
          </cell>
          <cell r="F1780" t="str">
            <v/>
          </cell>
          <cell r="G1780" t="str">
            <v/>
          </cell>
        </row>
        <row r="1781">
          <cell r="A1781" t="str">
            <v/>
          </cell>
          <cell r="C1781" t="str">
            <v/>
          </cell>
          <cell r="F1781" t="str">
            <v/>
          </cell>
          <cell r="G1781" t="str">
            <v/>
          </cell>
        </row>
        <row r="1782">
          <cell r="A1782" t="str">
            <v/>
          </cell>
          <cell r="C1782" t="str">
            <v/>
          </cell>
          <cell r="F1782" t="str">
            <v/>
          </cell>
          <cell r="G1782" t="str">
            <v/>
          </cell>
        </row>
        <row r="1783">
          <cell r="A1783" t="str">
            <v/>
          </cell>
          <cell r="C1783" t="str">
            <v/>
          </cell>
          <cell r="F1783" t="str">
            <v/>
          </cell>
          <cell r="G1783" t="str">
            <v/>
          </cell>
        </row>
        <row r="1784">
          <cell r="A1784" t="str">
            <v/>
          </cell>
          <cell r="C1784" t="str">
            <v/>
          </cell>
          <cell r="F1784" t="str">
            <v/>
          </cell>
          <cell r="G1784" t="str">
            <v/>
          </cell>
        </row>
        <row r="1785">
          <cell r="A1785" t="str">
            <v/>
          </cell>
          <cell r="C1785" t="str">
            <v/>
          </cell>
          <cell r="F1785" t="str">
            <v/>
          </cell>
          <cell r="G1785" t="str">
            <v/>
          </cell>
        </row>
        <row r="1786">
          <cell r="A1786" t="str">
            <v/>
          </cell>
          <cell r="C1786" t="str">
            <v/>
          </cell>
          <cell r="F1786" t="str">
            <v/>
          </cell>
          <cell r="G1786" t="str">
            <v/>
          </cell>
        </row>
        <row r="1787">
          <cell r="A1787" t="str">
            <v/>
          </cell>
          <cell r="C1787" t="str">
            <v/>
          </cell>
          <cell r="F1787" t="str">
            <v/>
          </cell>
          <cell r="G1787" t="str">
            <v/>
          </cell>
        </row>
        <row r="1788">
          <cell r="A1788" t="str">
            <v/>
          </cell>
          <cell r="C1788" t="str">
            <v/>
          </cell>
          <cell r="F1788" t="str">
            <v/>
          </cell>
          <cell r="G1788" t="str">
            <v/>
          </cell>
        </row>
        <row r="1789">
          <cell r="A1789" t="str">
            <v/>
          </cell>
          <cell r="C1789" t="str">
            <v/>
          </cell>
          <cell r="F1789" t="str">
            <v/>
          </cell>
          <cell r="G1789" t="str">
            <v/>
          </cell>
        </row>
        <row r="1790">
          <cell r="A1790" t="str">
            <v/>
          </cell>
          <cell r="C1790" t="str">
            <v/>
          </cell>
          <cell r="F1790" t="str">
            <v/>
          </cell>
          <cell r="G1790" t="str">
            <v/>
          </cell>
        </row>
        <row r="1791">
          <cell r="F1791" t="str">
            <v>SUBTOTAL</v>
          </cell>
          <cell r="G1791" t="str">
            <v/>
          </cell>
        </row>
        <row r="1793">
          <cell r="A1793" t="str">
            <v>III. TRANSPORTES</v>
          </cell>
        </row>
        <row r="1794">
          <cell r="A1794" t="str">
            <v>CÓDIGO</v>
          </cell>
          <cell r="B1794" t="str">
            <v>DESCRIPCIÓN</v>
          </cell>
          <cell r="C1794" t="str">
            <v>TIPO</v>
          </cell>
          <cell r="D1794" t="str">
            <v>VOLUMEN/PESO</v>
          </cell>
          <cell r="E1794" t="str">
            <v>DISTANCIA</v>
          </cell>
          <cell r="F1794" t="str">
            <v>TARIFA</v>
          </cell>
          <cell r="G1794" t="str">
            <v>VR. UNITARIO</v>
          </cell>
        </row>
        <row r="1795">
          <cell r="A1795" t="str">
            <v>TR003</v>
          </cell>
          <cell r="B1795" t="str">
            <v>TRANSPORTE DE MATERIAL DE EXCAVACIÓN</v>
          </cell>
          <cell r="C1795" t="str">
            <v>TIERRA</v>
          </cell>
          <cell r="D1795">
            <v>1.3</v>
          </cell>
          <cell r="E1795">
            <v>1</v>
          </cell>
          <cell r="F1795">
            <v>1004</v>
          </cell>
          <cell r="G1795">
            <v>1305.2</v>
          </cell>
        </row>
        <row r="1796">
          <cell r="A1796" t="str">
            <v/>
          </cell>
          <cell r="E1796" t="str">
            <v/>
          </cell>
          <cell r="F1796" t="str">
            <v/>
          </cell>
          <cell r="G1796" t="str">
            <v/>
          </cell>
        </row>
        <row r="1797">
          <cell r="A1797" t="str">
            <v/>
          </cell>
          <cell r="E1797" t="str">
            <v/>
          </cell>
          <cell r="F1797" t="str">
            <v/>
          </cell>
          <cell r="G1797" t="str">
            <v/>
          </cell>
        </row>
        <row r="1798">
          <cell r="F1798" t="str">
            <v>SUBTOTAL</v>
          </cell>
          <cell r="G1798">
            <v>1305.2</v>
          </cell>
        </row>
        <row r="1800">
          <cell r="A1800" t="str">
            <v>IV. MANO DE OBRA</v>
          </cell>
        </row>
        <row r="1801">
          <cell r="A1801" t="str">
            <v>CÓDIGO</v>
          </cell>
          <cell r="B1801" t="str">
            <v>CARGOS PERSONAL</v>
          </cell>
          <cell r="D1801" t="str">
            <v>CANTIDAD</v>
          </cell>
          <cell r="E1801" t="str">
            <v>JORNAL TOTAL</v>
          </cell>
          <cell r="F1801" t="str">
            <v>RENDIMIENTO</v>
          </cell>
          <cell r="G1801" t="str">
            <v>VR. UNITARIO</v>
          </cell>
        </row>
        <row r="1802">
          <cell r="A1802" t="str">
            <v/>
          </cell>
          <cell r="D1802">
            <v>1</v>
          </cell>
          <cell r="E1802" t="str">
            <v/>
          </cell>
          <cell r="F1802">
            <v>1</v>
          </cell>
          <cell r="G1802" t="str">
            <v/>
          </cell>
        </row>
        <row r="1803">
          <cell r="A1803" t="str">
            <v/>
          </cell>
          <cell r="E1803" t="str">
            <v/>
          </cell>
          <cell r="F1803" t="str">
            <v/>
          </cell>
          <cell r="G1803" t="str">
            <v/>
          </cell>
        </row>
        <row r="1804">
          <cell r="A1804" t="str">
            <v/>
          </cell>
          <cell r="E1804" t="str">
            <v/>
          </cell>
          <cell r="F1804" t="str">
            <v/>
          </cell>
          <cell r="G1804" t="str">
            <v/>
          </cell>
        </row>
        <row r="1805">
          <cell r="A1805" t="str">
            <v/>
          </cell>
          <cell r="E1805" t="str">
            <v/>
          </cell>
          <cell r="F1805" t="str">
            <v/>
          </cell>
          <cell r="G1805" t="str">
            <v/>
          </cell>
        </row>
        <row r="1806">
          <cell r="F1806" t="str">
            <v>SUBTOTAL</v>
          </cell>
          <cell r="G1806" t="str">
            <v/>
          </cell>
        </row>
        <row r="1808">
          <cell r="A1808" t="str">
            <v>V. SERVICIOS</v>
          </cell>
        </row>
        <row r="1809">
          <cell r="A1809" t="str">
            <v>CÓDIGO</v>
          </cell>
          <cell r="B1809" t="str">
            <v>DESCRIPCIÓN</v>
          </cell>
          <cell r="D1809" t="str">
            <v>UNIDAD</v>
          </cell>
          <cell r="E1809" t="str">
            <v>CANTIDAD</v>
          </cell>
          <cell r="F1809" t="str">
            <v>PRECIO UNIT.</v>
          </cell>
          <cell r="G1809" t="str">
            <v>VR. UNITARIO</v>
          </cell>
        </row>
        <row r="1810">
          <cell r="A1810" t="str">
            <v/>
          </cell>
          <cell r="D1810" t="str">
            <v/>
          </cell>
          <cell r="F1810" t="str">
            <v/>
          </cell>
          <cell r="G1810" t="str">
            <v/>
          </cell>
        </row>
        <row r="1811">
          <cell r="A1811" t="str">
            <v/>
          </cell>
          <cell r="D1811" t="str">
            <v/>
          </cell>
          <cell r="F1811" t="str">
            <v/>
          </cell>
          <cell r="G1811" t="str">
            <v/>
          </cell>
        </row>
        <row r="1812">
          <cell r="A1812" t="str">
            <v/>
          </cell>
          <cell r="D1812" t="str">
            <v/>
          </cell>
          <cell r="F1812" t="str">
            <v/>
          </cell>
          <cell r="G1812" t="str">
            <v/>
          </cell>
        </row>
        <row r="1813">
          <cell r="F1813" t="str">
            <v>SUBTOTAL</v>
          </cell>
          <cell r="G1813" t="str">
            <v/>
          </cell>
        </row>
        <row r="1815">
          <cell r="A1815" t="str">
            <v>TOTAL COSTO DIRECTO</v>
          </cell>
          <cell r="G1815">
            <v>1305</v>
          </cell>
        </row>
        <row r="1817">
          <cell r="A1817" t="str">
            <v>2. COSTOS INDIRECTOS</v>
          </cell>
        </row>
        <row r="1819">
          <cell r="A1819" t="str">
            <v>DESCRIPCIÓN</v>
          </cell>
          <cell r="F1819" t="str">
            <v>PORCENTAJE</v>
          </cell>
          <cell r="G1819" t="str">
            <v>VALOR TOTAL</v>
          </cell>
        </row>
        <row r="1820">
          <cell r="A1820" t="str">
            <v>ADMINISTRACION</v>
          </cell>
          <cell r="F1820">
            <v>0.2364</v>
          </cell>
          <cell r="G1820">
            <v>308.50200000000001</v>
          </cell>
        </row>
        <row r="1821">
          <cell r="A1821" t="str">
            <v>IMPREVISTOS</v>
          </cell>
          <cell r="F1821">
            <v>0.01</v>
          </cell>
          <cell r="G1821">
            <v>13.05</v>
          </cell>
        </row>
        <row r="1822">
          <cell r="A1822" t="str">
            <v>UTILIDADES</v>
          </cell>
          <cell r="F1822">
            <v>0.05</v>
          </cell>
          <cell r="G1822">
            <v>65.25</v>
          </cell>
        </row>
        <row r="1823">
          <cell r="A1823" t="str">
            <v>TOTAL COSTO INDIRECTO</v>
          </cell>
          <cell r="F1823">
            <v>0.2964</v>
          </cell>
          <cell r="G1823">
            <v>387</v>
          </cell>
        </row>
        <row r="1825">
          <cell r="A1825" t="str">
            <v>PRECIO UNITARIO TOTAL APROXIMADO AL PESO</v>
          </cell>
          <cell r="G1825">
            <v>1692</v>
          </cell>
        </row>
        <row r="1827">
          <cell r="B1827" t="str">
            <v/>
          </cell>
        </row>
        <row r="1828">
          <cell r="B1828" t="str">
            <v/>
          </cell>
        </row>
        <row r="1829">
          <cell r="B1829" t="str">
            <v/>
          </cell>
        </row>
        <row r="1830">
          <cell r="B1830" t="str">
            <v/>
          </cell>
          <cell r="D1830" t="str">
            <v>FIRMA RESPONSABLE</v>
          </cell>
        </row>
        <row r="1831">
          <cell r="A1831" t="str">
            <v>DEPARTAMENTO DE ANTIOQUIA</v>
          </cell>
          <cell r="F1831" t="str">
            <v/>
          </cell>
        </row>
        <row r="1832">
          <cell r="A1832" t="str">
            <v>MUNICIPIO DE BURITICÁ</v>
          </cell>
        </row>
        <row r="1833">
          <cell r="A1833" t="str">
            <v>PROYECTO: MEJORAMIENTO DE VIAS TERCIARIAS EN EL MUNICIPIO DE BURITICA EN EL 
MARCO DEL PROGRAMA REGIONAL MEJORAMIENTO DE VIAS 
TERCIARIAS EN EL OCCIDENTE ANTIOQUEÑO</v>
          </cell>
        </row>
        <row r="1835">
          <cell r="A1835" t="str">
            <v xml:space="preserve">ANÁLISIS DE PRECIOS UNITARIOS  VEREDA PAJARITO </v>
          </cell>
        </row>
        <row r="1836">
          <cell r="A1836" t="str">
            <v>ITEM DE PAGO</v>
          </cell>
          <cell r="B1836" t="str">
            <v>DESCRIPCIÓN</v>
          </cell>
          <cell r="E1836" t="str">
            <v>UNIDAD</v>
          </cell>
          <cell r="F1836" t="str">
            <v>CANTIDAD</v>
          </cell>
          <cell r="G1836" t="str">
            <v>COSTO DIRECTO</v>
          </cell>
        </row>
        <row r="1837">
          <cell r="A1837">
            <v>4.0999999999999996</v>
          </cell>
          <cell r="B1837" t="str">
            <v>Excavaciones para estructuras varias en material común en seco sin entibado.
Incluye transporte y disposición final de los materiales.</v>
          </cell>
          <cell r="E1837" t="str">
            <v>m3</v>
          </cell>
          <cell r="G1837">
            <v>7514</v>
          </cell>
        </row>
        <row r="1839">
          <cell r="A1839" t="str">
            <v>1. COSTOS DIRECTOS</v>
          </cell>
        </row>
        <row r="1841">
          <cell r="A1841" t="str">
            <v>I. EQUIPO</v>
          </cell>
        </row>
        <row r="1842">
          <cell r="A1842" t="str">
            <v>CÓDIGO</v>
          </cell>
          <cell r="B1842" t="str">
            <v>DESCRIPCIÓN</v>
          </cell>
          <cell r="D1842" t="str">
            <v>UNIDAD</v>
          </cell>
          <cell r="E1842" t="str">
            <v>TARIFA</v>
          </cell>
          <cell r="F1842" t="str">
            <v>RENDIMIENTO</v>
          </cell>
          <cell r="G1842" t="str">
            <v>VR. UNITARIO</v>
          </cell>
        </row>
        <row r="1843">
          <cell r="A1843" t="str">
            <v>HEQ009</v>
          </cell>
          <cell r="B1843" t="str">
            <v>RETROEXCAVADORA LLANTA</v>
          </cell>
          <cell r="D1843" t="str">
            <v>HORA</v>
          </cell>
          <cell r="E1843">
            <v>130000</v>
          </cell>
          <cell r="F1843">
            <v>20</v>
          </cell>
          <cell r="G1843">
            <v>6500</v>
          </cell>
        </row>
        <row r="1844">
          <cell r="A1844" t="str">
            <v/>
          </cell>
          <cell r="D1844" t="str">
            <v/>
          </cell>
          <cell r="E1844" t="str">
            <v/>
          </cell>
          <cell r="G1844" t="str">
            <v/>
          </cell>
        </row>
        <row r="1845">
          <cell r="A1845" t="str">
            <v/>
          </cell>
          <cell r="D1845" t="str">
            <v/>
          </cell>
          <cell r="E1845" t="str">
            <v/>
          </cell>
          <cell r="G1845" t="str">
            <v/>
          </cell>
        </row>
        <row r="1846">
          <cell r="A1846" t="str">
            <v/>
          </cell>
          <cell r="D1846" t="str">
            <v/>
          </cell>
          <cell r="E1846" t="str">
            <v/>
          </cell>
          <cell r="G1846" t="str">
            <v/>
          </cell>
        </row>
        <row r="1847">
          <cell r="A1847" t="str">
            <v/>
          </cell>
          <cell r="D1847" t="str">
            <v/>
          </cell>
          <cell r="E1847" t="str">
            <v/>
          </cell>
          <cell r="G1847" t="str">
            <v/>
          </cell>
        </row>
        <row r="1848">
          <cell r="A1848" t="str">
            <v/>
          </cell>
          <cell r="D1848" t="str">
            <v/>
          </cell>
          <cell r="E1848" t="str">
            <v/>
          </cell>
          <cell r="G1848" t="str">
            <v/>
          </cell>
        </row>
        <row r="1849">
          <cell r="A1849" t="str">
            <v>HEQ001</v>
          </cell>
          <cell r="B1849" t="str">
            <v>HERRAMIENTA MENOR (5% DE LA MANO DE OBRA)</v>
          </cell>
          <cell r="D1849" t="str">
            <v>%</v>
          </cell>
          <cell r="E1849">
            <v>0.05</v>
          </cell>
          <cell r="F1849">
            <v>966</v>
          </cell>
          <cell r="G1849">
            <v>48.300000000000004</v>
          </cell>
        </row>
        <row r="1850">
          <cell r="F1850" t="str">
            <v>SUBTOTAL</v>
          </cell>
          <cell r="G1850">
            <v>6548.3</v>
          </cell>
        </row>
        <row r="1852">
          <cell r="A1852" t="str">
            <v>II. MATERIALES</v>
          </cell>
        </row>
        <row r="1853">
          <cell r="A1853" t="str">
            <v>CÓDIGO</v>
          </cell>
          <cell r="B1853" t="str">
            <v>DESCRIPCIÓN</v>
          </cell>
          <cell r="C1853" t="str">
            <v>UNIDAD</v>
          </cell>
          <cell r="D1853" t="str">
            <v>CANTIDAD</v>
          </cell>
          <cell r="E1853" t="str">
            <v>DESP.</v>
          </cell>
          <cell r="F1853" t="str">
            <v>PRECIO UNIT.</v>
          </cell>
          <cell r="G1853" t="str">
            <v>VR. UNITARIO</v>
          </cell>
        </row>
        <row r="1854">
          <cell r="A1854" t="str">
            <v/>
          </cell>
          <cell r="C1854" t="str">
            <v/>
          </cell>
          <cell r="F1854" t="str">
            <v/>
          </cell>
          <cell r="G1854" t="str">
            <v/>
          </cell>
        </row>
        <row r="1855">
          <cell r="A1855" t="str">
            <v/>
          </cell>
          <cell r="C1855" t="str">
            <v/>
          </cell>
          <cell r="F1855" t="str">
            <v/>
          </cell>
          <cell r="G1855" t="str">
            <v/>
          </cell>
        </row>
        <row r="1856">
          <cell r="A1856" t="str">
            <v/>
          </cell>
          <cell r="C1856" t="str">
            <v/>
          </cell>
          <cell r="F1856" t="str">
            <v/>
          </cell>
          <cell r="G1856" t="str">
            <v/>
          </cell>
        </row>
        <row r="1857">
          <cell r="A1857" t="str">
            <v/>
          </cell>
          <cell r="C1857" t="str">
            <v/>
          </cell>
          <cell r="F1857" t="str">
            <v/>
          </cell>
          <cell r="G1857" t="str">
            <v/>
          </cell>
        </row>
        <row r="1858">
          <cell r="A1858" t="str">
            <v/>
          </cell>
          <cell r="C1858" t="str">
            <v/>
          </cell>
          <cell r="F1858" t="str">
            <v/>
          </cell>
          <cell r="G1858" t="str">
            <v/>
          </cell>
        </row>
        <row r="1859">
          <cell r="A1859" t="str">
            <v/>
          </cell>
          <cell r="C1859" t="str">
            <v/>
          </cell>
          <cell r="F1859" t="str">
            <v/>
          </cell>
          <cell r="G1859" t="str">
            <v/>
          </cell>
        </row>
        <row r="1860">
          <cell r="A1860" t="str">
            <v/>
          </cell>
          <cell r="C1860" t="str">
            <v/>
          </cell>
          <cell r="F1860" t="str">
            <v/>
          </cell>
          <cell r="G1860" t="str">
            <v/>
          </cell>
        </row>
        <row r="1861">
          <cell r="A1861" t="str">
            <v/>
          </cell>
          <cell r="C1861" t="str">
            <v/>
          </cell>
          <cell r="F1861" t="str">
            <v/>
          </cell>
          <cell r="G1861" t="str">
            <v/>
          </cell>
        </row>
        <row r="1862">
          <cell r="A1862" t="str">
            <v/>
          </cell>
          <cell r="C1862" t="str">
            <v/>
          </cell>
          <cell r="F1862" t="str">
            <v/>
          </cell>
          <cell r="G1862" t="str">
            <v/>
          </cell>
        </row>
        <row r="1863">
          <cell r="A1863" t="str">
            <v/>
          </cell>
          <cell r="C1863" t="str">
            <v/>
          </cell>
          <cell r="F1863" t="str">
            <v/>
          </cell>
          <cell r="G1863" t="str">
            <v/>
          </cell>
        </row>
        <row r="1864">
          <cell r="A1864" t="str">
            <v/>
          </cell>
          <cell r="C1864" t="str">
            <v/>
          </cell>
          <cell r="F1864" t="str">
            <v/>
          </cell>
          <cell r="G1864" t="str">
            <v/>
          </cell>
        </row>
        <row r="1865">
          <cell r="A1865" t="str">
            <v/>
          </cell>
          <cell r="C1865" t="str">
            <v/>
          </cell>
          <cell r="F1865" t="str">
            <v/>
          </cell>
          <cell r="G1865" t="str">
            <v/>
          </cell>
        </row>
        <row r="1866">
          <cell r="A1866" t="str">
            <v/>
          </cell>
          <cell r="C1866" t="str">
            <v/>
          </cell>
          <cell r="F1866" t="str">
            <v/>
          </cell>
          <cell r="G1866" t="str">
            <v/>
          </cell>
        </row>
        <row r="1867">
          <cell r="A1867" t="str">
            <v/>
          </cell>
          <cell r="C1867" t="str">
            <v/>
          </cell>
          <cell r="F1867" t="str">
            <v/>
          </cell>
          <cell r="G1867" t="str">
            <v/>
          </cell>
        </row>
        <row r="1868">
          <cell r="F1868" t="str">
            <v>SUBTOTAL</v>
          </cell>
          <cell r="G1868" t="str">
            <v/>
          </cell>
        </row>
        <row r="1870">
          <cell r="A1870" t="str">
            <v>III. TRANSPORTES</v>
          </cell>
        </row>
        <row r="1871">
          <cell r="A1871" t="str">
            <v>CÓDIGO</v>
          </cell>
          <cell r="B1871" t="str">
            <v>DESCRIPCIÓN</v>
          </cell>
          <cell r="C1871" t="str">
            <v>TIPO</v>
          </cell>
          <cell r="D1871" t="str">
            <v>VOLUMEN/PESO</v>
          </cell>
          <cell r="E1871" t="str">
            <v>DISTANCIA</v>
          </cell>
          <cell r="F1871" t="str">
            <v>TARIFA</v>
          </cell>
          <cell r="G1871" t="str">
            <v>VR. UNITARIO</v>
          </cell>
        </row>
        <row r="1872">
          <cell r="A1872" t="str">
            <v/>
          </cell>
          <cell r="E1872" t="str">
            <v/>
          </cell>
          <cell r="F1872" t="str">
            <v/>
          </cell>
          <cell r="G1872" t="str">
            <v/>
          </cell>
        </row>
        <row r="1873">
          <cell r="A1873" t="str">
            <v/>
          </cell>
          <cell r="E1873" t="str">
            <v/>
          </cell>
          <cell r="F1873" t="str">
            <v/>
          </cell>
          <cell r="G1873" t="str">
            <v/>
          </cell>
        </row>
        <row r="1874">
          <cell r="A1874" t="str">
            <v/>
          </cell>
          <cell r="E1874" t="str">
            <v/>
          </cell>
          <cell r="F1874" t="str">
            <v/>
          </cell>
          <cell r="G1874" t="str">
            <v/>
          </cell>
        </row>
        <row r="1875">
          <cell r="F1875" t="str">
            <v>SUBTOTAL</v>
          </cell>
          <cell r="G1875" t="str">
            <v/>
          </cell>
        </row>
        <row r="1877">
          <cell r="A1877" t="str">
            <v>IV. MANO DE OBRA</v>
          </cell>
        </row>
        <row r="1878">
          <cell r="A1878" t="str">
            <v>CÓDIGO</v>
          </cell>
          <cell r="B1878" t="str">
            <v>CARGOS PERSONAL</v>
          </cell>
          <cell r="D1878" t="str">
            <v>CANTIDAD</v>
          </cell>
          <cell r="E1878" t="str">
            <v>JORNAL TOTAL</v>
          </cell>
          <cell r="F1878" t="str">
            <v>RENDIMIENTO</v>
          </cell>
          <cell r="G1878" t="str">
            <v>VR. UNITARIO</v>
          </cell>
        </row>
        <row r="1879">
          <cell r="A1879" t="str">
            <v>MO032</v>
          </cell>
          <cell r="B1879" t="str">
            <v>AYUDANTE RASO</v>
          </cell>
          <cell r="D1879">
            <v>2</v>
          </cell>
          <cell r="E1879">
            <v>77280</v>
          </cell>
          <cell r="F1879">
            <v>160</v>
          </cell>
          <cell r="G1879">
            <v>966</v>
          </cell>
        </row>
        <row r="1880">
          <cell r="A1880" t="str">
            <v/>
          </cell>
          <cell r="E1880" t="str">
            <v/>
          </cell>
          <cell r="F1880" t="str">
            <v/>
          </cell>
          <cell r="G1880" t="str">
            <v/>
          </cell>
        </row>
        <row r="1881">
          <cell r="A1881" t="str">
            <v/>
          </cell>
          <cell r="E1881" t="str">
            <v/>
          </cell>
          <cell r="F1881" t="str">
            <v/>
          </cell>
          <cell r="G1881" t="str">
            <v/>
          </cell>
        </row>
        <row r="1882">
          <cell r="A1882" t="str">
            <v/>
          </cell>
          <cell r="E1882" t="str">
            <v/>
          </cell>
          <cell r="F1882" t="str">
            <v/>
          </cell>
          <cell r="G1882" t="str">
            <v/>
          </cell>
        </row>
        <row r="1883">
          <cell r="F1883" t="str">
            <v>SUBTOTAL</v>
          </cell>
          <cell r="G1883">
            <v>966</v>
          </cell>
        </row>
        <row r="1885">
          <cell r="A1885" t="str">
            <v>V. SERVICIOS</v>
          </cell>
        </row>
        <row r="1886">
          <cell r="A1886" t="str">
            <v>CÓDIGO</v>
          </cell>
          <cell r="B1886" t="str">
            <v>DESCRIPCIÓN</v>
          </cell>
          <cell r="D1886" t="str">
            <v>UNIDAD</v>
          </cell>
          <cell r="E1886" t="str">
            <v>CANTIDAD</v>
          </cell>
          <cell r="F1886" t="str">
            <v>PRECIO UNIT.</v>
          </cell>
          <cell r="G1886" t="str">
            <v>VR. UNITARIO</v>
          </cell>
        </row>
        <row r="1887">
          <cell r="A1887" t="str">
            <v/>
          </cell>
          <cell r="D1887" t="str">
            <v/>
          </cell>
          <cell r="F1887" t="str">
            <v/>
          </cell>
          <cell r="G1887" t="str">
            <v/>
          </cell>
        </row>
        <row r="1888">
          <cell r="A1888" t="str">
            <v/>
          </cell>
          <cell r="D1888" t="str">
            <v/>
          </cell>
          <cell r="F1888" t="str">
            <v/>
          </cell>
          <cell r="G1888" t="str">
            <v/>
          </cell>
        </row>
        <row r="1889">
          <cell r="A1889" t="str">
            <v/>
          </cell>
          <cell r="D1889" t="str">
            <v/>
          </cell>
          <cell r="F1889" t="str">
            <v/>
          </cell>
          <cell r="G1889" t="str">
            <v/>
          </cell>
        </row>
        <row r="1890">
          <cell r="F1890" t="str">
            <v>SUBTOTAL</v>
          </cell>
          <cell r="G1890" t="str">
            <v/>
          </cell>
        </row>
        <row r="1892">
          <cell r="A1892" t="str">
            <v>TOTAL COSTO DIRECTO</v>
          </cell>
          <cell r="G1892">
            <v>7514</v>
          </cell>
        </row>
        <row r="1894">
          <cell r="A1894" t="str">
            <v>2. COSTOS INDIRECTOS</v>
          </cell>
        </row>
        <row r="1896">
          <cell r="A1896" t="str">
            <v>DESCRIPCIÓN</v>
          </cell>
          <cell r="F1896" t="str">
            <v>PORCENTAJE</v>
          </cell>
          <cell r="G1896" t="str">
            <v>VALOR TOTAL</v>
          </cell>
        </row>
        <row r="1897">
          <cell r="A1897" t="str">
            <v>ADMINISTRACION</v>
          </cell>
          <cell r="F1897">
            <v>0.2364</v>
          </cell>
          <cell r="G1897">
            <v>1776.3096</v>
          </cell>
        </row>
        <row r="1898">
          <cell r="A1898" t="str">
            <v>IMPREVISTOS</v>
          </cell>
          <cell r="F1898">
            <v>0.01</v>
          </cell>
          <cell r="G1898">
            <v>75.14</v>
          </cell>
        </row>
        <row r="1899">
          <cell r="A1899" t="str">
            <v>UTILIDADES</v>
          </cell>
          <cell r="F1899">
            <v>0.05</v>
          </cell>
          <cell r="G1899">
            <v>375.70000000000005</v>
          </cell>
        </row>
        <row r="1900">
          <cell r="A1900" t="str">
            <v>TOTAL COSTO INDIRECTO</v>
          </cell>
          <cell r="F1900">
            <v>0.2964</v>
          </cell>
          <cell r="G1900">
            <v>2227</v>
          </cell>
        </row>
        <row r="1902">
          <cell r="A1902" t="str">
            <v>PRECIO UNITARIO TOTAL APROXIMADO AL PESO</v>
          </cell>
          <cell r="G1902">
            <v>9741</v>
          </cell>
        </row>
        <row r="1904">
          <cell r="B1904" t="str">
            <v/>
          </cell>
        </row>
        <row r="1905">
          <cell r="B1905" t="str">
            <v/>
          </cell>
        </row>
        <row r="1906">
          <cell r="B1906" t="str">
            <v/>
          </cell>
        </row>
        <row r="1907">
          <cell r="B1907" t="str">
            <v/>
          </cell>
          <cell r="D1907" t="str">
            <v>FIRMA RESPONSABLE</v>
          </cell>
        </row>
        <row r="1908">
          <cell r="A1908" t="str">
            <v>DEPARTAMENTO DE ANTIOQUIA</v>
          </cell>
          <cell r="F1908" t="str">
            <v/>
          </cell>
        </row>
        <row r="1909">
          <cell r="A1909" t="str">
            <v>MUNICIPIO DE BURITICÁ</v>
          </cell>
        </row>
        <row r="1910">
          <cell r="A1910" t="str">
            <v>PROYECTO: MEJORAMIENTO DE VIAS TERCIARIAS EN EL MUNICIPIO DE BURITICA EN EL 
MARCO DEL PROGRAMA REGIONAL MEJORAMIENTO DE VIAS 
TERCIARIAS EN EL OCCIDENTE ANTIOQUEÑO</v>
          </cell>
        </row>
        <row r="1912">
          <cell r="A1912" t="str">
            <v xml:space="preserve">ANÁLISIS DE PRECIOS UNITARIOS  VEREDA PAJARITO </v>
          </cell>
        </row>
        <row r="1913">
          <cell r="A1913" t="str">
            <v>ITEM DE PAGO</v>
          </cell>
          <cell r="B1913" t="str">
            <v>DESCRIPCIÓN</v>
          </cell>
          <cell r="E1913" t="str">
            <v>UNIDAD</v>
          </cell>
          <cell r="F1913" t="str">
            <v>CANTIDAD</v>
          </cell>
          <cell r="G1913" t="str">
            <v>COSTO DIRECTO</v>
          </cell>
        </row>
        <row r="1914">
          <cell r="A1914">
            <v>4.2</v>
          </cell>
          <cell r="B1914" t="str">
            <v>Concreto Clase D (21 MPa).  pocetas, alcantarillas y muros.ncluye el suministro y el
transporte de todos los materiales, la formaleta en madera o similar. El acero de
refuerzo se pagara en su item respectivo. Incluye todo lo necesario para su correcta
construcción.</v>
          </cell>
          <cell r="E1914" t="str">
            <v>m3</v>
          </cell>
          <cell r="G1914">
            <v>614774</v>
          </cell>
        </row>
        <row r="1916">
          <cell r="A1916" t="str">
            <v>1. COSTOS DIRECTOS</v>
          </cell>
        </row>
        <row r="1918">
          <cell r="A1918" t="str">
            <v>I. EQUIPO</v>
          </cell>
        </row>
        <row r="1919">
          <cell r="A1919" t="str">
            <v>CÓDIGO</v>
          </cell>
          <cell r="B1919" t="str">
            <v>DESCRIPCIÓN</v>
          </cell>
          <cell r="D1919" t="str">
            <v>UNIDAD</v>
          </cell>
          <cell r="E1919" t="str">
            <v>TARIFA</v>
          </cell>
          <cell r="F1919" t="str">
            <v>RENDIMIENTO</v>
          </cell>
          <cell r="G1919" t="str">
            <v>VR. UNITARIO</v>
          </cell>
        </row>
        <row r="1920">
          <cell r="A1920" t="str">
            <v>HEQ013</v>
          </cell>
          <cell r="B1920" t="str">
            <v>VIBRADOR DE CONCRETO A GASOLINA (ALQUILER)</v>
          </cell>
          <cell r="D1920" t="str">
            <v>hora</v>
          </cell>
          <cell r="E1920">
            <v>6275.9444444444443</v>
          </cell>
          <cell r="F1920">
            <v>1.5</v>
          </cell>
          <cell r="G1920">
            <v>4183.9629629629626</v>
          </cell>
        </row>
        <row r="1921">
          <cell r="A1921" t="str">
            <v/>
          </cell>
          <cell r="D1921" t="str">
            <v/>
          </cell>
          <cell r="E1921" t="str">
            <v/>
          </cell>
          <cell r="G1921" t="str">
            <v/>
          </cell>
        </row>
        <row r="1922">
          <cell r="A1922" t="str">
            <v/>
          </cell>
          <cell r="D1922" t="str">
            <v/>
          </cell>
          <cell r="E1922" t="str">
            <v/>
          </cell>
          <cell r="G1922" t="str">
            <v/>
          </cell>
        </row>
        <row r="1923">
          <cell r="A1923" t="str">
            <v/>
          </cell>
          <cell r="D1923" t="str">
            <v/>
          </cell>
          <cell r="E1923" t="str">
            <v/>
          </cell>
          <cell r="G1923" t="str">
            <v/>
          </cell>
        </row>
        <row r="1924">
          <cell r="A1924" t="str">
            <v/>
          </cell>
          <cell r="D1924" t="str">
            <v/>
          </cell>
          <cell r="E1924" t="str">
            <v/>
          </cell>
          <cell r="G1924" t="str">
            <v/>
          </cell>
        </row>
        <row r="1925">
          <cell r="A1925" t="str">
            <v/>
          </cell>
          <cell r="D1925" t="str">
            <v/>
          </cell>
          <cell r="E1925" t="str">
            <v/>
          </cell>
          <cell r="G1925" t="str">
            <v/>
          </cell>
        </row>
        <row r="1926">
          <cell r="A1926" t="str">
            <v>HEQ001</v>
          </cell>
          <cell r="B1926" t="str">
            <v>HERRAMIENTA MENOR (5% DE LA MANO DE OBRA)</v>
          </cell>
          <cell r="D1926" t="str">
            <v>%</v>
          </cell>
          <cell r="E1926">
            <v>0.05</v>
          </cell>
          <cell r="F1926">
            <v>115606.75</v>
          </cell>
          <cell r="G1926">
            <v>5780.3375000000005</v>
          </cell>
        </row>
        <row r="1927">
          <cell r="F1927" t="str">
            <v>SUBTOTAL</v>
          </cell>
          <cell r="G1927">
            <v>9964.3004629629631</v>
          </cell>
        </row>
        <row r="1929">
          <cell r="A1929" t="str">
            <v>II. MATERIALES</v>
          </cell>
        </row>
        <row r="1930">
          <cell r="A1930" t="str">
            <v>CÓDIGO</v>
          </cell>
          <cell r="B1930" t="str">
            <v>DESCRIPCIÓN</v>
          </cell>
          <cell r="C1930" t="str">
            <v>UNIDAD</v>
          </cell>
          <cell r="D1930" t="str">
            <v>CANTIDAD</v>
          </cell>
          <cell r="E1930" t="str">
            <v>DESP.</v>
          </cell>
          <cell r="F1930" t="str">
            <v>PRECIO UNIT.</v>
          </cell>
          <cell r="G1930" t="str">
            <v>VR. UNITARIO</v>
          </cell>
        </row>
        <row r="1931">
          <cell r="A1931" t="str">
            <v>MA025</v>
          </cell>
          <cell r="B1931" t="str">
            <v>CONCRETO 3000 PSI (210 MPA) EN OBRA VEREDA PAJARITO</v>
          </cell>
          <cell r="C1931" t="str">
            <v>M3</v>
          </cell>
          <cell r="D1931">
            <v>1</v>
          </cell>
          <cell r="E1931">
            <v>0.05</v>
          </cell>
          <cell r="F1931">
            <v>446303</v>
          </cell>
          <cell r="G1931">
            <v>468618.15</v>
          </cell>
        </row>
        <row r="1932">
          <cell r="A1932" t="str">
            <v>MA020</v>
          </cell>
          <cell r="B1932" t="str">
            <v>LISTON 2 X 4</v>
          </cell>
          <cell r="C1932" t="str">
            <v>UN</v>
          </cell>
          <cell r="D1932">
            <v>6</v>
          </cell>
          <cell r="F1932">
            <v>3400</v>
          </cell>
          <cell r="G1932">
            <v>20400</v>
          </cell>
        </row>
        <row r="1933">
          <cell r="A1933" t="str">
            <v>MA021</v>
          </cell>
          <cell r="B1933" t="str">
            <v>PUNTILLA CON CABEZA 2"</v>
          </cell>
          <cell r="C1933" t="str">
            <v>LB</v>
          </cell>
          <cell r="D1933">
            <v>0.05</v>
          </cell>
          <cell r="F1933">
            <v>3700</v>
          </cell>
          <cell r="G1933">
            <v>185</v>
          </cell>
        </row>
        <row r="1934">
          <cell r="A1934" t="str">
            <v/>
          </cell>
          <cell r="C1934" t="str">
            <v/>
          </cell>
          <cell r="F1934" t="str">
            <v/>
          </cell>
          <cell r="G1934" t="str">
            <v/>
          </cell>
        </row>
        <row r="1935">
          <cell r="A1935" t="str">
            <v/>
          </cell>
          <cell r="C1935" t="str">
            <v/>
          </cell>
          <cell r="F1935" t="str">
            <v/>
          </cell>
          <cell r="G1935" t="str">
            <v/>
          </cell>
        </row>
        <row r="1936">
          <cell r="A1936" t="str">
            <v/>
          </cell>
          <cell r="C1936" t="str">
            <v/>
          </cell>
          <cell r="F1936" t="str">
            <v/>
          </cell>
          <cell r="G1936" t="str">
            <v/>
          </cell>
        </row>
        <row r="1937">
          <cell r="A1937" t="str">
            <v/>
          </cell>
          <cell r="C1937" t="str">
            <v/>
          </cell>
          <cell r="F1937" t="str">
            <v/>
          </cell>
          <cell r="G1937" t="str">
            <v/>
          </cell>
        </row>
        <row r="1938">
          <cell r="A1938" t="str">
            <v/>
          </cell>
          <cell r="C1938" t="str">
            <v/>
          </cell>
          <cell r="F1938" t="str">
            <v/>
          </cell>
          <cell r="G1938" t="str">
            <v/>
          </cell>
        </row>
        <row r="1939">
          <cell r="A1939" t="str">
            <v/>
          </cell>
          <cell r="C1939" t="str">
            <v/>
          </cell>
          <cell r="F1939" t="str">
            <v/>
          </cell>
          <cell r="G1939" t="str">
            <v/>
          </cell>
        </row>
        <row r="1940">
          <cell r="A1940" t="str">
            <v/>
          </cell>
          <cell r="C1940" t="str">
            <v/>
          </cell>
          <cell r="F1940" t="str">
            <v/>
          </cell>
          <cell r="G1940" t="str">
            <v/>
          </cell>
        </row>
        <row r="1941">
          <cell r="A1941" t="str">
            <v/>
          </cell>
          <cell r="C1941" t="str">
            <v/>
          </cell>
          <cell r="F1941" t="str">
            <v/>
          </cell>
          <cell r="G1941" t="str">
            <v/>
          </cell>
        </row>
        <row r="1942">
          <cell r="A1942" t="str">
            <v/>
          </cell>
          <cell r="C1942" t="str">
            <v/>
          </cell>
          <cell r="F1942" t="str">
            <v/>
          </cell>
          <cell r="G1942" t="str">
            <v/>
          </cell>
        </row>
        <row r="1943">
          <cell r="A1943" t="str">
            <v/>
          </cell>
          <cell r="C1943" t="str">
            <v/>
          </cell>
          <cell r="F1943" t="str">
            <v/>
          </cell>
          <cell r="G1943" t="str">
            <v/>
          </cell>
        </row>
        <row r="1944">
          <cell r="A1944" t="str">
            <v/>
          </cell>
          <cell r="C1944" t="str">
            <v/>
          </cell>
          <cell r="F1944" t="str">
            <v/>
          </cell>
          <cell r="G1944" t="str">
            <v/>
          </cell>
        </row>
        <row r="1945">
          <cell r="F1945" t="str">
            <v>SUBTOTAL</v>
          </cell>
          <cell r="G1945">
            <v>489203.15</v>
          </cell>
        </row>
        <row r="1947">
          <cell r="A1947" t="str">
            <v>III. TRANSPORTES</v>
          </cell>
        </row>
        <row r="1948">
          <cell r="A1948" t="str">
            <v>CÓDIGO</v>
          </cell>
          <cell r="B1948" t="str">
            <v>DESCRIPCIÓN</v>
          </cell>
          <cell r="C1948" t="str">
            <v>TIPO</v>
          </cell>
          <cell r="D1948" t="str">
            <v>VOLUMEN/PESO</v>
          </cell>
          <cell r="E1948" t="str">
            <v>DISTANCIA</v>
          </cell>
          <cell r="F1948" t="str">
            <v>TARIFA</v>
          </cell>
          <cell r="G1948" t="str">
            <v>VR. UNITARIO</v>
          </cell>
        </row>
        <row r="1949">
          <cell r="A1949" t="str">
            <v/>
          </cell>
          <cell r="E1949" t="str">
            <v/>
          </cell>
          <cell r="F1949" t="str">
            <v/>
          </cell>
          <cell r="G1949" t="str">
            <v/>
          </cell>
        </row>
        <row r="1950">
          <cell r="A1950" t="str">
            <v/>
          </cell>
          <cell r="E1950" t="str">
            <v/>
          </cell>
          <cell r="F1950" t="str">
            <v/>
          </cell>
          <cell r="G1950" t="str">
            <v/>
          </cell>
        </row>
        <row r="1951">
          <cell r="A1951" t="str">
            <v/>
          </cell>
          <cell r="E1951" t="str">
            <v/>
          </cell>
          <cell r="F1951" t="str">
            <v/>
          </cell>
          <cell r="G1951" t="str">
            <v/>
          </cell>
        </row>
        <row r="1952">
          <cell r="F1952" t="str">
            <v>SUBTOTAL</v>
          </cell>
          <cell r="G1952" t="str">
            <v/>
          </cell>
        </row>
        <row r="1954">
          <cell r="A1954" t="str">
            <v>IV. MANO DE OBRA</v>
          </cell>
        </row>
        <row r="1955">
          <cell r="A1955" t="str">
            <v>CÓDIGO</v>
          </cell>
          <cell r="B1955" t="str">
            <v>CARGOS PERSONAL</v>
          </cell>
          <cell r="D1955" t="str">
            <v>CANTIDAD</v>
          </cell>
          <cell r="E1955" t="str">
            <v>JORNAL TOTAL</v>
          </cell>
          <cell r="F1955" t="str">
            <v>RENDIMIENTO</v>
          </cell>
          <cell r="G1955" t="str">
            <v>VR. UNITARIO</v>
          </cell>
        </row>
        <row r="1956">
          <cell r="A1956" t="str">
            <v>MO029</v>
          </cell>
          <cell r="B1956" t="str">
            <v>OFICIAL DE OBRA CIVIL</v>
          </cell>
          <cell r="D1956">
            <v>1</v>
          </cell>
          <cell r="E1956">
            <v>153307</v>
          </cell>
          <cell r="F1956">
            <v>4</v>
          </cell>
          <cell r="G1956">
            <v>38326.75</v>
          </cell>
        </row>
        <row r="1957">
          <cell r="A1957" t="str">
            <v>MO032</v>
          </cell>
          <cell r="B1957" t="str">
            <v>AYUDANTE RASO</v>
          </cell>
          <cell r="D1957">
            <v>4</v>
          </cell>
          <cell r="E1957">
            <v>77280</v>
          </cell>
          <cell r="F1957">
            <v>4</v>
          </cell>
          <cell r="G1957">
            <v>77280</v>
          </cell>
        </row>
        <row r="1958">
          <cell r="A1958" t="str">
            <v/>
          </cell>
          <cell r="E1958" t="str">
            <v/>
          </cell>
          <cell r="F1958" t="str">
            <v/>
          </cell>
          <cell r="G1958" t="str">
            <v/>
          </cell>
        </row>
        <row r="1959">
          <cell r="A1959" t="str">
            <v/>
          </cell>
          <cell r="E1959" t="str">
            <v/>
          </cell>
          <cell r="F1959" t="str">
            <v/>
          </cell>
          <cell r="G1959" t="str">
            <v/>
          </cell>
        </row>
        <row r="1960">
          <cell r="F1960" t="str">
            <v>SUBTOTAL</v>
          </cell>
          <cell r="G1960">
            <v>115606.75</v>
          </cell>
        </row>
        <row r="1962">
          <cell r="A1962" t="str">
            <v>V. SERVICIOS</v>
          </cell>
        </row>
        <row r="1963">
          <cell r="A1963" t="str">
            <v>CÓDIGO</v>
          </cell>
          <cell r="B1963" t="str">
            <v>DESCRIPCIÓN</v>
          </cell>
          <cell r="D1963" t="str">
            <v>UNIDAD</v>
          </cell>
          <cell r="E1963" t="str">
            <v>CANTIDAD</v>
          </cell>
          <cell r="F1963" t="str">
            <v>PRECIO UNIT.</v>
          </cell>
          <cell r="G1963" t="str">
            <v>VR. UNITARIO</v>
          </cell>
        </row>
        <row r="1964">
          <cell r="A1964" t="str">
            <v/>
          </cell>
          <cell r="D1964" t="str">
            <v/>
          </cell>
          <cell r="F1964" t="str">
            <v/>
          </cell>
          <cell r="G1964" t="str">
            <v/>
          </cell>
        </row>
        <row r="1965">
          <cell r="A1965" t="str">
            <v/>
          </cell>
          <cell r="D1965" t="str">
            <v/>
          </cell>
          <cell r="F1965" t="str">
            <v/>
          </cell>
          <cell r="G1965" t="str">
            <v/>
          </cell>
        </row>
        <row r="1966">
          <cell r="A1966" t="str">
            <v/>
          </cell>
          <cell r="D1966" t="str">
            <v/>
          </cell>
          <cell r="F1966" t="str">
            <v/>
          </cell>
          <cell r="G1966" t="str">
            <v/>
          </cell>
        </row>
        <row r="1967">
          <cell r="F1967" t="str">
            <v>SUBTOTAL</v>
          </cell>
          <cell r="G1967" t="str">
            <v/>
          </cell>
        </row>
        <row r="1969">
          <cell r="A1969" t="str">
            <v>TOTAL COSTO DIRECTO</v>
          </cell>
          <cell r="G1969">
            <v>614774</v>
          </cell>
        </row>
        <row r="1971">
          <cell r="A1971" t="str">
            <v>2. COSTOS INDIRECTOS</v>
          </cell>
        </row>
        <row r="1973">
          <cell r="A1973" t="str">
            <v>DESCRIPCIÓN</v>
          </cell>
          <cell r="F1973" t="str">
            <v>PORCENTAJE</v>
          </cell>
          <cell r="G1973" t="str">
            <v>VALOR TOTAL</v>
          </cell>
        </row>
        <row r="1974">
          <cell r="A1974" t="str">
            <v>ADMINISTRACION</v>
          </cell>
          <cell r="F1974">
            <v>0.2364</v>
          </cell>
          <cell r="G1974">
            <v>145332.5736</v>
          </cell>
        </row>
        <row r="1975">
          <cell r="A1975" t="str">
            <v>IMPREVISTOS</v>
          </cell>
          <cell r="F1975">
            <v>0.01</v>
          </cell>
          <cell r="G1975">
            <v>6147.74</v>
          </cell>
        </row>
        <row r="1976">
          <cell r="A1976" t="str">
            <v>UTILIDADES</v>
          </cell>
          <cell r="F1976">
            <v>0.05</v>
          </cell>
          <cell r="G1976">
            <v>30738.7</v>
          </cell>
        </row>
        <row r="1977">
          <cell r="A1977" t="str">
            <v>TOTAL COSTO INDIRECTO</v>
          </cell>
          <cell r="F1977">
            <v>0.2964</v>
          </cell>
          <cell r="G1977">
            <v>182219</v>
          </cell>
        </row>
        <row r="1979">
          <cell r="A1979" t="str">
            <v>PRECIO UNITARIO TOTAL APROXIMADO AL PESO</v>
          </cell>
          <cell r="G1979">
            <v>796993</v>
          </cell>
        </row>
        <row r="1981">
          <cell r="B1981" t="str">
            <v/>
          </cell>
        </row>
        <row r="1982">
          <cell r="B1982" t="str">
            <v/>
          </cell>
        </row>
        <row r="1983">
          <cell r="B1983" t="str">
            <v/>
          </cell>
        </row>
        <row r="1984">
          <cell r="B1984" t="str">
            <v/>
          </cell>
          <cell r="D1984" t="str">
            <v>FIRMA RESPONSABLE</v>
          </cell>
        </row>
        <row r="1985">
          <cell r="A1985" t="str">
            <v>DEPARTAMENTO DE ANTIOQUIA</v>
          </cell>
          <cell r="F1985" t="str">
            <v/>
          </cell>
        </row>
        <row r="1986">
          <cell r="A1986" t="str">
            <v>MUNICIPIO DE BURITICÁ</v>
          </cell>
        </row>
        <row r="1987">
          <cell r="A1987" t="str">
            <v>PROYECTO: MEJORAMIENTO DE VIAS TERCIARIAS EN EL MUNICIPIO DE BURITICA EN EL 
MARCO DEL PROGRAMA REGIONAL MEJORAMIENTO DE VIAS 
TERCIARIAS EN EL OCCIDENTE ANTIOQUEÑO</v>
          </cell>
        </row>
        <row r="1989">
          <cell r="A1989" t="str">
            <v xml:space="preserve">ANÁLISIS DE PRECIOS UNITARIOS  VEREDA PAJARITO </v>
          </cell>
        </row>
        <row r="1990">
          <cell r="A1990" t="str">
            <v>ITEM DE PAGO</v>
          </cell>
          <cell r="B1990" t="str">
            <v>DESCRIPCIÓN</v>
          </cell>
          <cell r="E1990" t="str">
            <v>UNIDAD</v>
          </cell>
          <cell r="F1990" t="str">
            <v>CANTIDAD</v>
          </cell>
          <cell r="G1990" t="str">
            <v>COSTO DIRECTO</v>
          </cell>
        </row>
        <row r="1991">
          <cell r="A1991">
            <v>4.3</v>
          </cell>
          <cell r="B1991" t="str">
            <v>Concreto Clase F (14 MPa). Solados de E=0.1 m ncluye el suministro y el
transporte de todos los materiales, la formaleta en madera o similar. El acero de
refuerzo se pagara en su item respectivo. Incluye todo lo necesario para su correcta
construcción.</v>
          </cell>
          <cell r="E1991" t="str">
            <v>m3</v>
          </cell>
          <cell r="G1991">
            <v>476843</v>
          </cell>
        </row>
        <row r="1993">
          <cell r="A1993" t="str">
            <v>1. COSTOS DIRECTOS</v>
          </cell>
        </row>
        <row r="1995">
          <cell r="A1995" t="str">
            <v>I. EQUIPO</v>
          </cell>
        </row>
        <row r="1996">
          <cell r="A1996" t="str">
            <v>CÓDIGO</v>
          </cell>
          <cell r="B1996" t="str">
            <v>DESCRIPCIÓN</v>
          </cell>
          <cell r="D1996" t="str">
            <v>UNIDAD</v>
          </cell>
          <cell r="E1996" t="str">
            <v>TARIFA</v>
          </cell>
          <cell r="F1996" t="str">
            <v>RENDIMIENTO</v>
          </cell>
          <cell r="G1996" t="str">
            <v>VR. UNITARIO</v>
          </cell>
        </row>
        <row r="1997">
          <cell r="A1997" t="str">
            <v>HEQ013</v>
          </cell>
          <cell r="B1997" t="str">
            <v>VIBRADOR DE CONCRETO A GASOLINA (ALQUILER)</v>
          </cell>
          <cell r="D1997" t="str">
            <v>hora</v>
          </cell>
          <cell r="E1997">
            <v>6275.9444444444443</v>
          </cell>
          <cell r="F1997">
            <v>1.5</v>
          </cell>
          <cell r="G1997">
            <v>4183.9629629629626</v>
          </cell>
        </row>
        <row r="1998">
          <cell r="A1998" t="str">
            <v/>
          </cell>
          <cell r="D1998" t="str">
            <v/>
          </cell>
          <cell r="E1998" t="str">
            <v/>
          </cell>
          <cell r="G1998" t="str">
            <v/>
          </cell>
        </row>
        <row r="1999">
          <cell r="A1999" t="str">
            <v/>
          </cell>
          <cell r="D1999" t="str">
            <v/>
          </cell>
          <cell r="E1999" t="str">
            <v/>
          </cell>
          <cell r="G1999" t="str">
            <v/>
          </cell>
        </row>
        <row r="2000">
          <cell r="A2000" t="str">
            <v/>
          </cell>
          <cell r="D2000" t="str">
            <v/>
          </cell>
          <cell r="E2000" t="str">
            <v/>
          </cell>
          <cell r="G2000" t="str">
            <v/>
          </cell>
        </row>
        <row r="2001">
          <cell r="A2001" t="str">
            <v/>
          </cell>
          <cell r="D2001" t="str">
            <v/>
          </cell>
          <cell r="E2001" t="str">
            <v/>
          </cell>
          <cell r="G2001" t="str">
            <v/>
          </cell>
        </row>
        <row r="2002">
          <cell r="A2002" t="str">
            <v/>
          </cell>
          <cell r="D2002" t="str">
            <v/>
          </cell>
          <cell r="E2002" t="str">
            <v/>
          </cell>
          <cell r="G2002" t="str">
            <v/>
          </cell>
        </row>
        <row r="2003">
          <cell r="A2003" t="str">
            <v>HEQ001</v>
          </cell>
          <cell r="B2003" t="str">
            <v>HERRAMIENTA MENOR (5% DE LA MANO DE OBRA)</v>
          </cell>
          <cell r="D2003" t="str">
            <v>%</v>
          </cell>
          <cell r="E2003">
            <v>0.05</v>
          </cell>
          <cell r="F2003">
            <v>61573.4</v>
          </cell>
          <cell r="G2003">
            <v>3078.67</v>
          </cell>
        </row>
        <row r="2004">
          <cell r="F2004" t="str">
            <v>SUBTOTAL</v>
          </cell>
          <cell r="G2004">
            <v>7262.6329629629627</v>
          </cell>
        </row>
        <row r="2006">
          <cell r="A2006" t="str">
            <v>II. MATERIALES</v>
          </cell>
        </row>
        <row r="2007">
          <cell r="A2007" t="str">
            <v>CÓDIGO</v>
          </cell>
          <cell r="B2007" t="str">
            <v>DESCRIPCIÓN</v>
          </cell>
          <cell r="C2007" t="str">
            <v>UNIDAD</v>
          </cell>
          <cell r="D2007" t="str">
            <v>CANTIDAD</v>
          </cell>
          <cell r="E2007" t="str">
            <v>DESP.</v>
          </cell>
          <cell r="F2007" t="str">
            <v>PRECIO UNIT.</v>
          </cell>
          <cell r="G2007" t="str">
            <v>VR. UNITARIO</v>
          </cell>
        </row>
        <row r="2008">
          <cell r="A2008" t="str">
            <v>SA006</v>
          </cell>
          <cell r="B2008" t="str">
            <v>CONCRETO 2000 PSI (140 MPA) EN OBRA PAJARITO</v>
          </cell>
          <cell r="C2008" t="str">
            <v>M3</v>
          </cell>
          <cell r="D2008">
            <v>1</v>
          </cell>
          <cell r="E2008">
            <v>0.05</v>
          </cell>
          <cell r="F2008">
            <v>388578</v>
          </cell>
          <cell r="G2008">
            <v>408006.9</v>
          </cell>
        </row>
        <row r="2009">
          <cell r="A2009" t="str">
            <v/>
          </cell>
          <cell r="C2009" t="str">
            <v/>
          </cell>
          <cell r="F2009" t="str">
            <v/>
          </cell>
          <cell r="G2009" t="str">
            <v/>
          </cell>
        </row>
        <row r="2010">
          <cell r="A2010" t="str">
            <v/>
          </cell>
          <cell r="C2010" t="str">
            <v/>
          </cell>
          <cell r="F2010" t="str">
            <v/>
          </cell>
          <cell r="G2010" t="str">
            <v/>
          </cell>
        </row>
        <row r="2011">
          <cell r="A2011" t="str">
            <v/>
          </cell>
          <cell r="C2011" t="str">
            <v/>
          </cell>
          <cell r="F2011" t="str">
            <v/>
          </cell>
          <cell r="G2011" t="str">
            <v/>
          </cell>
        </row>
        <row r="2012">
          <cell r="A2012" t="str">
            <v/>
          </cell>
          <cell r="C2012" t="str">
            <v/>
          </cell>
          <cell r="F2012" t="str">
            <v/>
          </cell>
          <cell r="G2012" t="str">
            <v/>
          </cell>
        </row>
        <row r="2013">
          <cell r="A2013" t="str">
            <v/>
          </cell>
          <cell r="C2013" t="str">
            <v/>
          </cell>
          <cell r="F2013" t="str">
            <v/>
          </cell>
          <cell r="G2013" t="str">
            <v/>
          </cell>
        </row>
        <row r="2014">
          <cell r="A2014" t="str">
            <v/>
          </cell>
          <cell r="C2014" t="str">
            <v/>
          </cell>
          <cell r="F2014" t="str">
            <v/>
          </cell>
          <cell r="G2014" t="str">
            <v/>
          </cell>
        </row>
        <row r="2015">
          <cell r="A2015" t="str">
            <v/>
          </cell>
          <cell r="C2015" t="str">
            <v/>
          </cell>
          <cell r="F2015" t="str">
            <v/>
          </cell>
          <cell r="G2015" t="str">
            <v/>
          </cell>
        </row>
        <row r="2016">
          <cell r="A2016" t="str">
            <v/>
          </cell>
          <cell r="C2016" t="str">
            <v/>
          </cell>
          <cell r="F2016" t="str">
            <v/>
          </cell>
          <cell r="G2016" t="str">
            <v/>
          </cell>
        </row>
        <row r="2017">
          <cell r="A2017" t="str">
            <v/>
          </cell>
          <cell r="C2017" t="str">
            <v/>
          </cell>
          <cell r="F2017" t="str">
            <v/>
          </cell>
          <cell r="G2017" t="str">
            <v/>
          </cell>
        </row>
        <row r="2018">
          <cell r="A2018" t="str">
            <v/>
          </cell>
          <cell r="C2018" t="str">
            <v/>
          </cell>
          <cell r="F2018" t="str">
            <v/>
          </cell>
          <cell r="G2018" t="str">
            <v/>
          </cell>
        </row>
        <row r="2019">
          <cell r="A2019" t="str">
            <v/>
          </cell>
          <cell r="C2019" t="str">
            <v/>
          </cell>
          <cell r="F2019" t="str">
            <v/>
          </cell>
          <cell r="G2019" t="str">
            <v/>
          </cell>
        </row>
        <row r="2020">
          <cell r="A2020" t="str">
            <v/>
          </cell>
          <cell r="C2020" t="str">
            <v/>
          </cell>
          <cell r="F2020" t="str">
            <v/>
          </cell>
          <cell r="G2020" t="str">
            <v/>
          </cell>
        </row>
        <row r="2021">
          <cell r="A2021" t="str">
            <v/>
          </cell>
          <cell r="C2021" t="str">
            <v/>
          </cell>
          <cell r="F2021" t="str">
            <v/>
          </cell>
          <cell r="G2021" t="str">
            <v/>
          </cell>
        </row>
        <row r="2022">
          <cell r="F2022" t="str">
            <v>SUBTOTAL</v>
          </cell>
          <cell r="G2022">
            <v>408006.9</v>
          </cell>
        </row>
        <row r="2024">
          <cell r="A2024" t="str">
            <v>III. TRANSPORTES</v>
          </cell>
        </row>
        <row r="2025">
          <cell r="A2025" t="str">
            <v>CÓDIGO</v>
          </cell>
          <cell r="B2025" t="str">
            <v>DESCRIPCIÓN</v>
          </cell>
          <cell r="C2025" t="str">
            <v>TIPO</v>
          </cell>
          <cell r="D2025" t="str">
            <v>VOLUMEN/PESO</v>
          </cell>
          <cell r="E2025" t="str">
            <v>DISTANCIA</v>
          </cell>
          <cell r="F2025" t="str">
            <v>TARIFA</v>
          </cell>
          <cell r="G2025" t="str">
            <v>VR. UNITARIO</v>
          </cell>
        </row>
        <row r="2026">
          <cell r="A2026" t="str">
            <v/>
          </cell>
          <cell r="E2026" t="str">
            <v/>
          </cell>
          <cell r="F2026" t="str">
            <v/>
          </cell>
          <cell r="G2026" t="str">
            <v/>
          </cell>
        </row>
        <row r="2027">
          <cell r="A2027" t="str">
            <v/>
          </cell>
          <cell r="E2027" t="str">
            <v/>
          </cell>
          <cell r="F2027" t="str">
            <v/>
          </cell>
          <cell r="G2027" t="str">
            <v/>
          </cell>
        </row>
        <row r="2028">
          <cell r="A2028" t="str">
            <v/>
          </cell>
          <cell r="E2028" t="str">
            <v/>
          </cell>
          <cell r="F2028" t="str">
            <v/>
          </cell>
          <cell r="G2028" t="str">
            <v/>
          </cell>
        </row>
        <row r="2029">
          <cell r="F2029" t="str">
            <v>SUBTOTAL</v>
          </cell>
          <cell r="G2029" t="str">
            <v/>
          </cell>
        </row>
        <row r="2031">
          <cell r="A2031" t="str">
            <v>IV. MANO DE OBRA</v>
          </cell>
        </row>
        <row r="2032">
          <cell r="A2032" t="str">
            <v>CÓDIGO</v>
          </cell>
          <cell r="B2032" t="str">
            <v>CARGOS PERSONAL</v>
          </cell>
          <cell r="D2032" t="str">
            <v>CANTIDAD</v>
          </cell>
          <cell r="E2032" t="str">
            <v>JORNAL TOTAL</v>
          </cell>
          <cell r="F2032" t="str">
            <v>RENDIMIENTO</v>
          </cell>
          <cell r="G2032" t="str">
            <v>VR. UNITARIO</v>
          </cell>
        </row>
        <row r="2033">
          <cell r="A2033" t="str">
            <v>MO029</v>
          </cell>
          <cell r="B2033" t="str">
            <v>OFICIAL DE OBRA CIVIL</v>
          </cell>
          <cell r="D2033">
            <v>1</v>
          </cell>
          <cell r="E2033">
            <v>153307</v>
          </cell>
          <cell r="F2033">
            <v>5</v>
          </cell>
          <cell r="G2033">
            <v>30661.4</v>
          </cell>
        </row>
        <row r="2034">
          <cell r="A2034" t="str">
            <v>MO032</v>
          </cell>
          <cell r="B2034" t="str">
            <v>AYUDANTE RASO</v>
          </cell>
          <cell r="D2034">
            <v>2</v>
          </cell>
          <cell r="E2034">
            <v>77280</v>
          </cell>
          <cell r="F2034">
            <v>5</v>
          </cell>
          <cell r="G2034">
            <v>30912</v>
          </cell>
        </row>
        <row r="2035">
          <cell r="A2035" t="str">
            <v/>
          </cell>
          <cell r="E2035" t="str">
            <v/>
          </cell>
          <cell r="F2035" t="str">
            <v/>
          </cell>
          <cell r="G2035" t="str">
            <v/>
          </cell>
        </row>
        <row r="2036">
          <cell r="A2036" t="str">
            <v/>
          </cell>
          <cell r="E2036" t="str">
            <v/>
          </cell>
          <cell r="F2036" t="str">
            <v/>
          </cell>
          <cell r="G2036" t="str">
            <v/>
          </cell>
        </row>
        <row r="2037">
          <cell r="F2037" t="str">
            <v>SUBTOTAL</v>
          </cell>
          <cell r="G2037">
            <v>61573.4</v>
          </cell>
        </row>
        <row r="2039">
          <cell r="A2039" t="str">
            <v>V. SERVICIOS</v>
          </cell>
        </row>
        <row r="2040">
          <cell r="A2040" t="str">
            <v>CÓDIGO</v>
          </cell>
          <cell r="B2040" t="str">
            <v>DESCRIPCIÓN</v>
          </cell>
          <cell r="D2040" t="str">
            <v>UNIDAD</v>
          </cell>
          <cell r="E2040" t="str">
            <v>CANTIDAD</v>
          </cell>
          <cell r="F2040" t="str">
            <v>PRECIO UNIT.</v>
          </cell>
          <cell r="G2040" t="str">
            <v>VR. UNITARIO</v>
          </cell>
        </row>
        <row r="2041">
          <cell r="A2041" t="str">
            <v/>
          </cell>
          <cell r="D2041" t="str">
            <v/>
          </cell>
          <cell r="F2041" t="str">
            <v/>
          </cell>
          <cell r="G2041" t="str">
            <v/>
          </cell>
        </row>
        <row r="2042">
          <cell r="A2042" t="str">
            <v/>
          </cell>
          <cell r="D2042" t="str">
            <v/>
          </cell>
          <cell r="F2042" t="str">
            <v/>
          </cell>
          <cell r="G2042" t="str">
            <v/>
          </cell>
        </row>
        <row r="2043">
          <cell r="A2043" t="str">
            <v/>
          </cell>
          <cell r="D2043" t="str">
            <v/>
          </cell>
          <cell r="F2043" t="str">
            <v/>
          </cell>
          <cell r="G2043" t="str">
            <v/>
          </cell>
        </row>
        <row r="2044">
          <cell r="F2044" t="str">
            <v>SUBTOTAL</v>
          </cell>
          <cell r="G2044" t="str">
            <v/>
          </cell>
        </row>
        <row r="2046">
          <cell r="A2046" t="str">
            <v>TOTAL COSTO DIRECTO</v>
          </cell>
          <cell r="G2046">
            <v>476843</v>
          </cell>
        </row>
        <row r="2048">
          <cell r="A2048" t="str">
            <v>2. COSTOS INDIRECTOS</v>
          </cell>
        </row>
        <row r="2050">
          <cell r="A2050" t="str">
            <v>DESCRIPCIÓN</v>
          </cell>
          <cell r="F2050" t="str">
            <v>PORCENTAJE</v>
          </cell>
          <cell r="G2050" t="str">
            <v>VALOR TOTAL</v>
          </cell>
        </row>
        <row r="2051">
          <cell r="A2051" t="str">
            <v>ADMINISTRACION</v>
          </cell>
          <cell r="F2051">
            <v>0.2364</v>
          </cell>
          <cell r="G2051">
            <v>112725.68519999999</v>
          </cell>
        </row>
        <row r="2052">
          <cell r="A2052" t="str">
            <v>IMPREVISTOS</v>
          </cell>
          <cell r="F2052">
            <v>0.01</v>
          </cell>
          <cell r="G2052">
            <v>4768.43</v>
          </cell>
        </row>
        <row r="2053">
          <cell r="A2053" t="str">
            <v>UTILIDADES</v>
          </cell>
          <cell r="F2053">
            <v>0.05</v>
          </cell>
          <cell r="G2053">
            <v>23842.15</v>
          </cell>
        </row>
        <row r="2054">
          <cell r="A2054" t="str">
            <v>TOTAL COSTO INDIRECTO</v>
          </cell>
          <cell r="F2054">
            <v>0.2964</v>
          </cell>
          <cell r="G2054">
            <v>141336</v>
          </cell>
        </row>
        <row r="2056">
          <cell r="A2056" t="str">
            <v>PRECIO UNITARIO TOTAL APROXIMADO AL PESO</v>
          </cell>
          <cell r="G2056">
            <v>618179</v>
          </cell>
        </row>
        <row r="2058">
          <cell r="B2058" t="str">
            <v/>
          </cell>
        </row>
        <row r="2059">
          <cell r="B2059" t="str">
            <v/>
          </cell>
        </row>
        <row r="2060">
          <cell r="B2060" t="str">
            <v/>
          </cell>
        </row>
        <row r="2061">
          <cell r="B2061" t="str">
            <v/>
          </cell>
          <cell r="D2061" t="str">
            <v>FIRMA RESPONSABLE</v>
          </cell>
        </row>
        <row r="2062">
          <cell r="A2062" t="str">
            <v>DEPARTAMENTO DE ANTIOQUIA</v>
          </cell>
          <cell r="F2062" t="str">
            <v/>
          </cell>
        </row>
        <row r="2063">
          <cell r="A2063" t="str">
            <v>MUNICIPIO DE BURITICÁ</v>
          </cell>
        </row>
        <row r="2064">
          <cell r="A2064" t="str">
            <v>PROYECTO: MEJORAMIENTO DE VIAS TERCIARIAS EN EL MUNICIPIO DE BURITICA EN EL 
MARCO DEL PROGRAMA REGIONAL MEJORAMIENTO DE VIAS 
TERCIARIAS EN EL OCCIDENTE ANTIOQUEÑO</v>
          </cell>
        </row>
        <row r="2066">
          <cell r="A2066" t="str">
            <v xml:space="preserve">ANÁLISIS DE PRECIOS UNITARIOS  VEREDA PAJARITO </v>
          </cell>
        </row>
        <row r="2067">
          <cell r="A2067" t="str">
            <v>ITEM DE PAGO</v>
          </cell>
          <cell r="B2067" t="str">
            <v>DESCRIPCIÓN</v>
          </cell>
          <cell r="E2067" t="str">
            <v>UNIDAD</v>
          </cell>
          <cell r="F2067" t="str">
            <v>CANTIDAD</v>
          </cell>
          <cell r="G2067" t="str">
            <v>COSTO DIRECTO</v>
          </cell>
        </row>
        <row r="2068">
          <cell r="A2068">
            <v>4.4000000000000004</v>
          </cell>
          <cell r="B2068" t="str">
            <v>Concreto Clase H muro cabezal (Ciclópeo con concreto clase D - 21 MPa y Piedra de 2" a 4")  ncluye el suministro y el
transporte de todos los materiales, la formaleta en madera o similar. El acero de
refuerzo se pagara en su item respectivo. Incluye todo lo necesario para su correcta
construcción.</v>
          </cell>
          <cell r="E2068" t="str">
            <v>m3</v>
          </cell>
          <cell r="G2068">
            <v>489289</v>
          </cell>
        </row>
        <row r="2070">
          <cell r="A2070" t="str">
            <v>1. COSTOS DIRECTOS</v>
          </cell>
        </row>
        <row r="2072">
          <cell r="A2072" t="str">
            <v>I. EQUIPO</v>
          </cell>
        </row>
        <row r="2073">
          <cell r="A2073" t="str">
            <v>CÓDIGO</v>
          </cell>
          <cell r="B2073" t="str">
            <v>DESCRIPCIÓN</v>
          </cell>
          <cell r="D2073" t="str">
            <v>UNIDAD</v>
          </cell>
          <cell r="E2073" t="str">
            <v>TARIFA</v>
          </cell>
          <cell r="F2073" t="str">
            <v>RENDIMIENTO</v>
          </cell>
          <cell r="G2073" t="str">
            <v>VR. UNITARIO</v>
          </cell>
        </row>
        <row r="2074">
          <cell r="A2074" t="str">
            <v>HEQ013</v>
          </cell>
          <cell r="B2074" t="str">
            <v>VIBRADOR DE CONCRETO A GASOLINA (ALQUILER)</v>
          </cell>
          <cell r="D2074" t="str">
            <v>hora</v>
          </cell>
          <cell r="E2074">
            <v>6275.9444444444443</v>
          </cell>
          <cell r="F2074">
            <v>1.5</v>
          </cell>
          <cell r="G2074">
            <v>4183.9629629629626</v>
          </cell>
        </row>
        <row r="2075">
          <cell r="A2075" t="str">
            <v/>
          </cell>
          <cell r="D2075" t="str">
            <v/>
          </cell>
          <cell r="E2075" t="str">
            <v/>
          </cell>
          <cell r="G2075" t="str">
            <v/>
          </cell>
        </row>
        <row r="2076">
          <cell r="A2076" t="str">
            <v/>
          </cell>
          <cell r="D2076" t="str">
            <v/>
          </cell>
          <cell r="E2076" t="str">
            <v/>
          </cell>
          <cell r="G2076" t="str">
            <v/>
          </cell>
        </row>
        <row r="2077">
          <cell r="A2077" t="str">
            <v/>
          </cell>
          <cell r="D2077" t="str">
            <v/>
          </cell>
          <cell r="E2077" t="str">
            <v/>
          </cell>
          <cell r="G2077" t="str">
            <v/>
          </cell>
        </row>
        <row r="2078">
          <cell r="A2078" t="str">
            <v/>
          </cell>
          <cell r="D2078" t="str">
            <v/>
          </cell>
          <cell r="E2078" t="str">
            <v/>
          </cell>
          <cell r="G2078" t="str">
            <v/>
          </cell>
        </row>
        <row r="2079">
          <cell r="A2079" t="str">
            <v/>
          </cell>
          <cell r="D2079" t="str">
            <v/>
          </cell>
          <cell r="E2079" t="str">
            <v/>
          </cell>
          <cell r="G2079" t="str">
            <v/>
          </cell>
        </row>
        <row r="2080">
          <cell r="A2080" t="str">
            <v>HEQ001</v>
          </cell>
          <cell r="B2080" t="str">
            <v>HERRAMIENTA MENOR (5% DE LA MANO DE OBRA)</v>
          </cell>
          <cell r="D2080" t="str">
            <v>%</v>
          </cell>
          <cell r="E2080">
            <v>0.05</v>
          </cell>
          <cell r="F2080">
            <v>115606.75</v>
          </cell>
          <cell r="G2080">
            <v>5780.3375000000005</v>
          </cell>
        </row>
        <row r="2081">
          <cell r="F2081" t="str">
            <v>SUBTOTAL</v>
          </cell>
          <cell r="G2081">
            <v>9964.3004629629631</v>
          </cell>
        </row>
        <row r="2083">
          <cell r="A2083" t="str">
            <v>II. MATERIALES</v>
          </cell>
        </row>
        <row r="2084">
          <cell r="A2084" t="str">
            <v>CÓDIGO</v>
          </cell>
          <cell r="B2084" t="str">
            <v>DESCRIPCIÓN</v>
          </cell>
          <cell r="C2084" t="str">
            <v>UNIDAD</v>
          </cell>
          <cell r="D2084" t="str">
            <v>CANTIDAD</v>
          </cell>
          <cell r="E2084" t="str">
            <v>DESP.</v>
          </cell>
          <cell r="F2084" t="str">
            <v>PRECIO UNIT.</v>
          </cell>
          <cell r="G2084" t="str">
            <v>VR. UNITARIO</v>
          </cell>
        </row>
        <row r="2085">
          <cell r="A2085" t="str">
            <v>MA025</v>
          </cell>
          <cell r="B2085" t="str">
            <v>CONCRETO 3000 PSI (210 MPA) EN OBRA VEREDA PAJARITO</v>
          </cell>
          <cell r="C2085" t="str">
            <v>M3</v>
          </cell>
          <cell r="D2085">
            <v>0.6</v>
          </cell>
          <cell r="E2085">
            <v>0.05</v>
          </cell>
          <cell r="F2085">
            <v>446303</v>
          </cell>
          <cell r="G2085">
            <v>281170.89</v>
          </cell>
        </row>
        <row r="2086">
          <cell r="A2086" t="str">
            <v>MA022</v>
          </cell>
          <cell r="B2086" t="str">
            <v xml:space="preserve">Piedra </v>
          </cell>
          <cell r="C2086" t="str">
            <v>m3</v>
          </cell>
          <cell r="D2086">
            <v>0.4</v>
          </cell>
          <cell r="E2086">
            <v>0.05</v>
          </cell>
          <cell r="F2086">
            <v>53119.200000000004</v>
          </cell>
          <cell r="G2086">
            <v>22310.064000000006</v>
          </cell>
        </row>
        <row r="2087">
          <cell r="A2087" t="str">
            <v>MA010</v>
          </cell>
          <cell r="B2087" t="str">
            <v>ALAMBRE RECOCIDO C 18</v>
          </cell>
          <cell r="C2087" t="str">
            <v>KG</v>
          </cell>
          <cell r="D2087">
            <v>0.5</v>
          </cell>
          <cell r="F2087">
            <v>7227</v>
          </cell>
          <cell r="G2087">
            <v>3613.5</v>
          </cell>
        </row>
        <row r="2088">
          <cell r="A2088" t="str">
            <v>MA019</v>
          </cell>
          <cell r="B2088" t="str">
            <v>TABLA CHAPA ORDINARIO 30 CM X 2 CM X 3 M.</v>
          </cell>
          <cell r="C2088" t="str">
            <v>UN</v>
          </cell>
          <cell r="D2088">
            <v>2.5</v>
          </cell>
          <cell r="F2088">
            <v>13780</v>
          </cell>
          <cell r="G2088">
            <v>34450</v>
          </cell>
        </row>
        <row r="2089">
          <cell r="A2089" t="str">
            <v>MA021</v>
          </cell>
          <cell r="B2089" t="str">
            <v>PUNTILLA CON CABEZA 2"</v>
          </cell>
          <cell r="C2089" t="str">
            <v>LB</v>
          </cell>
          <cell r="D2089">
            <v>1</v>
          </cell>
          <cell r="F2089">
            <v>3700</v>
          </cell>
          <cell r="G2089">
            <v>3700</v>
          </cell>
        </row>
        <row r="2090">
          <cell r="A2090" t="str">
            <v/>
          </cell>
          <cell r="C2090" t="str">
            <v/>
          </cell>
          <cell r="F2090" t="str">
            <v/>
          </cell>
          <cell r="G2090" t="str">
            <v/>
          </cell>
        </row>
        <row r="2091">
          <cell r="A2091" t="str">
            <v/>
          </cell>
          <cell r="C2091" t="str">
            <v/>
          </cell>
          <cell r="F2091" t="str">
            <v/>
          </cell>
          <cell r="G2091" t="str">
            <v/>
          </cell>
        </row>
        <row r="2092">
          <cell r="A2092" t="str">
            <v/>
          </cell>
          <cell r="C2092" t="str">
            <v/>
          </cell>
          <cell r="F2092" t="str">
            <v/>
          </cell>
          <cell r="G2092" t="str">
            <v/>
          </cell>
        </row>
        <row r="2093">
          <cell r="A2093" t="str">
            <v/>
          </cell>
          <cell r="C2093" t="str">
            <v/>
          </cell>
          <cell r="F2093" t="str">
            <v/>
          </cell>
          <cell r="G2093" t="str">
            <v/>
          </cell>
        </row>
        <row r="2094">
          <cell r="A2094" t="str">
            <v/>
          </cell>
          <cell r="C2094" t="str">
            <v/>
          </cell>
          <cell r="F2094" t="str">
            <v/>
          </cell>
          <cell r="G2094" t="str">
            <v/>
          </cell>
        </row>
        <row r="2095">
          <cell r="A2095" t="str">
            <v/>
          </cell>
          <cell r="C2095" t="str">
            <v/>
          </cell>
          <cell r="F2095" t="str">
            <v/>
          </cell>
          <cell r="G2095" t="str">
            <v/>
          </cell>
        </row>
        <row r="2096">
          <cell r="A2096" t="str">
            <v/>
          </cell>
          <cell r="C2096" t="str">
            <v/>
          </cell>
          <cell r="F2096" t="str">
            <v/>
          </cell>
          <cell r="G2096" t="str">
            <v/>
          </cell>
        </row>
        <row r="2097">
          <cell r="A2097" t="str">
            <v/>
          </cell>
          <cell r="C2097" t="str">
            <v/>
          </cell>
          <cell r="F2097" t="str">
            <v/>
          </cell>
          <cell r="G2097" t="str">
            <v/>
          </cell>
        </row>
        <row r="2098">
          <cell r="A2098" t="str">
            <v/>
          </cell>
          <cell r="C2098" t="str">
            <v/>
          </cell>
          <cell r="F2098" t="str">
            <v/>
          </cell>
          <cell r="G2098" t="str">
            <v/>
          </cell>
        </row>
        <row r="2099">
          <cell r="F2099" t="str">
            <v>SUBTOTAL</v>
          </cell>
          <cell r="G2099">
            <v>345244.45400000003</v>
          </cell>
        </row>
        <row r="2101">
          <cell r="A2101" t="str">
            <v>III. TRANSPORTES</v>
          </cell>
        </row>
        <row r="2102">
          <cell r="A2102" t="str">
            <v>CÓDIGO</v>
          </cell>
          <cell r="B2102" t="str">
            <v>DESCRIPCIÓN</v>
          </cell>
          <cell r="C2102" t="str">
            <v>TIPO</v>
          </cell>
          <cell r="D2102" t="str">
            <v>VOLUMEN/PESO</v>
          </cell>
          <cell r="E2102" t="str">
            <v>DISTANCIA</v>
          </cell>
          <cell r="F2102" t="str">
            <v>TARIFA</v>
          </cell>
          <cell r="G2102" t="str">
            <v>VR. UNITARIO</v>
          </cell>
        </row>
        <row r="2103">
          <cell r="A2103" t="str">
            <v>TR002</v>
          </cell>
          <cell r="B2103" t="str">
            <v>TRANSPORTE DE MATERIALES DE PLAYA</v>
          </cell>
          <cell r="C2103" t="str">
            <v>PLAYA</v>
          </cell>
          <cell r="D2103">
            <v>0.4</v>
          </cell>
          <cell r="E2103">
            <v>46</v>
          </cell>
          <cell r="F2103">
            <v>1004</v>
          </cell>
          <cell r="G2103">
            <v>18473.600000000002</v>
          </cell>
        </row>
        <row r="2104">
          <cell r="A2104" t="str">
            <v/>
          </cell>
          <cell r="E2104" t="str">
            <v/>
          </cell>
          <cell r="F2104" t="str">
            <v/>
          </cell>
          <cell r="G2104" t="str">
            <v/>
          </cell>
        </row>
        <row r="2105">
          <cell r="A2105" t="str">
            <v/>
          </cell>
          <cell r="E2105" t="str">
            <v/>
          </cell>
          <cell r="F2105" t="str">
            <v/>
          </cell>
          <cell r="G2105" t="str">
            <v/>
          </cell>
        </row>
        <row r="2106">
          <cell r="F2106" t="str">
            <v>SUBTOTAL</v>
          </cell>
          <cell r="G2106">
            <v>18473.600000000002</v>
          </cell>
        </row>
        <row r="2108">
          <cell r="A2108" t="str">
            <v>IV. MANO DE OBRA</v>
          </cell>
        </row>
        <row r="2109">
          <cell r="A2109" t="str">
            <v>CÓDIGO</v>
          </cell>
          <cell r="B2109" t="str">
            <v>CARGOS PERSONAL</v>
          </cell>
          <cell r="D2109" t="str">
            <v>CANTIDAD</v>
          </cell>
          <cell r="E2109" t="str">
            <v>JORNAL TOTAL</v>
          </cell>
          <cell r="F2109" t="str">
            <v>RENDIMIENTO</v>
          </cell>
          <cell r="G2109" t="str">
            <v>VR. UNITARIO</v>
          </cell>
        </row>
        <row r="2110">
          <cell r="A2110" t="str">
            <v>MO029</v>
          </cell>
          <cell r="B2110" t="str">
            <v>OFICIAL DE OBRA CIVIL</v>
          </cell>
          <cell r="D2110">
            <v>1</v>
          </cell>
          <cell r="E2110">
            <v>153307</v>
          </cell>
          <cell r="F2110">
            <v>4</v>
          </cell>
          <cell r="G2110">
            <v>38326.75</v>
          </cell>
        </row>
        <row r="2111">
          <cell r="A2111" t="str">
            <v>MO032</v>
          </cell>
          <cell r="B2111" t="str">
            <v>AYUDANTE RASO</v>
          </cell>
          <cell r="D2111">
            <v>4</v>
          </cell>
          <cell r="E2111">
            <v>77280</v>
          </cell>
          <cell r="F2111">
            <v>4</v>
          </cell>
          <cell r="G2111">
            <v>77280</v>
          </cell>
        </row>
        <row r="2112">
          <cell r="A2112" t="str">
            <v/>
          </cell>
          <cell r="E2112" t="str">
            <v/>
          </cell>
          <cell r="F2112" t="str">
            <v/>
          </cell>
          <cell r="G2112" t="str">
            <v/>
          </cell>
        </row>
        <row r="2113">
          <cell r="A2113" t="str">
            <v/>
          </cell>
          <cell r="E2113" t="str">
            <v/>
          </cell>
          <cell r="F2113" t="str">
            <v/>
          </cell>
          <cell r="G2113" t="str">
            <v/>
          </cell>
        </row>
        <row r="2114">
          <cell r="F2114" t="str">
            <v>SUBTOTAL</v>
          </cell>
          <cell r="G2114">
            <v>115606.75</v>
          </cell>
        </row>
        <row r="2116">
          <cell r="A2116" t="str">
            <v>V. SERVICIOS</v>
          </cell>
        </row>
        <row r="2117">
          <cell r="A2117" t="str">
            <v>CÓDIGO</v>
          </cell>
          <cell r="B2117" t="str">
            <v>DESCRIPCIÓN</v>
          </cell>
          <cell r="D2117" t="str">
            <v>UNIDAD</v>
          </cell>
          <cell r="E2117" t="str">
            <v>CANTIDAD</v>
          </cell>
          <cell r="F2117" t="str">
            <v>PRECIO UNIT.</v>
          </cell>
          <cell r="G2117" t="str">
            <v>VR. UNITARIO</v>
          </cell>
        </row>
        <row r="2118">
          <cell r="A2118" t="str">
            <v/>
          </cell>
          <cell r="D2118" t="str">
            <v/>
          </cell>
          <cell r="F2118" t="str">
            <v/>
          </cell>
          <cell r="G2118" t="str">
            <v/>
          </cell>
        </row>
        <row r="2119">
          <cell r="A2119" t="str">
            <v/>
          </cell>
          <cell r="D2119" t="str">
            <v/>
          </cell>
          <cell r="F2119" t="str">
            <v/>
          </cell>
          <cell r="G2119" t="str">
            <v/>
          </cell>
        </row>
        <row r="2120">
          <cell r="A2120" t="str">
            <v/>
          </cell>
          <cell r="D2120" t="str">
            <v/>
          </cell>
          <cell r="F2120" t="str">
            <v/>
          </cell>
          <cell r="G2120" t="str">
            <v/>
          </cell>
        </row>
        <row r="2121">
          <cell r="F2121" t="str">
            <v>SUBTOTAL</v>
          </cell>
          <cell r="G2121" t="str">
            <v/>
          </cell>
        </row>
        <row r="2123">
          <cell r="A2123" t="str">
            <v>TOTAL COSTO DIRECTO</v>
          </cell>
          <cell r="G2123">
            <v>489289</v>
          </cell>
        </row>
        <row r="2125">
          <cell r="A2125" t="str">
            <v>2. COSTOS INDIRECTOS</v>
          </cell>
        </row>
        <row r="2127">
          <cell r="A2127" t="str">
            <v>DESCRIPCIÓN</v>
          </cell>
          <cell r="F2127" t="str">
            <v>PORCENTAJE</v>
          </cell>
          <cell r="G2127" t="str">
            <v>VALOR TOTAL</v>
          </cell>
        </row>
        <row r="2128">
          <cell r="A2128" t="str">
            <v>ADMINISTRACION</v>
          </cell>
          <cell r="F2128">
            <v>0.2364</v>
          </cell>
          <cell r="G2128">
            <v>115667.91959999999</v>
          </cell>
        </row>
        <row r="2129">
          <cell r="A2129" t="str">
            <v>IMPREVISTOS</v>
          </cell>
          <cell r="F2129">
            <v>0.01</v>
          </cell>
          <cell r="G2129">
            <v>4892.8900000000003</v>
          </cell>
        </row>
        <row r="2130">
          <cell r="A2130" t="str">
            <v>UTILIDADES</v>
          </cell>
          <cell r="F2130">
            <v>0.05</v>
          </cell>
          <cell r="G2130">
            <v>24464.45</v>
          </cell>
        </row>
        <row r="2131">
          <cell r="A2131" t="str">
            <v>TOTAL COSTO INDIRECTO</v>
          </cell>
          <cell r="F2131">
            <v>0.2964</v>
          </cell>
          <cell r="G2131">
            <v>145025</v>
          </cell>
        </row>
        <row r="2133">
          <cell r="A2133" t="str">
            <v>PRECIO UNITARIO TOTAL APROXIMADO AL PESO</v>
          </cell>
          <cell r="G2133">
            <v>634314</v>
          </cell>
        </row>
        <row r="2135">
          <cell r="B2135" t="str">
            <v/>
          </cell>
        </row>
        <row r="2136">
          <cell r="B2136" t="str">
            <v/>
          </cell>
        </row>
        <row r="2137">
          <cell r="B2137" t="str">
            <v/>
          </cell>
        </row>
        <row r="2138">
          <cell r="B2138" t="str">
            <v/>
          </cell>
          <cell r="D2138" t="str">
            <v>FIRMA RESPONSABLE</v>
          </cell>
        </row>
        <row r="2139">
          <cell r="A2139" t="str">
            <v>DEPARTAMENTO DE ANTIOQUIA</v>
          </cell>
          <cell r="F2139" t="str">
            <v/>
          </cell>
        </row>
        <row r="2140">
          <cell r="A2140" t="str">
            <v>MUNICIPIO DE BURITICÁ</v>
          </cell>
        </row>
        <row r="2141">
          <cell r="A2141" t="str">
            <v>PROYECTO: MEJORAMIENTO DE VIAS TERCIARIAS EN EL MUNICIPIO DE BURITICA EN EL 
MARCO DEL PROGRAMA REGIONAL MEJORAMIENTO DE VIAS 
TERCIARIAS EN EL OCCIDENTE ANTIOQUEÑO</v>
          </cell>
        </row>
        <row r="2143">
          <cell r="A2143" t="str">
            <v xml:space="preserve">ANÁLISIS DE PRECIOS UNITARIOS  VEREDA PAJARITO </v>
          </cell>
        </row>
        <row r="2144">
          <cell r="A2144" t="str">
            <v>ITEM DE PAGO</v>
          </cell>
          <cell r="B2144" t="str">
            <v>DESCRIPCIÓN</v>
          </cell>
          <cell r="E2144" t="str">
            <v>UNIDAD</v>
          </cell>
          <cell r="F2144" t="str">
            <v>CANTIDAD</v>
          </cell>
          <cell r="G2144" t="str">
            <v>COSTO DIRECTO</v>
          </cell>
        </row>
        <row r="2145">
          <cell r="A2145">
            <v>4.5</v>
          </cell>
          <cell r="B2145" t="str">
            <v xml:space="preserve">Suministro, transporte y colocación de Acero de refuerzo fy=420 Mpa (Grado 60) </v>
          </cell>
          <cell r="E2145" t="str">
            <v>Kg</v>
          </cell>
          <cell r="G2145">
            <v>6979</v>
          </cell>
        </row>
        <row r="2147">
          <cell r="A2147" t="str">
            <v>1. COSTOS DIRECTOS</v>
          </cell>
        </row>
        <row r="2149">
          <cell r="A2149" t="str">
            <v>I. EQUIPO</v>
          </cell>
        </row>
        <row r="2150">
          <cell r="A2150" t="str">
            <v>CÓDIGO</v>
          </cell>
          <cell r="B2150" t="str">
            <v>DESCRIPCIÓN</v>
          </cell>
          <cell r="D2150" t="str">
            <v>UNIDAD</v>
          </cell>
          <cell r="E2150" t="str">
            <v>TARIFA</v>
          </cell>
          <cell r="F2150" t="str">
            <v>RENDIMIENTO</v>
          </cell>
          <cell r="G2150" t="str">
            <v>VR. UNITARIO</v>
          </cell>
        </row>
        <row r="2151">
          <cell r="A2151" t="str">
            <v>HEQ011</v>
          </cell>
          <cell r="B2151" t="str">
            <v>CIZALLA DE BANCO CORTA PERNO, INCLUYE DADOS</v>
          </cell>
          <cell r="D2151" t="str">
            <v>HORA</v>
          </cell>
          <cell r="E2151">
            <v>728.875</v>
          </cell>
          <cell r="F2151">
            <v>21.25</v>
          </cell>
          <cell r="G2151">
            <v>34.299999999999997</v>
          </cell>
        </row>
        <row r="2152">
          <cell r="A2152" t="str">
            <v/>
          </cell>
          <cell r="D2152" t="str">
            <v/>
          </cell>
          <cell r="E2152" t="str">
            <v/>
          </cell>
          <cell r="G2152" t="str">
            <v/>
          </cell>
        </row>
        <row r="2153">
          <cell r="A2153" t="str">
            <v/>
          </cell>
          <cell r="D2153" t="str">
            <v/>
          </cell>
          <cell r="E2153" t="str">
            <v/>
          </cell>
          <cell r="G2153" t="str">
            <v/>
          </cell>
        </row>
        <row r="2154">
          <cell r="A2154" t="str">
            <v/>
          </cell>
          <cell r="D2154" t="str">
            <v/>
          </cell>
          <cell r="E2154" t="str">
            <v/>
          </cell>
          <cell r="G2154" t="str">
            <v/>
          </cell>
        </row>
        <row r="2155">
          <cell r="A2155" t="str">
            <v/>
          </cell>
          <cell r="D2155" t="str">
            <v/>
          </cell>
          <cell r="E2155" t="str">
            <v/>
          </cell>
          <cell r="G2155" t="str">
            <v/>
          </cell>
        </row>
        <row r="2156">
          <cell r="A2156" t="str">
            <v/>
          </cell>
          <cell r="D2156" t="str">
            <v/>
          </cell>
          <cell r="E2156" t="str">
            <v/>
          </cell>
          <cell r="G2156" t="str">
            <v/>
          </cell>
        </row>
        <row r="2157">
          <cell r="A2157" t="str">
            <v>HEQ001</v>
          </cell>
          <cell r="B2157" t="str">
            <v>HERRAMIENTA MENOR (5% DE LA MANO DE OBRA)</v>
          </cell>
          <cell r="D2157" t="str">
            <v>%</v>
          </cell>
          <cell r="E2157">
            <v>0.05</v>
          </cell>
          <cell r="F2157">
            <v>1356.3941176470589</v>
          </cell>
          <cell r="G2157">
            <v>67.819705882352949</v>
          </cell>
        </row>
        <row r="2158">
          <cell r="F2158" t="str">
            <v>SUBTOTAL</v>
          </cell>
          <cell r="G2158">
            <v>102.11970588235295</v>
          </cell>
        </row>
        <row r="2160">
          <cell r="A2160" t="str">
            <v>II. MATERIALES</v>
          </cell>
        </row>
        <row r="2161">
          <cell r="A2161" t="str">
            <v>CÓDIGO</v>
          </cell>
          <cell r="B2161" t="str">
            <v>DESCRIPCIÓN</v>
          </cell>
          <cell r="C2161" t="str">
            <v>UNIDAD</v>
          </cell>
          <cell r="D2161" t="str">
            <v>CANTIDAD</v>
          </cell>
          <cell r="E2161" t="str">
            <v>DESP.</v>
          </cell>
          <cell r="F2161" t="str">
            <v>PRECIO UNIT.</v>
          </cell>
          <cell r="G2161" t="str">
            <v>VR. UNITARIO</v>
          </cell>
        </row>
        <row r="2162">
          <cell r="A2162" t="str">
            <v>MA009</v>
          </cell>
          <cell r="B2162" t="str">
            <v>ACERO REFUERZO G-60 FIGURADO</v>
          </cell>
          <cell r="C2162" t="str">
            <v>KG</v>
          </cell>
          <cell r="D2162">
            <v>1</v>
          </cell>
          <cell r="E2162">
            <v>0.05</v>
          </cell>
          <cell r="F2162">
            <v>5049</v>
          </cell>
          <cell r="G2162">
            <v>5301.45</v>
          </cell>
        </row>
        <row r="2163">
          <cell r="A2163" t="str">
            <v>MA010</v>
          </cell>
          <cell r="B2163" t="str">
            <v>ALAMBRE RECOCIDO C 18</v>
          </cell>
          <cell r="C2163" t="str">
            <v>KG</v>
          </cell>
          <cell r="D2163">
            <v>0.03</v>
          </cell>
          <cell r="E2163">
            <v>0.01</v>
          </cell>
          <cell r="F2163">
            <v>7227</v>
          </cell>
          <cell r="G2163">
            <v>218.97810000000001</v>
          </cell>
        </row>
        <row r="2164">
          <cell r="A2164" t="str">
            <v/>
          </cell>
          <cell r="C2164" t="str">
            <v/>
          </cell>
          <cell r="F2164" t="str">
            <v/>
          </cell>
          <cell r="G2164" t="str">
            <v/>
          </cell>
        </row>
        <row r="2165">
          <cell r="A2165" t="str">
            <v/>
          </cell>
          <cell r="C2165" t="str">
            <v/>
          </cell>
          <cell r="F2165" t="str">
            <v/>
          </cell>
          <cell r="G2165" t="str">
            <v/>
          </cell>
        </row>
        <row r="2166">
          <cell r="A2166" t="str">
            <v/>
          </cell>
          <cell r="C2166" t="str">
            <v/>
          </cell>
          <cell r="F2166" t="str">
            <v/>
          </cell>
          <cell r="G2166" t="str">
            <v/>
          </cell>
        </row>
        <row r="2167">
          <cell r="A2167" t="str">
            <v/>
          </cell>
          <cell r="C2167" t="str">
            <v/>
          </cell>
          <cell r="F2167" t="str">
            <v/>
          </cell>
          <cell r="G2167" t="str">
            <v/>
          </cell>
        </row>
        <row r="2168">
          <cell r="A2168" t="str">
            <v/>
          </cell>
          <cell r="C2168" t="str">
            <v/>
          </cell>
          <cell r="F2168" t="str">
            <v/>
          </cell>
          <cell r="G2168" t="str">
            <v/>
          </cell>
        </row>
        <row r="2169">
          <cell r="A2169" t="str">
            <v/>
          </cell>
          <cell r="C2169" t="str">
            <v/>
          </cell>
          <cell r="F2169" t="str">
            <v/>
          </cell>
          <cell r="G2169" t="str">
            <v/>
          </cell>
        </row>
        <row r="2170">
          <cell r="A2170" t="str">
            <v/>
          </cell>
          <cell r="C2170" t="str">
            <v/>
          </cell>
          <cell r="F2170" t="str">
            <v/>
          </cell>
          <cell r="G2170" t="str">
            <v/>
          </cell>
        </row>
        <row r="2171">
          <cell r="A2171" t="str">
            <v/>
          </cell>
          <cell r="C2171" t="str">
            <v/>
          </cell>
          <cell r="F2171" t="str">
            <v/>
          </cell>
          <cell r="G2171" t="str">
            <v/>
          </cell>
        </row>
        <row r="2172">
          <cell r="A2172" t="str">
            <v/>
          </cell>
          <cell r="C2172" t="str">
            <v/>
          </cell>
          <cell r="F2172" t="str">
            <v/>
          </cell>
          <cell r="G2172" t="str">
            <v/>
          </cell>
        </row>
        <row r="2173">
          <cell r="A2173" t="str">
            <v/>
          </cell>
          <cell r="C2173" t="str">
            <v/>
          </cell>
          <cell r="F2173" t="str">
            <v/>
          </cell>
          <cell r="G2173" t="str">
            <v/>
          </cell>
        </row>
        <row r="2174">
          <cell r="A2174" t="str">
            <v/>
          </cell>
          <cell r="C2174" t="str">
            <v/>
          </cell>
          <cell r="F2174" t="str">
            <v/>
          </cell>
          <cell r="G2174" t="str">
            <v/>
          </cell>
        </row>
        <row r="2175">
          <cell r="A2175" t="str">
            <v/>
          </cell>
          <cell r="C2175" t="str">
            <v/>
          </cell>
          <cell r="F2175" t="str">
            <v/>
          </cell>
          <cell r="G2175" t="str">
            <v/>
          </cell>
        </row>
        <row r="2176">
          <cell r="F2176" t="str">
            <v>SUBTOTAL</v>
          </cell>
          <cell r="G2176">
            <v>5520.4281000000001</v>
          </cell>
        </row>
        <row r="2178">
          <cell r="A2178" t="str">
            <v>III. TRANSPORTES</v>
          </cell>
        </row>
        <row r="2179">
          <cell r="A2179" t="str">
            <v>CÓDIGO</v>
          </cell>
          <cell r="B2179" t="str">
            <v>DESCRIPCIÓN</v>
          </cell>
          <cell r="C2179" t="str">
            <v>TIPO</v>
          </cell>
          <cell r="D2179" t="str">
            <v>VOLUMEN/PESO</v>
          </cell>
          <cell r="E2179" t="str">
            <v>DISTANCIA</v>
          </cell>
          <cell r="F2179" t="str">
            <v>TARIFA</v>
          </cell>
          <cell r="G2179" t="str">
            <v>VR. UNITARIO</v>
          </cell>
        </row>
        <row r="2180">
          <cell r="A2180" t="str">
            <v/>
          </cell>
          <cell r="F2180" t="str">
            <v/>
          </cell>
          <cell r="G2180" t="str">
            <v/>
          </cell>
        </row>
        <row r="2181">
          <cell r="A2181" t="str">
            <v/>
          </cell>
          <cell r="E2181" t="str">
            <v/>
          </cell>
          <cell r="F2181" t="str">
            <v/>
          </cell>
          <cell r="G2181" t="str">
            <v/>
          </cell>
        </row>
        <row r="2182">
          <cell r="A2182" t="str">
            <v/>
          </cell>
          <cell r="E2182" t="str">
            <v/>
          </cell>
          <cell r="F2182" t="str">
            <v/>
          </cell>
          <cell r="G2182" t="str">
            <v/>
          </cell>
        </row>
        <row r="2183">
          <cell r="F2183" t="str">
            <v>SUBTOTAL</v>
          </cell>
          <cell r="G2183" t="str">
            <v/>
          </cell>
        </row>
        <row r="2185">
          <cell r="A2185" t="str">
            <v>IV. MANO DE OBRA</v>
          </cell>
        </row>
        <row r="2186">
          <cell r="A2186" t="str">
            <v>CÓDIGO</v>
          </cell>
          <cell r="B2186" t="str">
            <v>CARGOS PERSONAL</v>
          </cell>
          <cell r="D2186" t="str">
            <v>CANTIDAD</v>
          </cell>
          <cell r="E2186" t="str">
            <v>JORNAL TOTAL</v>
          </cell>
          <cell r="F2186" t="str">
            <v>RENDIMIENTO</v>
          </cell>
          <cell r="G2186" t="str">
            <v>VR. UNITARIO</v>
          </cell>
        </row>
        <row r="2187">
          <cell r="A2187" t="str">
            <v>MO031</v>
          </cell>
          <cell r="B2187" t="str">
            <v>AYUDANTE ENTENDIDO</v>
          </cell>
          <cell r="D2187">
            <v>1</v>
          </cell>
          <cell r="E2187">
            <v>89354</v>
          </cell>
          <cell r="F2187">
            <v>170</v>
          </cell>
          <cell r="G2187">
            <v>525.61176470588236</v>
          </cell>
        </row>
        <row r="2188">
          <cell r="A2188" t="str">
            <v>MO030</v>
          </cell>
          <cell r="B2188" t="str">
            <v>OFICIAL HIERRO</v>
          </cell>
          <cell r="D2188">
            <v>1</v>
          </cell>
          <cell r="E2188">
            <v>141233</v>
          </cell>
          <cell r="F2188">
            <v>170</v>
          </cell>
          <cell r="G2188">
            <v>830.78235294117644</v>
          </cell>
        </row>
        <row r="2189">
          <cell r="A2189" t="str">
            <v/>
          </cell>
          <cell r="E2189" t="str">
            <v/>
          </cell>
          <cell r="F2189" t="str">
            <v/>
          </cell>
          <cell r="G2189" t="str">
            <v/>
          </cell>
        </row>
        <row r="2190">
          <cell r="A2190" t="str">
            <v/>
          </cell>
          <cell r="E2190" t="str">
            <v/>
          </cell>
          <cell r="F2190" t="str">
            <v/>
          </cell>
          <cell r="G2190" t="str">
            <v/>
          </cell>
        </row>
        <row r="2191">
          <cell r="F2191" t="str">
            <v>SUBTOTAL</v>
          </cell>
          <cell r="G2191">
            <v>1356.3941176470589</v>
          </cell>
        </row>
        <row r="2193">
          <cell r="A2193" t="str">
            <v>V. SERVICIOS</v>
          </cell>
        </row>
        <row r="2194">
          <cell r="A2194" t="str">
            <v>CÓDIGO</v>
          </cell>
          <cell r="B2194" t="str">
            <v>DESCRIPCIÓN</v>
          </cell>
          <cell r="D2194" t="str">
            <v>UNIDAD</v>
          </cell>
          <cell r="E2194" t="str">
            <v>CANTIDAD</v>
          </cell>
          <cell r="F2194" t="str">
            <v>PRECIO UNIT.</v>
          </cell>
          <cell r="G2194" t="str">
            <v>VR. UNITARIO</v>
          </cell>
        </row>
        <row r="2195">
          <cell r="A2195" t="str">
            <v/>
          </cell>
          <cell r="D2195" t="str">
            <v/>
          </cell>
          <cell r="F2195" t="str">
            <v/>
          </cell>
          <cell r="G2195" t="str">
            <v/>
          </cell>
        </row>
        <row r="2196">
          <cell r="A2196" t="str">
            <v/>
          </cell>
          <cell r="D2196" t="str">
            <v/>
          </cell>
          <cell r="F2196" t="str">
            <v/>
          </cell>
          <cell r="G2196" t="str">
            <v/>
          </cell>
        </row>
        <row r="2197">
          <cell r="A2197" t="str">
            <v/>
          </cell>
          <cell r="D2197" t="str">
            <v/>
          </cell>
          <cell r="F2197" t="str">
            <v/>
          </cell>
          <cell r="G2197" t="str">
            <v/>
          </cell>
        </row>
        <row r="2198">
          <cell r="F2198" t="str">
            <v>SUBTOTAL</v>
          </cell>
          <cell r="G2198" t="str">
            <v/>
          </cell>
        </row>
        <row r="2200">
          <cell r="A2200" t="str">
            <v>TOTAL COSTO DIRECTO</v>
          </cell>
          <cell r="G2200">
            <v>6979</v>
          </cell>
        </row>
        <row r="2202">
          <cell r="A2202" t="str">
            <v>2. COSTOS INDIRECTOS</v>
          </cell>
        </row>
        <row r="2204">
          <cell r="A2204" t="str">
            <v>DESCRIPCIÓN</v>
          </cell>
          <cell r="F2204" t="str">
            <v>PORCENTAJE</v>
          </cell>
          <cell r="G2204" t="str">
            <v>VALOR TOTAL</v>
          </cell>
        </row>
        <row r="2205">
          <cell r="A2205" t="str">
            <v>ADMINISTRACION</v>
          </cell>
          <cell r="F2205">
            <v>0.2364</v>
          </cell>
          <cell r="G2205">
            <v>1649.8355999999999</v>
          </cell>
        </row>
        <row r="2206">
          <cell r="A2206" t="str">
            <v>IMPREVISTOS</v>
          </cell>
          <cell r="F2206">
            <v>0.01</v>
          </cell>
          <cell r="G2206">
            <v>69.790000000000006</v>
          </cell>
        </row>
        <row r="2207">
          <cell r="A2207" t="str">
            <v>UTILIDADES</v>
          </cell>
          <cell r="F2207">
            <v>0.05</v>
          </cell>
          <cell r="G2207">
            <v>348.95000000000005</v>
          </cell>
        </row>
        <row r="2208">
          <cell r="A2208" t="str">
            <v>TOTAL COSTO INDIRECTO</v>
          </cell>
          <cell r="F2208">
            <v>0.2964</v>
          </cell>
          <cell r="G2208">
            <v>2069</v>
          </cell>
        </row>
        <row r="2210">
          <cell r="A2210" t="str">
            <v>PRECIO UNITARIO TOTAL APROXIMADO AL PESO</v>
          </cell>
          <cell r="G2210">
            <v>9048</v>
          </cell>
        </row>
        <row r="2212">
          <cell r="B2212" t="str">
            <v/>
          </cell>
        </row>
        <row r="2213">
          <cell r="B2213" t="str">
            <v/>
          </cell>
        </row>
        <row r="2214">
          <cell r="B2214" t="str">
            <v/>
          </cell>
        </row>
        <row r="2215">
          <cell r="B2215" t="str">
            <v/>
          </cell>
          <cell r="D2215" t="str">
            <v>FIRMA RESPONSABLE</v>
          </cell>
        </row>
        <row r="2219">
          <cell r="A2219" t="str">
            <v>DEPARTAMENTO DE ANTIOQUIA</v>
          </cell>
          <cell r="F2219" t="str">
            <v/>
          </cell>
        </row>
        <row r="2220">
          <cell r="A2220" t="str">
            <v>MUNICIPIO DE BURITICÁ</v>
          </cell>
        </row>
        <row r="2221">
          <cell r="A2221" t="str">
            <v>PROYECTO: MEJORAMIENTO DE VIAS TERCIARIAS EN EL MUNICIPIO DE BURITICA EN EL 
MARCO DEL PROGRAMA REGIONAL MEJORAMIENTO DE VIAS 
TERCIARIAS EN EL OCCIDENTE ANTIOQUEÑO</v>
          </cell>
        </row>
        <row r="2223">
          <cell r="A2223" t="str">
            <v xml:space="preserve">ANÁLISIS DE PRECIOS UNITARIOS  VEREDA PAJARITO </v>
          </cell>
        </row>
        <row r="2224">
          <cell r="A2224" t="str">
            <v>ITEM DE PAGO</v>
          </cell>
          <cell r="B2224" t="str">
            <v>DESCRIPCIÓN</v>
          </cell>
          <cell r="E2224" t="str">
            <v>UNIDAD</v>
          </cell>
          <cell r="F2224" t="str">
            <v>CANTIDAD</v>
          </cell>
          <cell r="G2224" t="str">
            <v>COSTO DIRECTO</v>
          </cell>
        </row>
        <row r="2225">
          <cell r="A2225">
            <v>4.5999999999999996</v>
          </cell>
          <cell r="B2225" t="str">
            <v>Suministro , Transporte e instalación  de Tubería de concreto reforzado 900 mm, Clase 2 - Prefabricada</v>
          </cell>
          <cell r="E2225" t="str">
            <v>m</v>
          </cell>
          <cell r="G2225">
            <v>732001</v>
          </cell>
        </row>
        <row r="2227">
          <cell r="A2227" t="str">
            <v>1. COSTOS DIRECTOS</v>
          </cell>
        </row>
        <row r="2229">
          <cell r="A2229" t="str">
            <v>I. EQUIPO</v>
          </cell>
        </row>
        <row r="2230">
          <cell r="A2230" t="str">
            <v>CÓDIGO</v>
          </cell>
          <cell r="B2230" t="str">
            <v>DESCRIPCIÓN</v>
          </cell>
          <cell r="D2230" t="str">
            <v>UNIDAD</v>
          </cell>
          <cell r="E2230" t="str">
            <v>TARIFA</v>
          </cell>
          <cell r="F2230" t="str">
            <v>RENDIMIENTO</v>
          </cell>
          <cell r="G2230" t="str">
            <v>VR. UNITARIO</v>
          </cell>
        </row>
        <row r="2231">
          <cell r="A2231" t="str">
            <v>HEQ009</v>
          </cell>
          <cell r="B2231" t="str">
            <v>RETROEXCAVADORA LLANTA</v>
          </cell>
          <cell r="D2231" t="str">
            <v>HORA</v>
          </cell>
          <cell r="E2231">
            <v>130000</v>
          </cell>
          <cell r="F2231">
            <v>8</v>
          </cell>
          <cell r="G2231">
            <v>16250</v>
          </cell>
        </row>
        <row r="2232">
          <cell r="A2232" t="str">
            <v/>
          </cell>
          <cell r="D2232" t="str">
            <v/>
          </cell>
          <cell r="E2232" t="str">
            <v/>
          </cell>
          <cell r="G2232" t="str">
            <v/>
          </cell>
        </row>
        <row r="2233">
          <cell r="A2233" t="str">
            <v/>
          </cell>
          <cell r="D2233" t="str">
            <v/>
          </cell>
          <cell r="E2233" t="str">
            <v/>
          </cell>
          <cell r="G2233" t="str">
            <v/>
          </cell>
        </row>
        <row r="2234">
          <cell r="A2234" t="str">
            <v/>
          </cell>
          <cell r="D2234" t="str">
            <v/>
          </cell>
          <cell r="E2234" t="str">
            <v/>
          </cell>
          <cell r="G2234" t="str">
            <v/>
          </cell>
        </row>
        <row r="2235">
          <cell r="A2235" t="str">
            <v/>
          </cell>
          <cell r="D2235" t="str">
            <v/>
          </cell>
          <cell r="E2235" t="str">
            <v/>
          </cell>
          <cell r="G2235" t="str">
            <v/>
          </cell>
        </row>
        <row r="2236">
          <cell r="A2236" t="str">
            <v/>
          </cell>
          <cell r="D2236" t="str">
            <v/>
          </cell>
          <cell r="E2236" t="str">
            <v/>
          </cell>
          <cell r="G2236" t="str">
            <v/>
          </cell>
        </row>
        <row r="2237">
          <cell r="A2237" t="str">
            <v>HEQ001</v>
          </cell>
          <cell r="B2237" t="str">
            <v>HERRAMIENTA MENOR (5% DE LA MANO DE OBRA)</v>
          </cell>
          <cell r="D2237" t="str">
            <v>%</v>
          </cell>
          <cell r="E2237">
            <v>0.05</v>
          </cell>
          <cell r="F2237">
            <v>57803.375</v>
          </cell>
          <cell r="G2237">
            <v>2890.1687500000003</v>
          </cell>
        </row>
        <row r="2238">
          <cell r="F2238" t="str">
            <v>SUBTOTAL</v>
          </cell>
          <cell r="G2238">
            <v>19140.168750000001</v>
          </cell>
        </row>
        <row r="2240">
          <cell r="A2240" t="str">
            <v>II. MATERIALES</v>
          </cell>
        </row>
        <row r="2241">
          <cell r="A2241" t="str">
            <v>CÓDIGO</v>
          </cell>
          <cell r="B2241" t="str">
            <v>DESCRIPCIÓN</v>
          </cell>
          <cell r="C2241" t="str">
            <v>UNIDAD</v>
          </cell>
          <cell r="D2241" t="str">
            <v>CANTIDAD</v>
          </cell>
          <cell r="E2241" t="str">
            <v>DESP.</v>
          </cell>
          <cell r="F2241" t="str">
            <v>PRECIO UNIT.</v>
          </cell>
          <cell r="G2241" t="str">
            <v>VR. UNITARIO</v>
          </cell>
        </row>
        <row r="2242">
          <cell r="A2242" t="str">
            <v>MA023</v>
          </cell>
          <cell r="B2242" t="str">
            <v>Tubo concreto reforzada D=36" cl2</v>
          </cell>
          <cell r="C2242" t="str">
            <v>m</v>
          </cell>
          <cell r="D2242">
            <v>1</v>
          </cell>
          <cell r="F2242">
            <v>655057.5</v>
          </cell>
          <cell r="G2242">
            <v>655057.5</v>
          </cell>
        </row>
        <row r="2243">
          <cell r="A2243" t="str">
            <v/>
          </cell>
          <cell r="C2243" t="str">
            <v/>
          </cell>
          <cell r="F2243" t="str">
            <v/>
          </cell>
          <cell r="G2243" t="str">
            <v/>
          </cell>
        </row>
        <row r="2244">
          <cell r="A2244" t="str">
            <v/>
          </cell>
          <cell r="C2244" t="str">
            <v/>
          </cell>
          <cell r="F2244" t="str">
            <v/>
          </cell>
          <cell r="G2244" t="str">
            <v/>
          </cell>
        </row>
        <row r="2245">
          <cell r="A2245" t="str">
            <v/>
          </cell>
          <cell r="C2245" t="str">
            <v/>
          </cell>
          <cell r="F2245" t="str">
            <v/>
          </cell>
          <cell r="G2245" t="str">
            <v/>
          </cell>
        </row>
        <row r="2246">
          <cell r="A2246" t="str">
            <v/>
          </cell>
          <cell r="C2246" t="str">
            <v/>
          </cell>
          <cell r="F2246" t="str">
            <v/>
          </cell>
          <cell r="G2246" t="str">
            <v/>
          </cell>
        </row>
        <row r="2247">
          <cell r="A2247" t="str">
            <v/>
          </cell>
          <cell r="C2247" t="str">
            <v/>
          </cell>
          <cell r="F2247" t="str">
            <v/>
          </cell>
          <cell r="G2247" t="str">
            <v/>
          </cell>
        </row>
        <row r="2248">
          <cell r="A2248" t="str">
            <v/>
          </cell>
          <cell r="C2248" t="str">
            <v/>
          </cell>
          <cell r="F2248" t="str">
            <v/>
          </cell>
          <cell r="G2248" t="str">
            <v/>
          </cell>
        </row>
        <row r="2249">
          <cell r="A2249" t="str">
            <v/>
          </cell>
          <cell r="C2249" t="str">
            <v/>
          </cell>
          <cell r="F2249" t="str">
            <v/>
          </cell>
          <cell r="G2249" t="str">
            <v/>
          </cell>
        </row>
        <row r="2250">
          <cell r="A2250" t="str">
            <v/>
          </cell>
          <cell r="C2250" t="str">
            <v/>
          </cell>
          <cell r="F2250" t="str">
            <v/>
          </cell>
          <cell r="G2250" t="str">
            <v/>
          </cell>
        </row>
        <row r="2251">
          <cell r="A2251" t="str">
            <v/>
          </cell>
          <cell r="C2251" t="str">
            <v/>
          </cell>
          <cell r="F2251" t="str">
            <v/>
          </cell>
          <cell r="G2251" t="str">
            <v/>
          </cell>
        </row>
        <row r="2252">
          <cell r="A2252" t="str">
            <v/>
          </cell>
          <cell r="C2252" t="str">
            <v/>
          </cell>
          <cell r="F2252" t="str">
            <v/>
          </cell>
          <cell r="G2252" t="str">
            <v/>
          </cell>
        </row>
        <row r="2253">
          <cell r="A2253" t="str">
            <v/>
          </cell>
          <cell r="C2253" t="str">
            <v/>
          </cell>
          <cell r="F2253" t="str">
            <v/>
          </cell>
          <cell r="G2253" t="str">
            <v/>
          </cell>
        </row>
        <row r="2254">
          <cell r="A2254" t="str">
            <v/>
          </cell>
          <cell r="C2254" t="str">
            <v/>
          </cell>
          <cell r="F2254" t="str">
            <v/>
          </cell>
          <cell r="G2254" t="str">
            <v/>
          </cell>
        </row>
        <row r="2255">
          <cell r="A2255" t="str">
            <v/>
          </cell>
          <cell r="C2255" t="str">
            <v/>
          </cell>
          <cell r="F2255" t="str">
            <v/>
          </cell>
          <cell r="G2255" t="str">
            <v/>
          </cell>
        </row>
        <row r="2256">
          <cell r="F2256" t="str">
            <v>SUBTOTAL</v>
          </cell>
          <cell r="G2256">
            <v>655057.5</v>
          </cell>
        </row>
        <row r="2258">
          <cell r="A2258" t="str">
            <v>III. TRANSPORTES</v>
          </cell>
        </row>
        <row r="2259">
          <cell r="A2259" t="str">
            <v>CÓDIGO</v>
          </cell>
          <cell r="B2259" t="str">
            <v>DESCRIPCIÓN</v>
          </cell>
          <cell r="C2259" t="str">
            <v>TIPO</v>
          </cell>
          <cell r="D2259" t="str">
            <v>VOLUMEN/PESO</v>
          </cell>
          <cell r="E2259" t="str">
            <v>DISTANCIA</v>
          </cell>
          <cell r="F2259" t="str">
            <v>TARIFA</v>
          </cell>
          <cell r="G2259" t="str">
            <v>VR. UNITARIO</v>
          </cell>
        </row>
        <row r="2260">
          <cell r="A2260" t="str">
            <v>TR001</v>
          </cell>
          <cell r="B2260" t="str">
            <v>TRANSPORTE DE INSUMOS GENERALES</v>
          </cell>
          <cell r="E2260" t="str">
            <v/>
          </cell>
          <cell r="F2260">
            <v>1004</v>
          </cell>
          <cell r="G2260" t="str">
            <v/>
          </cell>
        </row>
        <row r="2261">
          <cell r="A2261" t="str">
            <v/>
          </cell>
          <cell r="E2261" t="str">
            <v/>
          </cell>
          <cell r="F2261" t="str">
            <v/>
          </cell>
          <cell r="G2261" t="str">
            <v/>
          </cell>
        </row>
        <row r="2262">
          <cell r="A2262" t="str">
            <v/>
          </cell>
          <cell r="E2262" t="str">
            <v/>
          </cell>
          <cell r="F2262" t="str">
            <v/>
          </cell>
          <cell r="G2262" t="str">
            <v/>
          </cell>
        </row>
        <row r="2263">
          <cell r="F2263" t="str">
            <v>SUBTOTAL</v>
          </cell>
          <cell r="G2263" t="str">
            <v/>
          </cell>
        </row>
        <row r="2265">
          <cell r="A2265" t="str">
            <v>IV. MANO DE OBRA</v>
          </cell>
        </row>
        <row r="2266">
          <cell r="A2266" t="str">
            <v>CÓDIGO</v>
          </cell>
          <cell r="B2266" t="str">
            <v>CARGOS PERSONAL</v>
          </cell>
          <cell r="D2266" t="str">
            <v>CANTIDAD</v>
          </cell>
          <cell r="E2266" t="str">
            <v>JORNAL TOTAL</v>
          </cell>
          <cell r="F2266" t="str">
            <v>RENDIMIENTO</v>
          </cell>
          <cell r="G2266" t="str">
            <v>VR. UNITARIO</v>
          </cell>
        </row>
        <row r="2267">
          <cell r="A2267" t="str">
            <v>MO029</v>
          </cell>
          <cell r="B2267" t="str">
            <v>OFICIAL DE OBRA CIVIL</v>
          </cell>
          <cell r="D2267">
            <v>1</v>
          </cell>
          <cell r="E2267">
            <v>153307</v>
          </cell>
          <cell r="F2267">
            <v>8</v>
          </cell>
          <cell r="G2267">
            <v>19163.375</v>
          </cell>
        </row>
        <row r="2268">
          <cell r="A2268" t="str">
            <v>MO032</v>
          </cell>
          <cell r="B2268" t="str">
            <v>AYUDANTE RASO</v>
          </cell>
          <cell r="D2268">
            <v>4</v>
          </cell>
          <cell r="E2268">
            <v>77280</v>
          </cell>
          <cell r="F2268">
            <v>8</v>
          </cell>
          <cell r="G2268">
            <v>38640</v>
          </cell>
        </row>
        <row r="2269">
          <cell r="A2269" t="str">
            <v/>
          </cell>
          <cell r="E2269" t="str">
            <v/>
          </cell>
          <cell r="F2269" t="str">
            <v/>
          </cell>
          <cell r="G2269" t="str">
            <v/>
          </cell>
        </row>
        <row r="2270">
          <cell r="A2270" t="str">
            <v/>
          </cell>
          <cell r="E2270" t="str">
            <v/>
          </cell>
          <cell r="F2270" t="str">
            <v/>
          </cell>
          <cell r="G2270" t="str">
            <v/>
          </cell>
        </row>
        <row r="2271">
          <cell r="F2271" t="str">
            <v>SUBTOTAL</v>
          </cell>
          <cell r="G2271">
            <v>57803.375</v>
          </cell>
        </row>
        <row r="2273">
          <cell r="A2273" t="str">
            <v>V. SERVICIOS</v>
          </cell>
        </row>
        <row r="2274">
          <cell r="A2274" t="str">
            <v>CÓDIGO</v>
          </cell>
          <cell r="B2274" t="str">
            <v>DESCRIPCIÓN</v>
          </cell>
          <cell r="D2274" t="str">
            <v>UNIDAD</v>
          </cell>
          <cell r="E2274" t="str">
            <v>CANTIDAD</v>
          </cell>
          <cell r="F2274" t="str">
            <v>PRECIO UNIT.</v>
          </cell>
          <cell r="G2274" t="str">
            <v>VR. UNITARIO</v>
          </cell>
        </row>
        <row r="2275">
          <cell r="A2275" t="str">
            <v/>
          </cell>
          <cell r="D2275" t="str">
            <v/>
          </cell>
          <cell r="F2275" t="str">
            <v/>
          </cell>
          <cell r="G2275" t="str">
            <v/>
          </cell>
        </row>
        <row r="2276">
          <cell r="A2276" t="str">
            <v/>
          </cell>
          <cell r="D2276" t="str">
            <v/>
          </cell>
          <cell r="F2276" t="str">
            <v/>
          </cell>
          <cell r="G2276" t="str">
            <v/>
          </cell>
        </row>
        <row r="2277">
          <cell r="A2277" t="str">
            <v/>
          </cell>
          <cell r="D2277" t="str">
            <v/>
          </cell>
          <cell r="F2277" t="str">
            <v/>
          </cell>
          <cell r="G2277" t="str">
            <v/>
          </cell>
        </row>
        <row r="2278">
          <cell r="F2278" t="str">
            <v>SUBTOTAL</v>
          </cell>
          <cell r="G2278" t="str">
            <v/>
          </cell>
        </row>
        <row r="2280">
          <cell r="A2280" t="str">
            <v>TOTAL COSTO DIRECTO</v>
          </cell>
          <cell r="G2280">
            <v>732001</v>
          </cell>
        </row>
        <row r="2282">
          <cell r="A2282" t="str">
            <v>2. COSTOS INDIRECTOS</v>
          </cell>
        </row>
        <row r="2284">
          <cell r="A2284" t="str">
            <v>DESCRIPCIÓN</v>
          </cell>
          <cell r="F2284" t="str">
            <v>PORCENTAJE</v>
          </cell>
          <cell r="G2284" t="str">
            <v>VALOR TOTAL</v>
          </cell>
        </row>
        <row r="2285">
          <cell r="A2285" t="str">
            <v>ADMINISTRACION</v>
          </cell>
          <cell r="F2285">
            <v>0.2364</v>
          </cell>
          <cell r="G2285">
            <v>173045.03640000001</v>
          </cell>
        </row>
        <row r="2286">
          <cell r="A2286" t="str">
            <v>IMPREVISTOS</v>
          </cell>
          <cell r="F2286">
            <v>0.01</v>
          </cell>
          <cell r="G2286">
            <v>7320.01</v>
          </cell>
        </row>
        <row r="2287">
          <cell r="A2287" t="str">
            <v>UTILIDADES</v>
          </cell>
          <cell r="F2287">
            <v>0.05</v>
          </cell>
          <cell r="G2287">
            <v>36600.050000000003</v>
          </cell>
        </row>
        <row r="2288">
          <cell r="A2288" t="str">
            <v>TOTAL COSTO INDIRECTO</v>
          </cell>
          <cell r="F2288">
            <v>0.2964</v>
          </cell>
          <cell r="G2288">
            <v>216965</v>
          </cell>
        </row>
        <row r="2290">
          <cell r="A2290" t="str">
            <v>PRECIO UNITARIO TOTAL APROXIMADO AL PESO</v>
          </cell>
          <cell r="G2290">
            <v>948966</v>
          </cell>
        </row>
        <row r="2292">
          <cell r="B2292" t="str">
            <v/>
          </cell>
        </row>
        <row r="2293">
          <cell r="B2293" t="str">
            <v/>
          </cell>
        </row>
        <row r="2294">
          <cell r="B2294" t="str">
            <v/>
          </cell>
        </row>
        <row r="2295">
          <cell r="B2295" t="str">
            <v/>
          </cell>
          <cell r="D2295" t="str">
            <v>FIRMA RESPONSABLE</v>
          </cell>
        </row>
        <row r="2298">
          <cell r="A2298" t="str">
            <v>DEPARTAMENTO DE ANTIOQUIA</v>
          </cell>
          <cell r="F2298" t="str">
            <v/>
          </cell>
        </row>
        <row r="2299">
          <cell r="A2299" t="str">
            <v>MUNICIPIO DE BURITICÁ</v>
          </cell>
        </row>
        <row r="2300">
          <cell r="A2300" t="str">
            <v>PROYECTO: MEJORAMIENTO DE VIAS TERCIARIAS EN EL MUNICIPIO DE BURITICA EN EL 
MARCO DEL PROGRAMA REGIONAL MEJORAMIENTO DE VIAS 
TERCIARIAS EN EL OCCIDENTE ANTIOQUEÑO</v>
          </cell>
        </row>
        <row r="2302">
          <cell r="A2302" t="str">
            <v>ANÁLISIS DE PRECIOS UNITARIOS  VEREDA ALTO DEL OBISPO</v>
          </cell>
        </row>
        <row r="2304">
          <cell r="A2304" t="str">
            <v>ITEM DE PAGO</v>
          </cell>
          <cell r="B2304" t="str">
            <v>DESCRIPCIÓN</v>
          </cell>
          <cell r="E2304" t="str">
            <v>UNIDAD</v>
          </cell>
          <cell r="F2304" t="str">
            <v>CANTIDAD</v>
          </cell>
          <cell r="G2304" t="str">
            <v>COSTO DIRECTO</v>
          </cell>
        </row>
        <row r="2305">
          <cell r="A2305">
            <v>5.0999999999999996</v>
          </cell>
          <cell r="B2305" t="str">
            <v>Excavaciones para estructuras varias en material común en seco sin entibado. No Incluye
transporte y disposición final de los materiales.</v>
          </cell>
          <cell r="E2305" t="str">
            <v>m3</v>
          </cell>
          <cell r="F2305">
            <v>325</v>
          </cell>
          <cell r="G2305">
            <v>7514</v>
          </cell>
        </row>
        <row r="2307">
          <cell r="A2307" t="str">
            <v>1. COSTOS DIRECTOS</v>
          </cell>
        </row>
        <row r="2309">
          <cell r="A2309" t="str">
            <v>I. EQUIPO</v>
          </cell>
        </row>
        <row r="2310">
          <cell r="A2310" t="str">
            <v>CÓDIGO</v>
          </cell>
          <cell r="B2310" t="str">
            <v>DESCRIPCIÓN</v>
          </cell>
          <cell r="D2310" t="str">
            <v>UNIDAD</v>
          </cell>
          <cell r="E2310" t="str">
            <v>TARIFA</v>
          </cell>
          <cell r="F2310" t="str">
            <v>RENDIMIENTO</v>
          </cell>
          <cell r="G2310" t="str">
            <v>VR. UNITARIO</v>
          </cell>
        </row>
        <row r="2311">
          <cell r="A2311" t="str">
            <v>HEQ009</v>
          </cell>
          <cell r="B2311" t="str">
            <v>RETROEXCAVADORA LLANTA</v>
          </cell>
          <cell r="D2311" t="str">
            <v>HORA</v>
          </cell>
          <cell r="E2311">
            <v>130000</v>
          </cell>
          <cell r="F2311">
            <v>20</v>
          </cell>
          <cell r="G2311">
            <v>6500</v>
          </cell>
        </row>
        <row r="2312">
          <cell r="D2312" t="str">
            <v/>
          </cell>
          <cell r="E2312" t="str">
            <v/>
          </cell>
          <cell r="G2312" t="str">
            <v/>
          </cell>
        </row>
        <row r="2313">
          <cell r="A2313" t="str">
            <v/>
          </cell>
          <cell r="D2313" t="str">
            <v/>
          </cell>
          <cell r="E2313" t="str">
            <v/>
          </cell>
          <cell r="G2313" t="str">
            <v/>
          </cell>
        </row>
        <row r="2314">
          <cell r="A2314" t="str">
            <v/>
          </cell>
          <cell r="D2314" t="str">
            <v/>
          </cell>
          <cell r="E2314" t="str">
            <v/>
          </cell>
          <cell r="G2314" t="str">
            <v/>
          </cell>
        </row>
        <row r="2315">
          <cell r="A2315" t="str">
            <v/>
          </cell>
          <cell r="D2315" t="str">
            <v/>
          </cell>
          <cell r="E2315" t="str">
            <v/>
          </cell>
          <cell r="G2315" t="str">
            <v/>
          </cell>
        </row>
        <row r="2316">
          <cell r="A2316" t="str">
            <v/>
          </cell>
          <cell r="D2316" t="str">
            <v/>
          </cell>
          <cell r="E2316" t="str">
            <v/>
          </cell>
          <cell r="G2316" t="str">
            <v/>
          </cell>
        </row>
        <row r="2317">
          <cell r="A2317" t="str">
            <v>HEQ001</v>
          </cell>
          <cell r="B2317" t="str">
            <v>HERRAMIENTA MENOR (5% DE LA MANO DE OBRA)</v>
          </cell>
          <cell r="D2317" t="str">
            <v>%</v>
          </cell>
          <cell r="E2317">
            <v>0.05</v>
          </cell>
          <cell r="F2317">
            <v>966</v>
          </cell>
          <cell r="G2317">
            <v>48.300000000000004</v>
          </cell>
        </row>
        <row r="2318">
          <cell r="F2318" t="str">
            <v>SUBTOTAL</v>
          </cell>
          <cell r="G2318">
            <v>6548.3</v>
          </cell>
        </row>
        <row r="2320">
          <cell r="A2320" t="str">
            <v>II. MATERIALES</v>
          </cell>
        </row>
        <row r="2321">
          <cell r="A2321" t="str">
            <v>CÓDIGO</v>
          </cell>
          <cell r="B2321" t="str">
            <v>DESCRIPCIÓN</v>
          </cell>
          <cell r="C2321" t="str">
            <v>UNIDAD</v>
          </cell>
          <cell r="D2321" t="str">
            <v>CANTIDAD</v>
          </cell>
          <cell r="E2321" t="str">
            <v>DESP.</v>
          </cell>
          <cell r="F2321" t="str">
            <v>PRECIO UNIT.</v>
          </cell>
          <cell r="G2321" t="str">
            <v>VR. UNITARIO</v>
          </cell>
        </row>
        <row r="2322">
          <cell r="A2322" t="str">
            <v/>
          </cell>
          <cell r="C2322" t="str">
            <v/>
          </cell>
          <cell r="F2322" t="str">
            <v/>
          </cell>
          <cell r="G2322" t="str">
            <v/>
          </cell>
        </row>
        <row r="2323">
          <cell r="A2323" t="str">
            <v/>
          </cell>
          <cell r="C2323" t="str">
            <v/>
          </cell>
          <cell r="F2323" t="str">
            <v/>
          </cell>
          <cell r="G2323" t="str">
            <v/>
          </cell>
        </row>
        <row r="2324">
          <cell r="A2324" t="str">
            <v/>
          </cell>
          <cell r="C2324" t="str">
            <v/>
          </cell>
          <cell r="F2324" t="str">
            <v/>
          </cell>
          <cell r="G2324" t="str">
            <v/>
          </cell>
        </row>
        <row r="2325">
          <cell r="A2325" t="str">
            <v/>
          </cell>
          <cell r="C2325" t="str">
            <v/>
          </cell>
          <cell r="F2325" t="str">
            <v/>
          </cell>
          <cell r="G2325" t="str">
            <v/>
          </cell>
        </row>
        <row r="2326">
          <cell r="A2326" t="str">
            <v/>
          </cell>
          <cell r="C2326" t="str">
            <v/>
          </cell>
          <cell r="F2326" t="str">
            <v/>
          </cell>
          <cell r="G2326" t="str">
            <v/>
          </cell>
        </row>
        <row r="2327">
          <cell r="A2327" t="str">
            <v/>
          </cell>
          <cell r="C2327" t="str">
            <v/>
          </cell>
          <cell r="F2327" t="str">
            <v/>
          </cell>
          <cell r="G2327" t="str">
            <v/>
          </cell>
        </row>
        <row r="2328">
          <cell r="A2328" t="str">
            <v/>
          </cell>
          <cell r="C2328" t="str">
            <v/>
          </cell>
          <cell r="F2328" t="str">
            <v/>
          </cell>
          <cell r="G2328" t="str">
            <v/>
          </cell>
        </row>
        <row r="2329">
          <cell r="A2329" t="str">
            <v/>
          </cell>
          <cell r="C2329" t="str">
            <v/>
          </cell>
          <cell r="F2329" t="str">
            <v/>
          </cell>
          <cell r="G2329" t="str">
            <v/>
          </cell>
        </row>
        <row r="2330">
          <cell r="A2330" t="str">
            <v/>
          </cell>
          <cell r="C2330" t="str">
            <v/>
          </cell>
          <cell r="F2330" t="str">
            <v/>
          </cell>
          <cell r="G2330" t="str">
            <v/>
          </cell>
        </row>
        <row r="2331">
          <cell r="F2331" t="str">
            <v>SUBTOTAL</v>
          </cell>
          <cell r="G2331" t="str">
            <v/>
          </cell>
        </row>
        <row r="2333">
          <cell r="A2333" t="str">
            <v>III. TRANSPORTES</v>
          </cell>
        </row>
        <row r="2334">
          <cell r="A2334" t="str">
            <v>CÓDIGO</v>
          </cell>
          <cell r="B2334" t="str">
            <v>DESCRIPCIÓN</v>
          </cell>
          <cell r="C2334" t="str">
            <v>TIPO</v>
          </cell>
          <cell r="D2334" t="str">
            <v>VOLUMEN/PESO</v>
          </cell>
          <cell r="E2334" t="str">
            <v>DISTANCIA</v>
          </cell>
          <cell r="F2334" t="str">
            <v>TARIFA</v>
          </cell>
          <cell r="G2334" t="str">
            <v>VR. UNITARIO</v>
          </cell>
        </row>
        <row r="2335">
          <cell r="A2335" t="str">
            <v/>
          </cell>
          <cell r="E2335" t="str">
            <v/>
          </cell>
          <cell r="F2335" t="str">
            <v/>
          </cell>
          <cell r="G2335" t="str">
            <v/>
          </cell>
        </row>
        <row r="2336">
          <cell r="A2336" t="str">
            <v/>
          </cell>
          <cell r="E2336" t="str">
            <v/>
          </cell>
          <cell r="F2336" t="str">
            <v/>
          </cell>
          <cell r="G2336" t="str">
            <v/>
          </cell>
        </row>
        <row r="2337">
          <cell r="A2337" t="str">
            <v/>
          </cell>
          <cell r="E2337" t="str">
            <v/>
          </cell>
          <cell r="F2337" t="str">
            <v/>
          </cell>
          <cell r="G2337" t="str">
            <v/>
          </cell>
        </row>
        <row r="2338">
          <cell r="F2338" t="str">
            <v>SUBTOTAL</v>
          </cell>
          <cell r="G2338" t="str">
            <v/>
          </cell>
        </row>
        <row r="2340">
          <cell r="A2340" t="str">
            <v>IV. MANO DE OBRA</v>
          </cell>
        </row>
        <row r="2341">
          <cell r="A2341" t="str">
            <v>CÓDIGO</v>
          </cell>
          <cell r="B2341" t="str">
            <v>CARGOS PERSONAL</v>
          </cell>
          <cell r="D2341" t="str">
            <v>CANTIDAD</v>
          </cell>
          <cell r="E2341" t="str">
            <v>JORNAL TOTAL</v>
          </cell>
          <cell r="F2341" t="str">
            <v>RENDIMIENTO</v>
          </cell>
          <cell r="G2341" t="str">
            <v>VR. UNITARIO</v>
          </cell>
        </row>
        <row r="2342">
          <cell r="A2342" t="str">
            <v>MO032</v>
          </cell>
          <cell r="B2342" t="str">
            <v>AYUDANTE RASO</v>
          </cell>
          <cell r="D2342">
            <v>2</v>
          </cell>
          <cell r="E2342">
            <v>77280</v>
          </cell>
          <cell r="F2342">
            <v>160</v>
          </cell>
          <cell r="G2342">
            <v>966</v>
          </cell>
        </row>
        <row r="2343">
          <cell r="A2343" t="str">
            <v/>
          </cell>
          <cell r="E2343" t="str">
            <v/>
          </cell>
          <cell r="F2343" t="str">
            <v/>
          </cell>
          <cell r="G2343" t="str">
            <v/>
          </cell>
        </row>
        <row r="2344">
          <cell r="A2344" t="str">
            <v/>
          </cell>
          <cell r="E2344" t="str">
            <v/>
          </cell>
          <cell r="F2344" t="str">
            <v/>
          </cell>
          <cell r="G2344" t="str">
            <v/>
          </cell>
        </row>
        <row r="2345">
          <cell r="A2345" t="str">
            <v/>
          </cell>
          <cell r="E2345" t="str">
            <v/>
          </cell>
          <cell r="F2345" t="str">
            <v/>
          </cell>
          <cell r="G2345" t="str">
            <v/>
          </cell>
        </row>
        <row r="2346">
          <cell r="F2346" t="str">
            <v>SUBTOTAL</v>
          </cell>
          <cell r="G2346">
            <v>966</v>
          </cell>
        </row>
        <row r="2348">
          <cell r="A2348" t="str">
            <v>V. SERVICIOS</v>
          </cell>
        </row>
        <row r="2349">
          <cell r="A2349" t="str">
            <v>CÓDIGO</v>
          </cell>
          <cell r="B2349" t="str">
            <v>DESCRIPCIÓN</v>
          </cell>
          <cell r="D2349" t="str">
            <v>UNIDAD</v>
          </cell>
          <cell r="E2349" t="str">
            <v>CANTIDAD</v>
          </cell>
          <cell r="F2349" t="str">
            <v>PRECIO UNIT.</v>
          </cell>
          <cell r="G2349" t="str">
            <v>VR. UNITARIO</v>
          </cell>
        </row>
        <row r="2350">
          <cell r="A2350" t="str">
            <v/>
          </cell>
          <cell r="D2350" t="str">
            <v/>
          </cell>
          <cell r="F2350" t="str">
            <v/>
          </cell>
          <cell r="G2350" t="str">
            <v/>
          </cell>
        </row>
        <row r="2351">
          <cell r="A2351" t="str">
            <v/>
          </cell>
          <cell r="D2351" t="str">
            <v/>
          </cell>
          <cell r="F2351" t="str">
            <v/>
          </cell>
          <cell r="G2351" t="str">
            <v/>
          </cell>
        </row>
        <row r="2352">
          <cell r="A2352" t="str">
            <v/>
          </cell>
          <cell r="D2352" t="str">
            <v/>
          </cell>
          <cell r="F2352" t="str">
            <v/>
          </cell>
          <cell r="G2352" t="str">
            <v/>
          </cell>
        </row>
        <row r="2353">
          <cell r="F2353" t="str">
            <v>SUBTOTAL</v>
          </cell>
          <cell r="G2353" t="str">
            <v/>
          </cell>
        </row>
        <row r="2355">
          <cell r="A2355" t="str">
            <v>TOTAL COSTO DIRECTO</v>
          </cell>
          <cell r="G2355">
            <v>7514</v>
          </cell>
        </row>
        <row r="2357">
          <cell r="A2357" t="str">
            <v>2. COSTOS INDIRECTOS</v>
          </cell>
        </row>
        <row r="2359">
          <cell r="A2359" t="str">
            <v>DESCRIPCIÓN</v>
          </cell>
          <cell r="F2359" t="str">
            <v>PORCENTAJE</v>
          </cell>
          <cell r="G2359" t="str">
            <v>VALOR TOTAL</v>
          </cell>
        </row>
        <row r="2360">
          <cell r="A2360" t="str">
            <v>ADMINISTRACION</v>
          </cell>
          <cell r="F2360">
            <v>0.2364</v>
          </cell>
          <cell r="G2360">
            <v>1776.3096</v>
          </cell>
        </row>
        <row r="2361">
          <cell r="A2361" t="str">
            <v>IMPREVISTOS</v>
          </cell>
          <cell r="F2361">
            <v>0.01</v>
          </cell>
          <cell r="G2361">
            <v>75.14</v>
          </cell>
        </row>
        <row r="2362">
          <cell r="A2362" t="str">
            <v>UTILIDADES</v>
          </cell>
          <cell r="F2362">
            <v>0.05</v>
          </cell>
          <cell r="G2362">
            <v>375.70000000000005</v>
          </cell>
        </row>
        <row r="2363">
          <cell r="A2363" t="str">
            <v>TOTAL COSTO INDIRECTO</v>
          </cell>
          <cell r="F2363">
            <v>0.2964</v>
          </cell>
          <cell r="G2363">
            <v>2227</v>
          </cell>
        </row>
        <row r="2365">
          <cell r="A2365" t="str">
            <v>PRECIO UNITARIO TOTAL APROXIMADO AL PESO</v>
          </cell>
          <cell r="G2365">
            <v>9741</v>
          </cell>
        </row>
        <row r="2367">
          <cell r="B2367" t="str">
            <v/>
          </cell>
        </row>
        <row r="2368">
          <cell r="B2368" t="str">
            <v/>
          </cell>
        </row>
        <row r="2369">
          <cell r="B2369" t="str">
            <v/>
          </cell>
        </row>
        <row r="2370">
          <cell r="B2370" t="str">
            <v/>
          </cell>
          <cell r="D2370" t="str">
            <v>FIRMA RESPONSABLE</v>
          </cell>
        </row>
        <row r="2371">
          <cell r="A2371" t="str">
            <v>DEPARTAMENTO DE ANTIOQUIA</v>
          </cell>
          <cell r="F2371" t="str">
            <v/>
          </cell>
        </row>
        <row r="2372">
          <cell r="A2372" t="str">
            <v>MUNICIPIO DE BURITICÁ</v>
          </cell>
        </row>
        <row r="2373">
          <cell r="A2373" t="str">
            <v>PROYECTO: MEJORAMIENTO DE VIAS TERCIARIAS EN EL MUNICIPIO DE BURITICA EN EL 
MARCO DEL PROGRAMA REGIONAL MEJORAMIENTO DE VIAS 
TERCIARIAS EN EL OCCIDENTE ANTIOQUEÑO</v>
          </cell>
        </row>
        <row r="2375">
          <cell r="A2375" t="str">
            <v>ANÁLISIS DE PRECIOS UNITARIOS  VEREDA ALTO DEL OBISPO</v>
          </cell>
        </row>
        <row r="2376">
          <cell r="A2376" t="str">
            <v>ITEM DE PAGO</v>
          </cell>
          <cell r="B2376" t="str">
            <v>DESCRIPCIÓN</v>
          </cell>
          <cell r="E2376" t="str">
            <v>UNIDAD</v>
          </cell>
          <cell r="F2376" t="str">
            <v>CANTIDAD</v>
          </cell>
          <cell r="G2376" t="str">
            <v>COSTO DIRECTO</v>
          </cell>
        </row>
        <row r="2377">
          <cell r="A2377">
            <v>5.2</v>
          </cell>
          <cell r="B2377" t="str">
            <v>Lleno mecánico compactado con material proveniente de la excavación hasta obtener
una densidad mínima del 95%, de la obtenida en el ensayo del Proctor modificado.
Incluye selección, acarreo interno y compactación del material.</v>
          </cell>
          <cell r="E2377" t="str">
            <v>m3</v>
          </cell>
          <cell r="F2377">
            <v>190</v>
          </cell>
          <cell r="G2377">
            <v>6822</v>
          </cell>
        </row>
        <row r="2379">
          <cell r="A2379" t="str">
            <v>1. COSTOS DIRECTOS</v>
          </cell>
        </row>
        <row r="2381">
          <cell r="A2381" t="str">
            <v>I. EQUIPO</v>
          </cell>
        </row>
        <row r="2382">
          <cell r="A2382" t="str">
            <v>CÓDIGO</v>
          </cell>
          <cell r="B2382" t="str">
            <v>DESCRIPCIÓN</v>
          </cell>
          <cell r="D2382" t="str">
            <v>UNIDAD</v>
          </cell>
          <cell r="E2382" t="str">
            <v>TARIFA</v>
          </cell>
          <cell r="F2382" t="str">
            <v>RENDIMIENTO</v>
          </cell>
          <cell r="G2382" t="str">
            <v>VR. UNITARIO</v>
          </cell>
        </row>
        <row r="2383">
          <cell r="A2383" t="str">
            <v>HEQ009</v>
          </cell>
          <cell r="B2383" t="str">
            <v>RETROEXCAVADORA LLANTA</v>
          </cell>
          <cell r="D2383" t="str">
            <v>HORA</v>
          </cell>
          <cell r="E2383">
            <v>130000</v>
          </cell>
          <cell r="F2383">
            <v>40</v>
          </cell>
          <cell r="G2383">
            <v>3250</v>
          </cell>
        </row>
        <row r="2384">
          <cell r="A2384" t="str">
            <v>HEQ005</v>
          </cell>
          <cell r="B2384" t="str">
            <v>COMPACTADOR VIBRATORIO INGERSOLL RAND DD-110HF O EQUIVALENTE</v>
          </cell>
          <cell r="D2384" t="str">
            <v>HORA</v>
          </cell>
          <cell r="E2384">
            <v>121000</v>
          </cell>
          <cell r="F2384">
            <v>40</v>
          </cell>
          <cell r="G2384">
            <v>3025</v>
          </cell>
        </row>
        <row r="2385">
          <cell r="A2385" t="str">
            <v/>
          </cell>
          <cell r="D2385" t="str">
            <v/>
          </cell>
          <cell r="E2385" t="str">
            <v/>
          </cell>
          <cell r="G2385" t="str">
            <v/>
          </cell>
        </row>
        <row r="2386">
          <cell r="A2386" t="str">
            <v/>
          </cell>
          <cell r="D2386" t="str">
            <v/>
          </cell>
          <cell r="E2386" t="str">
            <v/>
          </cell>
          <cell r="G2386" t="str">
            <v/>
          </cell>
        </row>
        <row r="2387">
          <cell r="A2387" t="str">
            <v/>
          </cell>
          <cell r="D2387" t="str">
            <v/>
          </cell>
          <cell r="E2387" t="str">
            <v/>
          </cell>
          <cell r="G2387" t="str">
            <v/>
          </cell>
        </row>
        <row r="2388">
          <cell r="A2388" t="str">
            <v/>
          </cell>
          <cell r="D2388" t="str">
            <v/>
          </cell>
          <cell r="E2388" t="str">
            <v/>
          </cell>
          <cell r="G2388" t="str">
            <v/>
          </cell>
        </row>
        <row r="2389">
          <cell r="A2389" t="str">
            <v>HEQ001</v>
          </cell>
          <cell r="B2389" t="str">
            <v>HERRAMIENTA MENOR (5% DE LA MANO DE OBRA)</v>
          </cell>
          <cell r="D2389" t="str">
            <v>%</v>
          </cell>
          <cell r="E2389">
            <v>0.05</v>
          </cell>
          <cell r="F2389">
            <v>520.73125000000005</v>
          </cell>
          <cell r="G2389">
            <v>26.036562500000002</v>
          </cell>
        </row>
        <row r="2390">
          <cell r="F2390" t="str">
            <v>SUBTOTAL</v>
          </cell>
          <cell r="G2390">
            <v>6301.0365625000004</v>
          </cell>
        </row>
        <row r="2392">
          <cell r="A2392" t="str">
            <v>II. MATERIALES</v>
          </cell>
        </row>
        <row r="2393">
          <cell r="A2393" t="str">
            <v>CÓDIGO</v>
          </cell>
          <cell r="B2393" t="str">
            <v>DESCRIPCIÓN</v>
          </cell>
          <cell r="C2393" t="str">
            <v>UNIDAD</v>
          </cell>
          <cell r="D2393" t="str">
            <v>CANTIDAD</v>
          </cell>
          <cell r="E2393" t="str">
            <v>DESP.</v>
          </cell>
          <cell r="F2393" t="str">
            <v>PRECIO UNIT.</v>
          </cell>
          <cell r="G2393" t="str">
            <v>VR. UNITARIO</v>
          </cell>
        </row>
        <row r="2394">
          <cell r="A2394" t="str">
            <v/>
          </cell>
          <cell r="C2394" t="str">
            <v/>
          </cell>
          <cell r="F2394" t="str">
            <v/>
          </cell>
          <cell r="G2394" t="str">
            <v/>
          </cell>
        </row>
        <row r="2395">
          <cell r="A2395" t="str">
            <v/>
          </cell>
          <cell r="C2395" t="str">
            <v/>
          </cell>
          <cell r="F2395" t="str">
            <v/>
          </cell>
          <cell r="G2395" t="str">
            <v/>
          </cell>
        </row>
        <row r="2396">
          <cell r="A2396" t="str">
            <v/>
          </cell>
          <cell r="C2396" t="str">
            <v/>
          </cell>
          <cell r="F2396" t="str">
            <v/>
          </cell>
          <cell r="G2396" t="str">
            <v/>
          </cell>
        </row>
        <row r="2397">
          <cell r="A2397" t="str">
            <v/>
          </cell>
          <cell r="C2397" t="str">
            <v/>
          </cell>
          <cell r="F2397" t="str">
            <v/>
          </cell>
          <cell r="G2397" t="str">
            <v/>
          </cell>
        </row>
        <row r="2398">
          <cell r="A2398" t="str">
            <v/>
          </cell>
          <cell r="C2398" t="str">
            <v/>
          </cell>
          <cell r="F2398" t="str">
            <v/>
          </cell>
          <cell r="G2398" t="str">
            <v/>
          </cell>
        </row>
        <row r="2399">
          <cell r="A2399" t="str">
            <v/>
          </cell>
          <cell r="C2399" t="str">
            <v/>
          </cell>
          <cell r="F2399" t="str">
            <v/>
          </cell>
          <cell r="G2399" t="str">
            <v/>
          </cell>
        </row>
        <row r="2400">
          <cell r="A2400" t="str">
            <v/>
          </cell>
          <cell r="C2400" t="str">
            <v/>
          </cell>
          <cell r="F2400" t="str">
            <v/>
          </cell>
          <cell r="G2400" t="str">
            <v/>
          </cell>
        </row>
        <row r="2401">
          <cell r="A2401" t="str">
            <v/>
          </cell>
          <cell r="C2401" t="str">
            <v/>
          </cell>
          <cell r="F2401" t="str">
            <v/>
          </cell>
          <cell r="G2401" t="str">
            <v/>
          </cell>
        </row>
        <row r="2402">
          <cell r="A2402" t="str">
            <v/>
          </cell>
          <cell r="C2402" t="str">
            <v/>
          </cell>
          <cell r="F2402" t="str">
            <v/>
          </cell>
          <cell r="G2402" t="str">
            <v/>
          </cell>
        </row>
        <row r="2403">
          <cell r="F2403" t="str">
            <v>SUBTOTAL</v>
          </cell>
          <cell r="G2403" t="str">
            <v/>
          </cell>
        </row>
        <row r="2405">
          <cell r="A2405" t="str">
            <v>III. TRANSPORTES</v>
          </cell>
        </row>
        <row r="2406">
          <cell r="A2406" t="str">
            <v>CÓDIGO</v>
          </cell>
          <cell r="B2406" t="str">
            <v>DESCRIPCIÓN</v>
          </cell>
          <cell r="C2406" t="str">
            <v>TIPO</v>
          </cell>
          <cell r="D2406" t="str">
            <v>VOLUMEN/PESO</v>
          </cell>
          <cell r="E2406" t="str">
            <v>DISTANCIA</v>
          </cell>
          <cell r="F2406" t="str">
            <v>TARIFA</v>
          </cell>
          <cell r="G2406" t="str">
            <v>VR. UNITARIO</v>
          </cell>
        </row>
        <row r="2407">
          <cell r="A2407" t="str">
            <v/>
          </cell>
          <cell r="E2407" t="str">
            <v/>
          </cell>
          <cell r="F2407" t="str">
            <v/>
          </cell>
          <cell r="G2407" t="str">
            <v/>
          </cell>
        </row>
        <row r="2408">
          <cell r="A2408" t="str">
            <v/>
          </cell>
          <cell r="E2408" t="str">
            <v/>
          </cell>
          <cell r="F2408" t="str">
            <v/>
          </cell>
          <cell r="G2408" t="str">
            <v/>
          </cell>
        </row>
        <row r="2409">
          <cell r="A2409" t="str">
            <v/>
          </cell>
          <cell r="E2409" t="str">
            <v/>
          </cell>
          <cell r="F2409" t="str">
            <v/>
          </cell>
          <cell r="G2409" t="str">
            <v/>
          </cell>
        </row>
        <row r="2410">
          <cell r="F2410" t="str">
            <v>SUBTOTAL</v>
          </cell>
          <cell r="G2410" t="str">
            <v/>
          </cell>
        </row>
        <row r="2412">
          <cell r="A2412" t="str">
            <v>IV. MANO DE OBRA</v>
          </cell>
        </row>
        <row r="2413">
          <cell r="A2413" t="str">
            <v>CÓDIGO</v>
          </cell>
          <cell r="B2413" t="str">
            <v>CARGOS PERSONAL</v>
          </cell>
          <cell r="D2413" t="str">
            <v>CANTIDAD</v>
          </cell>
          <cell r="E2413" t="str">
            <v>JORNAL TOTAL</v>
          </cell>
          <cell r="F2413" t="str">
            <v>RENDIMIENTO</v>
          </cell>
          <cell r="G2413" t="str">
            <v>VR. UNITARIO</v>
          </cell>
        </row>
        <row r="2414">
          <cell r="A2414" t="str">
            <v>MO032</v>
          </cell>
          <cell r="B2414" t="str">
            <v>AYUDANTE RASO</v>
          </cell>
          <cell r="D2414">
            <v>1</v>
          </cell>
          <cell r="E2414">
            <v>77280</v>
          </cell>
          <cell r="F2414">
            <v>320</v>
          </cell>
          <cell r="G2414">
            <v>241.5</v>
          </cell>
        </row>
        <row r="2415">
          <cell r="A2415" t="str">
            <v>MO031</v>
          </cell>
          <cell r="B2415" t="str">
            <v>AYUDANTE ENTENDIDO</v>
          </cell>
          <cell r="D2415">
            <v>1</v>
          </cell>
          <cell r="E2415">
            <v>89354</v>
          </cell>
          <cell r="F2415">
            <v>320</v>
          </cell>
          <cell r="G2415">
            <v>279.23124999999999</v>
          </cell>
        </row>
        <row r="2416">
          <cell r="A2416" t="str">
            <v/>
          </cell>
          <cell r="E2416" t="str">
            <v/>
          </cell>
          <cell r="F2416" t="str">
            <v/>
          </cell>
          <cell r="G2416" t="str">
            <v/>
          </cell>
        </row>
        <row r="2417">
          <cell r="A2417" t="str">
            <v/>
          </cell>
          <cell r="E2417" t="str">
            <v/>
          </cell>
          <cell r="F2417" t="str">
            <v/>
          </cell>
          <cell r="G2417" t="str">
            <v/>
          </cell>
        </row>
        <row r="2418">
          <cell r="F2418" t="str">
            <v>SUBTOTAL</v>
          </cell>
          <cell r="G2418">
            <v>520.73125000000005</v>
          </cell>
        </row>
        <row r="2420">
          <cell r="A2420" t="str">
            <v>V. SERVICIOS</v>
          </cell>
        </row>
        <row r="2421">
          <cell r="A2421" t="str">
            <v>CÓDIGO</v>
          </cell>
          <cell r="B2421" t="str">
            <v>DESCRIPCIÓN</v>
          </cell>
          <cell r="D2421" t="str">
            <v>UNIDAD</v>
          </cell>
          <cell r="E2421" t="str">
            <v>CANTIDAD</v>
          </cell>
          <cell r="F2421" t="str">
            <v>PRECIO UNIT.</v>
          </cell>
          <cell r="G2421" t="str">
            <v>VR. UNITARIO</v>
          </cell>
        </row>
        <row r="2422">
          <cell r="A2422" t="str">
            <v/>
          </cell>
          <cell r="D2422" t="str">
            <v/>
          </cell>
          <cell r="F2422" t="str">
            <v/>
          </cell>
          <cell r="G2422" t="str">
            <v/>
          </cell>
        </row>
        <row r="2423">
          <cell r="A2423" t="str">
            <v/>
          </cell>
          <cell r="D2423" t="str">
            <v/>
          </cell>
          <cell r="F2423" t="str">
            <v/>
          </cell>
          <cell r="G2423" t="str">
            <v/>
          </cell>
        </row>
        <row r="2424">
          <cell r="A2424" t="str">
            <v/>
          </cell>
          <cell r="D2424" t="str">
            <v/>
          </cell>
          <cell r="F2424" t="str">
            <v/>
          </cell>
          <cell r="G2424" t="str">
            <v/>
          </cell>
        </row>
        <row r="2425">
          <cell r="F2425" t="str">
            <v>SUBTOTAL</v>
          </cell>
          <cell r="G2425" t="str">
            <v/>
          </cell>
        </row>
        <row r="2427">
          <cell r="A2427" t="str">
            <v>TOTAL COSTO DIRECTO</v>
          </cell>
          <cell r="G2427">
            <v>6822</v>
          </cell>
        </row>
        <row r="2429">
          <cell r="A2429" t="str">
            <v>2. COSTOS INDIRECTOS</v>
          </cell>
        </row>
        <row r="2431">
          <cell r="A2431" t="str">
            <v>DESCRIPCIÓN</v>
          </cell>
          <cell r="F2431" t="str">
            <v>PORCENTAJE</v>
          </cell>
          <cell r="G2431" t="str">
            <v>VALOR TOTAL</v>
          </cell>
        </row>
        <row r="2432">
          <cell r="A2432" t="str">
            <v>ADMINISTRACION</v>
          </cell>
          <cell r="F2432">
            <v>0.2364</v>
          </cell>
          <cell r="G2432">
            <v>1612.7208000000001</v>
          </cell>
        </row>
        <row r="2433">
          <cell r="A2433" t="str">
            <v>IMPREVISTOS</v>
          </cell>
          <cell r="F2433">
            <v>0.01</v>
          </cell>
          <cell r="G2433">
            <v>68.22</v>
          </cell>
        </row>
        <row r="2434">
          <cell r="A2434" t="str">
            <v>UTILIDADES</v>
          </cell>
          <cell r="F2434">
            <v>0.05</v>
          </cell>
          <cell r="G2434">
            <v>341.1</v>
          </cell>
        </row>
        <row r="2435">
          <cell r="A2435" t="str">
            <v>TOTAL COSTO INDIRECTO</v>
          </cell>
          <cell r="F2435">
            <v>0.2964</v>
          </cell>
          <cell r="G2435">
            <v>2022</v>
          </cell>
        </row>
        <row r="2437">
          <cell r="A2437" t="str">
            <v>PRECIO UNITARIO TOTAL APROXIMADO AL PESO</v>
          </cell>
          <cell r="G2437">
            <v>8844</v>
          </cell>
        </row>
        <row r="2439">
          <cell r="B2439" t="str">
            <v/>
          </cell>
        </row>
        <row r="2440">
          <cell r="B2440" t="str">
            <v/>
          </cell>
        </row>
        <row r="2441">
          <cell r="B2441" t="str">
            <v/>
          </cell>
        </row>
        <row r="2442">
          <cell r="B2442" t="str">
            <v/>
          </cell>
          <cell r="D2442" t="str">
            <v>FIRMA RESPONSABLE</v>
          </cell>
        </row>
        <row r="2443">
          <cell r="A2443" t="str">
            <v>DEPARTAMENTO DE ANTIOQUIA</v>
          </cell>
          <cell r="F2443" t="str">
            <v/>
          </cell>
        </row>
        <row r="2444">
          <cell r="A2444" t="str">
            <v>MUNICIPIO DE BURITICÁ</v>
          </cell>
        </row>
        <row r="2445">
          <cell r="A2445" t="str">
            <v>PROYECTO: MEJORAMIENTO DE VIAS TERCIARIAS EN EL MUNICIPIO DE BURITICA EN EL 
MARCO DEL PROGRAMA REGIONAL MEJORAMIENTO DE VIAS 
TERCIARIAS EN EL OCCIDENTE ANTIOQUEÑO</v>
          </cell>
        </row>
        <row r="2447">
          <cell r="A2447" t="str">
            <v>ANÁLISIS DE PRECIOS UNITARIOS  VEREDA ALTO DEL OBISPO</v>
          </cell>
        </row>
        <row r="2448">
          <cell r="A2448" t="str">
            <v>ITEM DE PAGO</v>
          </cell>
          <cell r="B2448" t="str">
            <v>DESCRIPCIÓN</v>
          </cell>
          <cell r="E2448" t="str">
            <v>UNIDAD</v>
          </cell>
          <cell r="F2448" t="str">
            <v>CANTIDAD</v>
          </cell>
          <cell r="G2448" t="str">
            <v>COSTO DIRECTO</v>
          </cell>
        </row>
        <row r="2449">
          <cell r="A2449">
            <v>5.3</v>
          </cell>
          <cell r="B2449" t="str">
            <v>Suministro, colocación, conformación y compactación de Sub-base granular, 
incluye transporte. Compactación hasta obtener una densidad mínima del 95%, de la
obtenida en el ensayo del Proctor modificado</v>
          </cell>
          <cell r="E2449" t="str">
            <v>m3</v>
          </cell>
          <cell r="G2449">
            <v>137909</v>
          </cell>
        </row>
        <row r="2451">
          <cell r="A2451" t="str">
            <v>1. COSTOS DIRECTOS</v>
          </cell>
        </row>
        <row r="2453">
          <cell r="A2453" t="str">
            <v>I. EQUIPO</v>
          </cell>
        </row>
        <row r="2454">
          <cell r="A2454" t="str">
            <v>CÓDIGO</v>
          </cell>
          <cell r="B2454" t="str">
            <v>DESCRIPCIÓN</v>
          </cell>
          <cell r="D2454" t="str">
            <v>UNIDAD</v>
          </cell>
          <cell r="E2454" t="str">
            <v>TARIFA</v>
          </cell>
          <cell r="F2454" t="str">
            <v>RENDIMIENTO</v>
          </cell>
          <cell r="G2454" t="str">
            <v>VR. UNITARIO</v>
          </cell>
        </row>
        <row r="2455">
          <cell r="A2455" t="str">
            <v>HEQ008</v>
          </cell>
          <cell r="B2455" t="str">
            <v>COMPACTADOR TIPO RANA A GASOLINA (INCLUYE COMBUSTIBLE)</v>
          </cell>
          <cell r="D2455" t="str">
            <v>DÍA</v>
          </cell>
          <cell r="E2455">
            <v>61000</v>
          </cell>
          <cell r="F2455">
            <v>40</v>
          </cell>
          <cell r="G2455">
            <v>1525</v>
          </cell>
        </row>
        <row r="2456">
          <cell r="A2456" t="str">
            <v/>
          </cell>
          <cell r="D2456" t="str">
            <v/>
          </cell>
          <cell r="E2456" t="str">
            <v/>
          </cell>
          <cell r="G2456" t="str">
            <v/>
          </cell>
        </row>
        <row r="2457">
          <cell r="A2457" t="str">
            <v/>
          </cell>
          <cell r="D2457" t="str">
            <v/>
          </cell>
          <cell r="E2457" t="str">
            <v/>
          </cell>
          <cell r="G2457" t="str">
            <v/>
          </cell>
        </row>
        <row r="2458">
          <cell r="A2458" t="str">
            <v/>
          </cell>
          <cell r="D2458" t="str">
            <v/>
          </cell>
          <cell r="E2458" t="str">
            <v/>
          </cell>
          <cell r="G2458" t="str">
            <v/>
          </cell>
        </row>
        <row r="2459">
          <cell r="A2459" t="str">
            <v/>
          </cell>
          <cell r="D2459" t="str">
            <v/>
          </cell>
          <cell r="E2459" t="str">
            <v/>
          </cell>
          <cell r="G2459" t="str">
            <v/>
          </cell>
        </row>
        <row r="2460">
          <cell r="A2460" t="str">
            <v/>
          </cell>
          <cell r="D2460" t="str">
            <v/>
          </cell>
          <cell r="E2460" t="str">
            <v/>
          </cell>
          <cell r="G2460" t="str">
            <v/>
          </cell>
        </row>
        <row r="2461">
          <cell r="A2461" t="str">
            <v>HEQ001</v>
          </cell>
          <cell r="B2461" t="str">
            <v>HERRAMIENTA MENOR (5% DE LA MANO DE OBRA)</v>
          </cell>
          <cell r="D2461" t="str">
            <v>%</v>
          </cell>
          <cell r="E2461">
            <v>0.05</v>
          </cell>
          <cell r="F2461">
            <v>23121.35</v>
          </cell>
          <cell r="G2461">
            <v>1156.0674999999999</v>
          </cell>
        </row>
        <row r="2462">
          <cell r="F2462" t="str">
            <v>SUBTOTAL</v>
          </cell>
          <cell r="G2462">
            <v>2681.0675000000001</v>
          </cell>
        </row>
        <row r="2464">
          <cell r="A2464" t="str">
            <v>II. MATERIALES</v>
          </cell>
        </row>
        <row r="2465">
          <cell r="A2465" t="str">
            <v>CÓDIGO</v>
          </cell>
          <cell r="B2465" t="str">
            <v>DESCRIPCIÓN</v>
          </cell>
          <cell r="C2465" t="str">
            <v>UNIDAD</v>
          </cell>
          <cell r="D2465" t="str">
            <v>CANTIDAD</v>
          </cell>
          <cell r="E2465" t="str">
            <v>DESP.</v>
          </cell>
          <cell r="F2465" t="str">
            <v>PRECIO UNIT.</v>
          </cell>
          <cell r="G2465" t="str">
            <v>VR. UNITARIO</v>
          </cell>
        </row>
        <row r="2466">
          <cell r="A2466" t="str">
            <v>MA007</v>
          </cell>
          <cell r="B2466" t="str">
            <v>SUBBASE GRANULAR</v>
          </cell>
          <cell r="C2466" t="str">
            <v>M3</v>
          </cell>
          <cell r="D2466">
            <v>1.3</v>
          </cell>
          <cell r="F2466">
            <v>57120</v>
          </cell>
          <cell r="G2466">
            <v>74256</v>
          </cell>
        </row>
        <row r="2467">
          <cell r="A2467" t="str">
            <v/>
          </cell>
          <cell r="C2467" t="str">
            <v/>
          </cell>
          <cell r="F2467" t="str">
            <v/>
          </cell>
          <cell r="G2467" t="str">
            <v/>
          </cell>
        </row>
        <row r="2468">
          <cell r="A2468" t="str">
            <v/>
          </cell>
          <cell r="C2468" t="str">
            <v/>
          </cell>
          <cell r="F2468" t="str">
            <v/>
          </cell>
          <cell r="G2468" t="str">
            <v/>
          </cell>
        </row>
        <row r="2469">
          <cell r="A2469" t="str">
            <v/>
          </cell>
          <cell r="C2469" t="str">
            <v/>
          </cell>
          <cell r="F2469" t="str">
            <v/>
          </cell>
          <cell r="G2469" t="str">
            <v/>
          </cell>
        </row>
        <row r="2470">
          <cell r="A2470" t="str">
            <v/>
          </cell>
          <cell r="C2470" t="str">
            <v/>
          </cell>
          <cell r="F2470" t="str">
            <v/>
          </cell>
          <cell r="G2470" t="str">
            <v/>
          </cell>
        </row>
        <row r="2471">
          <cell r="A2471" t="str">
            <v/>
          </cell>
          <cell r="C2471" t="str">
            <v/>
          </cell>
          <cell r="F2471" t="str">
            <v/>
          </cell>
          <cell r="G2471" t="str">
            <v/>
          </cell>
        </row>
        <row r="2472">
          <cell r="A2472" t="str">
            <v/>
          </cell>
          <cell r="C2472" t="str">
            <v/>
          </cell>
          <cell r="F2472" t="str">
            <v/>
          </cell>
          <cell r="G2472" t="str">
            <v/>
          </cell>
        </row>
        <row r="2473">
          <cell r="A2473" t="str">
            <v/>
          </cell>
          <cell r="C2473" t="str">
            <v/>
          </cell>
          <cell r="F2473" t="str">
            <v/>
          </cell>
          <cell r="G2473" t="str">
            <v/>
          </cell>
        </row>
        <row r="2474">
          <cell r="A2474" t="str">
            <v/>
          </cell>
          <cell r="C2474" t="str">
            <v/>
          </cell>
          <cell r="F2474" t="str">
            <v/>
          </cell>
          <cell r="G2474" t="str">
            <v/>
          </cell>
        </row>
        <row r="2475">
          <cell r="A2475" t="str">
            <v/>
          </cell>
          <cell r="C2475" t="str">
            <v/>
          </cell>
          <cell r="F2475" t="str">
            <v/>
          </cell>
          <cell r="G2475" t="str">
            <v/>
          </cell>
        </row>
        <row r="2476">
          <cell r="F2476" t="str">
            <v>SUBTOTAL</v>
          </cell>
          <cell r="G2476">
            <v>74256</v>
          </cell>
        </row>
        <row r="2478">
          <cell r="A2478" t="str">
            <v>III. TRANSPORTES</v>
          </cell>
        </row>
        <row r="2479">
          <cell r="A2479" t="str">
            <v>CÓDIGO</v>
          </cell>
          <cell r="B2479" t="str">
            <v>DESCRIPCIÓN</v>
          </cell>
          <cell r="C2479" t="str">
            <v>TIPO</v>
          </cell>
          <cell r="D2479" t="str">
            <v>VOLUMEN/PESO</v>
          </cell>
          <cell r="E2479" t="str">
            <v>DISTANCIA</v>
          </cell>
          <cell r="F2479" t="str">
            <v>TARIFA</v>
          </cell>
          <cell r="G2479" t="str">
            <v>VR. UNITARIO</v>
          </cell>
        </row>
        <row r="2480">
          <cell r="A2480" t="str">
            <v>TR002</v>
          </cell>
          <cell r="B2480" t="str">
            <v>TRANSPORTE DE MATERIALES DE PLAYA</v>
          </cell>
          <cell r="C2480" t="str">
            <v>GRANULAR</v>
          </cell>
          <cell r="D2480">
            <v>1.3</v>
          </cell>
          <cell r="E2480">
            <v>29</v>
          </cell>
          <cell r="F2480">
            <v>1004</v>
          </cell>
          <cell r="G2480">
            <v>37850.800000000003</v>
          </cell>
        </row>
        <row r="2481">
          <cell r="A2481" t="str">
            <v/>
          </cell>
          <cell r="E2481" t="str">
            <v/>
          </cell>
          <cell r="F2481" t="str">
            <v/>
          </cell>
          <cell r="G2481" t="str">
            <v/>
          </cell>
        </row>
        <row r="2482">
          <cell r="A2482" t="str">
            <v/>
          </cell>
          <cell r="E2482" t="str">
            <v/>
          </cell>
          <cell r="F2482" t="str">
            <v/>
          </cell>
          <cell r="G2482" t="str">
            <v/>
          </cell>
        </row>
        <row r="2483">
          <cell r="F2483" t="str">
            <v>SUBTOTAL</v>
          </cell>
          <cell r="G2483">
            <v>37850.800000000003</v>
          </cell>
        </row>
        <row r="2485">
          <cell r="A2485" t="str">
            <v>IV. MANO DE OBRA</v>
          </cell>
        </row>
        <row r="2486">
          <cell r="A2486" t="str">
            <v>CÓDIGO</v>
          </cell>
          <cell r="B2486" t="str">
            <v>CARGOS PERSONAL</v>
          </cell>
          <cell r="D2486" t="str">
            <v>CANTIDAD</v>
          </cell>
          <cell r="E2486" t="str">
            <v>JORNAL TOTAL</v>
          </cell>
          <cell r="F2486" t="str">
            <v>RENDIMIENTO</v>
          </cell>
          <cell r="G2486" t="str">
            <v>VR. UNITARIO</v>
          </cell>
        </row>
        <row r="2487">
          <cell r="A2487" t="str">
            <v>MO029</v>
          </cell>
          <cell r="B2487" t="str">
            <v>OFICIAL DE OBRA CIVIL</v>
          </cell>
          <cell r="D2487">
            <v>1</v>
          </cell>
          <cell r="E2487">
            <v>153307</v>
          </cell>
          <cell r="F2487">
            <v>20</v>
          </cell>
          <cell r="G2487">
            <v>7665.35</v>
          </cell>
        </row>
        <row r="2488">
          <cell r="A2488" t="str">
            <v>MO032</v>
          </cell>
          <cell r="B2488" t="str">
            <v>AYUDANTE RASO</v>
          </cell>
          <cell r="D2488">
            <v>4</v>
          </cell>
          <cell r="E2488">
            <v>77280</v>
          </cell>
          <cell r="F2488">
            <v>20</v>
          </cell>
          <cell r="G2488">
            <v>15456</v>
          </cell>
        </row>
        <row r="2489">
          <cell r="A2489" t="str">
            <v/>
          </cell>
          <cell r="E2489" t="str">
            <v/>
          </cell>
          <cell r="F2489" t="str">
            <v/>
          </cell>
          <cell r="G2489" t="str">
            <v/>
          </cell>
        </row>
        <row r="2490">
          <cell r="A2490" t="str">
            <v/>
          </cell>
          <cell r="E2490" t="str">
            <v/>
          </cell>
          <cell r="F2490" t="str">
            <v/>
          </cell>
          <cell r="G2490" t="str">
            <v/>
          </cell>
        </row>
        <row r="2491">
          <cell r="F2491" t="str">
            <v>SUBTOTAL</v>
          </cell>
          <cell r="G2491">
            <v>23121.35</v>
          </cell>
        </row>
        <row r="2493">
          <cell r="A2493" t="str">
            <v>V. SERVICIOS</v>
          </cell>
        </row>
        <row r="2494">
          <cell r="A2494" t="str">
            <v>CÓDIGO</v>
          </cell>
          <cell r="B2494" t="str">
            <v>DESCRIPCIÓN</v>
          </cell>
          <cell r="D2494" t="str">
            <v>UNIDAD</v>
          </cell>
          <cell r="E2494" t="str">
            <v>CANTIDAD</v>
          </cell>
          <cell r="F2494" t="str">
            <v>PRECIO UNIT.</v>
          </cell>
          <cell r="G2494" t="str">
            <v>VR. UNITARIO</v>
          </cell>
        </row>
        <row r="2495">
          <cell r="A2495" t="str">
            <v/>
          </cell>
          <cell r="D2495" t="str">
            <v/>
          </cell>
          <cell r="F2495" t="str">
            <v/>
          </cell>
          <cell r="G2495" t="str">
            <v/>
          </cell>
        </row>
        <row r="2496">
          <cell r="A2496" t="str">
            <v/>
          </cell>
          <cell r="D2496" t="str">
            <v/>
          </cell>
          <cell r="F2496" t="str">
            <v/>
          </cell>
          <cell r="G2496" t="str">
            <v/>
          </cell>
        </row>
        <row r="2497">
          <cell r="A2497" t="str">
            <v/>
          </cell>
          <cell r="D2497" t="str">
            <v/>
          </cell>
          <cell r="F2497" t="str">
            <v/>
          </cell>
          <cell r="G2497" t="str">
            <v/>
          </cell>
        </row>
        <row r="2498">
          <cell r="F2498" t="str">
            <v>SUBTOTAL</v>
          </cell>
          <cell r="G2498" t="str">
            <v/>
          </cell>
        </row>
        <row r="2500">
          <cell r="A2500" t="str">
            <v>TOTAL COSTO DIRECTO</v>
          </cell>
          <cell r="G2500">
            <v>137909</v>
          </cell>
        </row>
        <row r="2502">
          <cell r="A2502" t="str">
            <v>2. COSTOS INDIRECTOS</v>
          </cell>
        </row>
        <row r="2504">
          <cell r="A2504" t="str">
            <v>DESCRIPCIÓN</v>
          </cell>
          <cell r="F2504" t="str">
            <v>PORCENTAJE</v>
          </cell>
          <cell r="G2504" t="str">
            <v>VALOR TOTAL</v>
          </cell>
        </row>
        <row r="2505">
          <cell r="A2505" t="str">
            <v>ADMINISTRACION</v>
          </cell>
          <cell r="F2505">
            <v>0.2364</v>
          </cell>
          <cell r="G2505">
            <v>32601.687600000001</v>
          </cell>
        </row>
        <row r="2506">
          <cell r="A2506" t="str">
            <v>IMPREVISTOS</v>
          </cell>
          <cell r="F2506">
            <v>0.01</v>
          </cell>
          <cell r="G2506">
            <v>1379.09</v>
          </cell>
        </row>
        <row r="2507">
          <cell r="A2507" t="str">
            <v>UTILIDADES</v>
          </cell>
          <cell r="F2507">
            <v>0.05</v>
          </cell>
          <cell r="G2507">
            <v>6895.4500000000007</v>
          </cell>
        </row>
        <row r="2508">
          <cell r="A2508" t="str">
            <v>TOTAL COSTO INDIRECTO</v>
          </cell>
          <cell r="F2508">
            <v>0.2964</v>
          </cell>
          <cell r="G2508">
            <v>40876</v>
          </cell>
        </row>
        <row r="2510">
          <cell r="A2510" t="str">
            <v>PRECIO UNITARIO TOTAL APROXIMADO AL PESO</v>
          </cell>
          <cell r="G2510">
            <v>178785</v>
          </cell>
        </row>
        <row r="2512">
          <cell r="B2512" t="str">
            <v/>
          </cell>
        </row>
        <row r="2513">
          <cell r="B2513" t="str">
            <v/>
          </cell>
        </row>
        <row r="2514">
          <cell r="B2514" t="str">
            <v/>
          </cell>
        </row>
        <row r="2515">
          <cell r="B2515" t="str">
            <v/>
          </cell>
          <cell r="D2515" t="str">
            <v>FIRMA RESPONSABLE</v>
          </cell>
        </row>
        <row r="2516">
          <cell r="A2516" t="str">
            <v>DEPARTAMENTO DE ANTIOQUIA</v>
          </cell>
          <cell r="F2516" t="str">
            <v/>
          </cell>
        </row>
        <row r="2517">
          <cell r="A2517" t="str">
            <v>MUNICIPIO DE BURITICÁ</v>
          </cell>
        </row>
        <row r="2518">
          <cell r="A2518" t="str">
            <v>PROYECTO: MEJORAMIENTO DE VIAS TERCIARIAS EN EL MUNICIPIO DE BURITICA EN EL 
MARCO DEL PROGRAMA REGIONAL MEJORAMIENTO DE VIAS 
TERCIARIAS EN EL OCCIDENTE ANTIOQUEÑO</v>
          </cell>
        </row>
        <row r="2520">
          <cell r="A2520" t="str">
            <v>ANÁLISIS DE PRECIOS UNITARIOS  VEREDA ALTO DEL OBISPO</v>
          </cell>
        </row>
        <row r="2521">
          <cell r="A2521" t="str">
            <v>ITEM DE PAGO</v>
          </cell>
          <cell r="B2521" t="str">
            <v>DESCRIPCIÓN</v>
          </cell>
          <cell r="E2521" t="str">
            <v>UNIDAD</v>
          </cell>
          <cell r="F2521" t="str">
            <v>CANTIDAD</v>
          </cell>
          <cell r="G2521" t="str">
            <v>COSTO DIRECTO</v>
          </cell>
        </row>
        <row r="2522">
          <cell r="A2522">
            <v>5.4</v>
          </cell>
          <cell r="B2522" t="str">
            <v>Concreto Clase D (21 MPa). Placa huella en concreto. Incluye el suministro y el
transporte de todos los materiales, la formaleta en madera o similar. El acero de
refuerzo se pagara en su item respectivo. Incluye todo lo necesario para su correcta
construcción.</v>
          </cell>
          <cell r="E2522" t="str">
            <v>m3</v>
          </cell>
          <cell r="G2522">
            <v>576690</v>
          </cell>
        </row>
        <row r="2524">
          <cell r="A2524" t="str">
            <v>1. COSTOS DIRECTOS</v>
          </cell>
        </row>
        <row r="2526">
          <cell r="A2526" t="str">
            <v>I. EQUIPO</v>
          </cell>
        </row>
        <row r="2527">
          <cell r="A2527" t="str">
            <v>CÓDIGO</v>
          </cell>
          <cell r="B2527" t="str">
            <v>DESCRIPCIÓN</v>
          </cell>
          <cell r="D2527" t="str">
            <v>UNIDAD</v>
          </cell>
          <cell r="E2527" t="str">
            <v>TARIFA</v>
          </cell>
          <cell r="F2527" t="str">
            <v>RENDIMIENTO</v>
          </cell>
          <cell r="G2527" t="str">
            <v>VR. UNITARIO</v>
          </cell>
        </row>
        <row r="2528">
          <cell r="A2528" t="str">
            <v>HEQ013</v>
          </cell>
          <cell r="B2528" t="str">
            <v>VIBRADOR DE CONCRETO A GASOLINA (ALQUILER)</v>
          </cell>
          <cell r="D2528" t="str">
            <v>hora</v>
          </cell>
          <cell r="E2528">
            <v>6275.9444444444443</v>
          </cell>
          <cell r="F2528">
            <v>1.5</v>
          </cell>
          <cell r="G2528">
            <v>4183.9629629629626</v>
          </cell>
        </row>
        <row r="2529">
          <cell r="A2529" t="str">
            <v/>
          </cell>
          <cell r="D2529" t="str">
            <v/>
          </cell>
          <cell r="E2529" t="str">
            <v/>
          </cell>
          <cell r="G2529" t="str">
            <v/>
          </cell>
        </row>
        <row r="2530">
          <cell r="A2530" t="str">
            <v/>
          </cell>
          <cell r="D2530" t="str">
            <v/>
          </cell>
          <cell r="E2530" t="str">
            <v/>
          </cell>
          <cell r="G2530" t="str">
            <v/>
          </cell>
        </row>
        <row r="2531">
          <cell r="A2531" t="str">
            <v/>
          </cell>
          <cell r="D2531" t="str">
            <v/>
          </cell>
          <cell r="E2531" t="str">
            <v/>
          </cell>
          <cell r="G2531" t="str">
            <v/>
          </cell>
        </row>
        <row r="2532">
          <cell r="A2532" t="str">
            <v/>
          </cell>
          <cell r="D2532" t="str">
            <v/>
          </cell>
          <cell r="E2532" t="str">
            <v/>
          </cell>
          <cell r="G2532" t="str">
            <v/>
          </cell>
        </row>
        <row r="2533">
          <cell r="A2533" t="str">
            <v/>
          </cell>
          <cell r="D2533" t="str">
            <v/>
          </cell>
          <cell r="E2533" t="str">
            <v/>
          </cell>
          <cell r="G2533" t="str">
            <v/>
          </cell>
        </row>
        <row r="2534">
          <cell r="A2534" t="str">
            <v>HEQ001</v>
          </cell>
          <cell r="B2534" t="str">
            <v>HERRAMIENTA MENOR (5% DE LA MANO DE OBRA)</v>
          </cell>
          <cell r="D2534" t="str">
            <v>%</v>
          </cell>
          <cell r="E2534">
            <v>0.05</v>
          </cell>
          <cell r="F2534">
            <v>77071.166666666672</v>
          </cell>
          <cell r="G2534">
            <v>3853.5583333333338</v>
          </cell>
        </row>
        <row r="2535">
          <cell r="F2535" t="str">
            <v>SUBTOTAL</v>
          </cell>
          <cell r="G2535">
            <v>8037.521296296296</v>
          </cell>
        </row>
        <row r="2537">
          <cell r="A2537" t="str">
            <v>II. MATERIALES</v>
          </cell>
        </row>
        <row r="2538">
          <cell r="A2538" t="str">
            <v>CÓDIGO</v>
          </cell>
          <cell r="B2538" t="str">
            <v>DESCRIPCIÓN</v>
          </cell>
          <cell r="C2538" t="str">
            <v>UNIDAD</v>
          </cell>
          <cell r="D2538" t="str">
            <v>CANTIDAD</v>
          </cell>
          <cell r="E2538" t="str">
            <v>DESP.</v>
          </cell>
          <cell r="F2538" t="str">
            <v>PRECIO UNIT.</v>
          </cell>
          <cell r="G2538" t="str">
            <v>VR. UNITARIO</v>
          </cell>
        </row>
        <row r="2539">
          <cell r="A2539" t="str">
            <v>MA026</v>
          </cell>
          <cell r="B2539" t="str">
            <v xml:space="preserve">CONCRETO 3000 PSI (210 MPA) EN OBRA VEREDA ALTO DEL OBISPO </v>
          </cell>
          <cell r="C2539" t="str">
            <v>M3</v>
          </cell>
          <cell r="D2539">
            <v>1</v>
          </cell>
          <cell r="E2539">
            <v>0.05</v>
          </cell>
          <cell r="F2539">
            <v>422320</v>
          </cell>
          <cell r="G2539">
            <v>443436</v>
          </cell>
        </row>
        <row r="2540">
          <cell r="A2540" t="str">
            <v>MA019</v>
          </cell>
          <cell r="B2540" t="str">
            <v>TABLA CHAPA ORDINARIO 30 CM X 2 CM X 3 M.</v>
          </cell>
          <cell r="C2540" t="str">
            <v>UN</v>
          </cell>
          <cell r="D2540">
            <v>2</v>
          </cell>
          <cell r="F2540">
            <v>13780</v>
          </cell>
          <cell r="G2540">
            <v>27560</v>
          </cell>
        </row>
        <row r="2541">
          <cell r="A2541" t="str">
            <v>MA020</v>
          </cell>
          <cell r="B2541" t="str">
            <v>LISTON 2 X 4</v>
          </cell>
          <cell r="C2541" t="str">
            <v>UN</v>
          </cell>
          <cell r="D2541">
            <v>6</v>
          </cell>
          <cell r="F2541">
            <v>3400</v>
          </cell>
          <cell r="G2541">
            <v>20400</v>
          </cell>
        </row>
        <row r="2542">
          <cell r="A2542" t="str">
            <v>MA021</v>
          </cell>
          <cell r="B2542" t="str">
            <v>PUNTILLA CON CABEZA 2"</v>
          </cell>
          <cell r="C2542" t="str">
            <v>LB</v>
          </cell>
          <cell r="D2542">
            <v>0.05</v>
          </cell>
          <cell r="F2542">
            <v>3700</v>
          </cell>
          <cell r="G2542">
            <v>185</v>
          </cell>
        </row>
        <row r="2543">
          <cell r="A2543" t="str">
            <v/>
          </cell>
          <cell r="C2543" t="str">
            <v/>
          </cell>
          <cell r="F2543" t="str">
            <v/>
          </cell>
          <cell r="G2543" t="str">
            <v/>
          </cell>
        </row>
        <row r="2544">
          <cell r="A2544" t="str">
            <v/>
          </cell>
          <cell r="C2544" t="str">
            <v/>
          </cell>
          <cell r="F2544" t="str">
            <v/>
          </cell>
          <cell r="G2544" t="str">
            <v/>
          </cell>
        </row>
        <row r="2545">
          <cell r="A2545" t="str">
            <v/>
          </cell>
          <cell r="C2545" t="str">
            <v/>
          </cell>
          <cell r="F2545" t="str">
            <v/>
          </cell>
          <cell r="G2545" t="str">
            <v/>
          </cell>
        </row>
        <row r="2546">
          <cell r="A2546" t="str">
            <v/>
          </cell>
          <cell r="C2546" t="str">
            <v/>
          </cell>
          <cell r="F2546" t="str">
            <v/>
          </cell>
          <cell r="G2546" t="str">
            <v/>
          </cell>
        </row>
        <row r="2547">
          <cell r="A2547" t="str">
            <v/>
          </cell>
          <cell r="C2547" t="str">
            <v/>
          </cell>
          <cell r="F2547" t="str">
            <v/>
          </cell>
          <cell r="G2547" t="str">
            <v/>
          </cell>
        </row>
        <row r="2548">
          <cell r="A2548" t="str">
            <v/>
          </cell>
          <cell r="C2548" t="str">
            <v/>
          </cell>
          <cell r="F2548" t="str">
            <v/>
          </cell>
          <cell r="G2548" t="str">
            <v/>
          </cell>
        </row>
        <row r="2549">
          <cell r="A2549" t="str">
            <v/>
          </cell>
          <cell r="C2549" t="str">
            <v/>
          </cell>
          <cell r="F2549" t="str">
            <v/>
          </cell>
          <cell r="G2549" t="str">
            <v/>
          </cell>
        </row>
        <row r="2550">
          <cell r="A2550" t="str">
            <v/>
          </cell>
          <cell r="C2550" t="str">
            <v/>
          </cell>
          <cell r="F2550" t="str">
            <v/>
          </cell>
          <cell r="G2550" t="str">
            <v/>
          </cell>
        </row>
        <row r="2551">
          <cell r="A2551" t="str">
            <v/>
          </cell>
          <cell r="C2551" t="str">
            <v/>
          </cell>
          <cell r="F2551" t="str">
            <v/>
          </cell>
          <cell r="G2551" t="str">
            <v/>
          </cell>
        </row>
        <row r="2552">
          <cell r="A2552" t="str">
            <v/>
          </cell>
          <cell r="C2552" t="str">
            <v/>
          </cell>
          <cell r="F2552" t="str">
            <v/>
          </cell>
          <cell r="G2552" t="str">
            <v/>
          </cell>
        </row>
        <row r="2553">
          <cell r="F2553" t="str">
            <v>SUBTOTAL</v>
          </cell>
          <cell r="G2553">
            <v>491581</v>
          </cell>
        </row>
        <row r="2555">
          <cell r="A2555" t="str">
            <v>III. TRANSPORTES</v>
          </cell>
        </row>
        <row r="2556">
          <cell r="A2556" t="str">
            <v>CÓDIGO</v>
          </cell>
          <cell r="B2556" t="str">
            <v>DESCRIPCIÓN</v>
          </cell>
          <cell r="C2556" t="str">
            <v>TIPO</v>
          </cell>
          <cell r="D2556" t="str">
            <v>VOLUMEN/PESO</v>
          </cell>
          <cell r="E2556" t="str">
            <v>DISTANCIA</v>
          </cell>
          <cell r="F2556" t="str">
            <v>TARIFA</v>
          </cell>
          <cell r="G2556" t="str">
            <v>VR. UNITARIO</v>
          </cell>
        </row>
        <row r="2557">
          <cell r="A2557" t="str">
            <v/>
          </cell>
          <cell r="E2557" t="str">
            <v/>
          </cell>
          <cell r="F2557" t="str">
            <v/>
          </cell>
          <cell r="G2557" t="str">
            <v/>
          </cell>
        </row>
        <row r="2558">
          <cell r="A2558" t="str">
            <v/>
          </cell>
          <cell r="E2558" t="str">
            <v/>
          </cell>
          <cell r="F2558" t="str">
            <v/>
          </cell>
          <cell r="G2558" t="str">
            <v/>
          </cell>
        </row>
        <row r="2559">
          <cell r="A2559" t="str">
            <v/>
          </cell>
          <cell r="E2559" t="str">
            <v/>
          </cell>
          <cell r="F2559" t="str">
            <v/>
          </cell>
          <cell r="G2559" t="str">
            <v/>
          </cell>
        </row>
        <row r="2560">
          <cell r="F2560" t="str">
            <v>SUBTOTAL</v>
          </cell>
          <cell r="G2560" t="str">
            <v/>
          </cell>
        </row>
        <row r="2562">
          <cell r="A2562" t="str">
            <v>IV. MANO DE OBRA</v>
          </cell>
        </row>
        <row r="2563">
          <cell r="A2563" t="str">
            <v>CÓDIGO</v>
          </cell>
          <cell r="B2563" t="str">
            <v>CARGOS PERSONAL</v>
          </cell>
          <cell r="D2563" t="str">
            <v>CANTIDAD</v>
          </cell>
          <cell r="E2563" t="str">
            <v>JORNAL TOTAL</v>
          </cell>
          <cell r="F2563" t="str">
            <v>RENDIMIENTO</v>
          </cell>
          <cell r="G2563" t="str">
            <v>VR. UNITARIO</v>
          </cell>
        </row>
        <row r="2564">
          <cell r="A2564" t="str">
            <v>MO029</v>
          </cell>
          <cell r="B2564" t="str">
            <v>OFICIAL DE OBRA CIVIL</v>
          </cell>
          <cell r="D2564">
            <v>1</v>
          </cell>
          <cell r="E2564">
            <v>153307</v>
          </cell>
          <cell r="F2564">
            <v>6</v>
          </cell>
          <cell r="G2564">
            <v>25551.166666666668</v>
          </cell>
        </row>
        <row r="2565">
          <cell r="A2565" t="str">
            <v>MO032</v>
          </cell>
          <cell r="B2565" t="str">
            <v>AYUDANTE RASO</v>
          </cell>
          <cell r="D2565">
            <v>4</v>
          </cell>
          <cell r="E2565">
            <v>77280</v>
          </cell>
          <cell r="F2565">
            <v>6</v>
          </cell>
          <cell r="G2565">
            <v>51520</v>
          </cell>
        </row>
        <row r="2566">
          <cell r="A2566" t="str">
            <v/>
          </cell>
          <cell r="E2566" t="str">
            <v/>
          </cell>
          <cell r="F2566" t="str">
            <v/>
          </cell>
          <cell r="G2566" t="str">
            <v/>
          </cell>
        </row>
        <row r="2567">
          <cell r="A2567" t="str">
            <v/>
          </cell>
          <cell r="E2567" t="str">
            <v/>
          </cell>
          <cell r="F2567" t="str">
            <v/>
          </cell>
          <cell r="G2567" t="str">
            <v/>
          </cell>
        </row>
        <row r="2568">
          <cell r="F2568" t="str">
            <v>SUBTOTAL</v>
          </cell>
          <cell r="G2568">
            <v>77071.166666666672</v>
          </cell>
        </row>
        <row r="2570">
          <cell r="A2570" t="str">
            <v>V. SERVICIOS</v>
          </cell>
        </row>
        <row r="2571">
          <cell r="A2571" t="str">
            <v>CÓDIGO</v>
          </cell>
          <cell r="B2571" t="str">
            <v>DESCRIPCIÓN</v>
          </cell>
          <cell r="D2571" t="str">
            <v>UNIDAD</v>
          </cell>
          <cell r="E2571" t="str">
            <v>CANTIDAD</v>
          </cell>
          <cell r="F2571" t="str">
            <v>PRECIO UNIT.</v>
          </cell>
          <cell r="G2571" t="str">
            <v>VR. UNITARIO</v>
          </cell>
        </row>
        <row r="2572">
          <cell r="A2572" t="str">
            <v/>
          </cell>
          <cell r="D2572" t="str">
            <v/>
          </cell>
          <cell r="F2572" t="str">
            <v/>
          </cell>
          <cell r="G2572" t="str">
            <v/>
          </cell>
        </row>
        <row r="2573">
          <cell r="A2573" t="str">
            <v/>
          </cell>
          <cell r="D2573" t="str">
            <v/>
          </cell>
          <cell r="F2573" t="str">
            <v/>
          </cell>
          <cell r="G2573" t="str">
            <v/>
          </cell>
        </row>
        <row r="2574">
          <cell r="A2574" t="str">
            <v/>
          </cell>
          <cell r="D2574" t="str">
            <v/>
          </cell>
          <cell r="F2574" t="str">
            <v/>
          </cell>
          <cell r="G2574" t="str">
            <v/>
          </cell>
        </row>
        <row r="2575">
          <cell r="F2575" t="str">
            <v>SUBTOTAL</v>
          </cell>
          <cell r="G2575" t="str">
            <v/>
          </cell>
        </row>
        <row r="2577">
          <cell r="A2577" t="str">
            <v>TOTAL COSTO DIRECTO</v>
          </cell>
          <cell r="G2577">
            <v>576690</v>
          </cell>
        </row>
        <row r="2579">
          <cell r="A2579" t="str">
            <v>2. COSTOS INDIRECTOS</v>
          </cell>
        </row>
        <row r="2581">
          <cell r="A2581" t="str">
            <v>DESCRIPCIÓN</v>
          </cell>
          <cell r="F2581" t="str">
            <v>PORCENTAJE</v>
          </cell>
          <cell r="G2581" t="str">
            <v>VALOR TOTAL</v>
          </cell>
        </row>
        <row r="2582">
          <cell r="A2582" t="str">
            <v>ADMINISTRACION</v>
          </cell>
          <cell r="F2582">
            <v>0.2364</v>
          </cell>
          <cell r="G2582">
            <v>136329.516</v>
          </cell>
        </row>
        <row r="2583">
          <cell r="A2583" t="str">
            <v>IMPREVISTOS</v>
          </cell>
          <cell r="F2583">
            <v>0.01</v>
          </cell>
          <cell r="G2583">
            <v>5766.9000000000005</v>
          </cell>
        </row>
        <row r="2584">
          <cell r="A2584" t="str">
            <v>UTILIDADES</v>
          </cell>
          <cell r="F2584">
            <v>0.05</v>
          </cell>
          <cell r="G2584">
            <v>28834.5</v>
          </cell>
        </row>
        <row r="2585">
          <cell r="A2585" t="str">
            <v>TOTAL COSTO INDIRECTO</v>
          </cell>
          <cell r="F2585">
            <v>0.2964</v>
          </cell>
          <cell r="G2585">
            <v>170931</v>
          </cell>
        </row>
        <row r="2587">
          <cell r="A2587" t="str">
            <v>PRECIO UNITARIO TOTAL APROXIMADO AL PESO</v>
          </cell>
          <cell r="G2587">
            <v>747621</v>
          </cell>
        </row>
        <row r="2589">
          <cell r="B2589" t="str">
            <v/>
          </cell>
        </row>
        <row r="2590">
          <cell r="B2590" t="str">
            <v/>
          </cell>
        </row>
        <row r="2591">
          <cell r="B2591" t="str">
            <v/>
          </cell>
        </row>
        <row r="2592">
          <cell r="B2592" t="str">
            <v/>
          </cell>
          <cell r="D2592" t="str">
            <v>FIRMA RESPONSABLE</v>
          </cell>
        </row>
        <row r="2593">
          <cell r="A2593" t="str">
            <v>DEPARTAMENTO DE ANTIOQUIA</v>
          </cell>
          <cell r="F2593" t="str">
            <v/>
          </cell>
        </row>
        <row r="2594">
          <cell r="A2594" t="str">
            <v>MUNICIPIO DE BURITICÁ</v>
          </cell>
        </row>
        <row r="2595">
          <cell r="A2595" t="str">
            <v>PROYECTO: MEJORAMIENTO DE VIAS TERCIARIAS EN EL MUNICIPIO DE BURITICA EN EL 
MARCO DEL PROGRAMA REGIONAL MEJORAMIENTO DE VIAS 
TERCIARIAS EN EL OCCIDENTE ANTIOQUEÑO</v>
          </cell>
        </row>
        <row r="2597">
          <cell r="A2597" t="str">
            <v>ANÁLISIS DE PRECIOS UNITARIOS  VEREDA ALTO DEL OBISPO</v>
          </cell>
        </row>
        <row r="2599">
          <cell r="A2599" t="str">
            <v>ITEM DE PAGO</v>
          </cell>
          <cell r="B2599" t="str">
            <v>DESCRIPCIÓN</v>
          </cell>
          <cell r="E2599" t="str">
            <v>UNIDAD</v>
          </cell>
          <cell r="F2599" t="str">
            <v>CANTIDAD</v>
          </cell>
          <cell r="G2599" t="str">
            <v>COSTO DIRECTO</v>
          </cell>
        </row>
        <row r="2600">
          <cell r="A2600">
            <v>5.5</v>
          </cell>
          <cell r="B2600" t="str">
            <v>Concreto Clase D (21 MPa). Cunetas ncluye el suministro y el
transporte de todos los materiales, la formaleta en madera o similar. El acero de
refuerzo se pagara en su item respectivo. Incluye todo lo necesario para su correcta
construcción.</v>
          </cell>
          <cell r="E2600" t="str">
            <v>m3</v>
          </cell>
          <cell r="G2600">
            <v>569800</v>
          </cell>
        </row>
        <row r="2602">
          <cell r="A2602" t="str">
            <v>1. COSTOS DIRECTOS</v>
          </cell>
        </row>
        <row r="2604">
          <cell r="A2604" t="str">
            <v>I. EQUIPO</v>
          </cell>
        </row>
        <row r="2605">
          <cell r="A2605" t="str">
            <v>CÓDIGO</v>
          </cell>
          <cell r="B2605" t="str">
            <v>DESCRIPCIÓN</v>
          </cell>
          <cell r="D2605" t="str">
            <v>UNIDAD</v>
          </cell>
          <cell r="E2605" t="str">
            <v>TARIFA</v>
          </cell>
          <cell r="F2605" t="str">
            <v>RENDIMIENTO</v>
          </cell>
          <cell r="G2605" t="str">
            <v>VR. UNITARIO</v>
          </cell>
        </row>
        <row r="2606">
          <cell r="A2606" t="str">
            <v>HEQ013</v>
          </cell>
          <cell r="B2606" t="str">
            <v>VIBRADOR DE CONCRETO A GASOLINA (ALQUILER)</v>
          </cell>
          <cell r="D2606" t="str">
            <v>hora</v>
          </cell>
          <cell r="E2606">
            <v>6275.9444444444443</v>
          </cell>
          <cell r="F2606">
            <v>1.5</v>
          </cell>
          <cell r="G2606">
            <v>4183.9629629629626</v>
          </cell>
        </row>
        <row r="2607">
          <cell r="A2607" t="str">
            <v/>
          </cell>
          <cell r="D2607" t="str">
            <v/>
          </cell>
          <cell r="E2607" t="str">
            <v/>
          </cell>
          <cell r="G2607" t="str">
            <v/>
          </cell>
        </row>
        <row r="2608">
          <cell r="A2608" t="str">
            <v/>
          </cell>
          <cell r="D2608" t="str">
            <v/>
          </cell>
          <cell r="E2608" t="str">
            <v/>
          </cell>
          <cell r="G2608" t="str">
            <v/>
          </cell>
        </row>
        <row r="2609">
          <cell r="A2609" t="str">
            <v/>
          </cell>
          <cell r="D2609" t="str">
            <v/>
          </cell>
          <cell r="E2609" t="str">
            <v/>
          </cell>
          <cell r="G2609" t="str">
            <v/>
          </cell>
        </row>
        <row r="2610">
          <cell r="A2610" t="str">
            <v/>
          </cell>
          <cell r="D2610" t="str">
            <v/>
          </cell>
          <cell r="E2610" t="str">
            <v/>
          </cell>
          <cell r="G2610" t="str">
            <v/>
          </cell>
        </row>
        <row r="2611">
          <cell r="A2611" t="str">
            <v/>
          </cell>
          <cell r="D2611" t="str">
            <v/>
          </cell>
          <cell r="E2611" t="str">
            <v/>
          </cell>
          <cell r="G2611" t="str">
            <v/>
          </cell>
        </row>
        <row r="2612">
          <cell r="A2612" t="str">
            <v>HEQ001</v>
          </cell>
          <cell r="B2612" t="str">
            <v>HERRAMIENTA MENOR (5% DE LA MANO DE OBRA)</v>
          </cell>
          <cell r="D2612" t="str">
            <v>%</v>
          </cell>
          <cell r="E2612">
            <v>0.05</v>
          </cell>
          <cell r="F2612">
            <v>77071.166666666672</v>
          </cell>
          <cell r="G2612">
            <v>3853.5583333333338</v>
          </cell>
        </row>
        <row r="2613">
          <cell r="F2613" t="str">
            <v>SUBTOTAL</v>
          </cell>
          <cell r="G2613">
            <v>8037.521296296296</v>
          </cell>
        </row>
        <row r="2615">
          <cell r="A2615" t="str">
            <v>II. MATERIALES</v>
          </cell>
        </row>
        <row r="2616">
          <cell r="A2616" t="str">
            <v>CÓDIGO</v>
          </cell>
          <cell r="B2616" t="str">
            <v>DESCRIPCIÓN</v>
          </cell>
          <cell r="C2616" t="str">
            <v>UNIDAD</v>
          </cell>
          <cell r="D2616" t="str">
            <v>CANTIDAD</v>
          </cell>
          <cell r="E2616" t="str">
            <v>DESP.</v>
          </cell>
          <cell r="F2616" t="str">
            <v>PRECIO UNIT.</v>
          </cell>
          <cell r="G2616" t="str">
            <v>VR. UNITARIO</v>
          </cell>
        </row>
        <row r="2617">
          <cell r="A2617" t="str">
            <v>MA026</v>
          </cell>
          <cell r="B2617" t="str">
            <v xml:space="preserve">CONCRETO 3000 PSI (210 MPA) EN OBRA VEREDA ALTO DEL OBISPO </v>
          </cell>
          <cell r="C2617" t="str">
            <v>M3</v>
          </cell>
          <cell r="D2617">
            <v>1</v>
          </cell>
          <cell r="E2617">
            <v>0.05</v>
          </cell>
          <cell r="F2617">
            <v>422320</v>
          </cell>
          <cell r="G2617">
            <v>443436</v>
          </cell>
        </row>
        <row r="2618">
          <cell r="A2618" t="str">
            <v>MA019</v>
          </cell>
          <cell r="B2618" t="str">
            <v>TABLA CHAPA ORDINARIO 30 CM X 2 CM X 3 M.</v>
          </cell>
          <cell r="C2618" t="str">
            <v>UN</v>
          </cell>
          <cell r="D2618">
            <v>1.5</v>
          </cell>
          <cell r="F2618">
            <v>13780</v>
          </cell>
          <cell r="G2618">
            <v>20670</v>
          </cell>
        </row>
        <row r="2619">
          <cell r="A2619" t="str">
            <v>MA020</v>
          </cell>
          <cell r="B2619" t="str">
            <v>LISTON 2 X 4</v>
          </cell>
          <cell r="C2619" t="str">
            <v>UN</v>
          </cell>
          <cell r="D2619">
            <v>6</v>
          </cell>
          <cell r="F2619">
            <v>3400</v>
          </cell>
          <cell r="G2619">
            <v>20400</v>
          </cell>
        </row>
        <row r="2620">
          <cell r="A2620" t="str">
            <v>MA021</v>
          </cell>
          <cell r="B2620" t="str">
            <v>PUNTILLA CON CABEZA 2"</v>
          </cell>
          <cell r="C2620" t="str">
            <v>LB</v>
          </cell>
          <cell r="D2620">
            <v>0.05</v>
          </cell>
          <cell r="F2620">
            <v>3700</v>
          </cell>
          <cell r="G2620">
            <v>185</v>
          </cell>
        </row>
        <row r="2621">
          <cell r="A2621" t="str">
            <v/>
          </cell>
          <cell r="C2621" t="str">
            <v/>
          </cell>
          <cell r="F2621" t="str">
            <v/>
          </cell>
          <cell r="G2621" t="str">
            <v/>
          </cell>
        </row>
        <row r="2622">
          <cell r="A2622" t="str">
            <v/>
          </cell>
          <cell r="C2622" t="str">
            <v/>
          </cell>
          <cell r="F2622" t="str">
            <v/>
          </cell>
          <cell r="G2622" t="str">
            <v/>
          </cell>
        </row>
        <row r="2623">
          <cell r="A2623" t="str">
            <v/>
          </cell>
          <cell r="C2623" t="str">
            <v/>
          </cell>
          <cell r="F2623" t="str">
            <v/>
          </cell>
          <cell r="G2623" t="str">
            <v/>
          </cell>
        </row>
        <row r="2624">
          <cell r="A2624" t="str">
            <v/>
          </cell>
          <cell r="C2624" t="str">
            <v/>
          </cell>
          <cell r="F2624" t="str">
            <v/>
          </cell>
          <cell r="G2624" t="str">
            <v/>
          </cell>
        </row>
        <row r="2625">
          <cell r="A2625" t="str">
            <v/>
          </cell>
          <cell r="C2625" t="str">
            <v/>
          </cell>
          <cell r="F2625" t="str">
            <v/>
          </cell>
          <cell r="G2625" t="str">
            <v/>
          </cell>
        </row>
        <row r="2626">
          <cell r="A2626" t="str">
            <v/>
          </cell>
          <cell r="C2626" t="str">
            <v/>
          </cell>
          <cell r="F2626" t="str">
            <v/>
          </cell>
          <cell r="G2626" t="str">
            <v/>
          </cell>
        </row>
        <row r="2627">
          <cell r="A2627" t="str">
            <v/>
          </cell>
          <cell r="C2627" t="str">
            <v/>
          </cell>
          <cell r="F2627" t="str">
            <v/>
          </cell>
          <cell r="G2627" t="str">
            <v/>
          </cell>
        </row>
        <row r="2628">
          <cell r="A2628" t="str">
            <v/>
          </cell>
          <cell r="C2628" t="str">
            <v/>
          </cell>
          <cell r="F2628" t="str">
            <v/>
          </cell>
          <cell r="G2628" t="str">
            <v/>
          </cell>
        </row>
        <row r="2629">
          <cell r="A2629" t="str">
            <v/>
          </cell>
          <cell r="C2629" t="str">
            <v/>
          </cell>
          <cell r="F2629" t="str">
            <v/>
          </cell>
          <cell r="G2629" t="str">
            <v/>
          </cell>
        </row>
        <row r="2630">
          <cell r="A2630" t="str">
            <v/>
          </cell>
          <cell r="C2630" t="str">
            <v/>
          </cell>
          <cell r="F2630" t="str">
            <v/>
          </cell>
          <cell r="G2630" t="str">
            <v/>
          </cell>
        </row>
        <row r="2631">
          <cell r="F2631" t="str">
            <v>SUBTOTAL</v>
          </cell>
          <cell r="G2631">
            <v>484691</v>
          </cell>
        </row>
        <row r="2633">
          <cell r="A2633" t="str">
            <v>III. TRANSPORTES</v>
          </cell>
        </row>
        <row r="2634">
          <cell r="A2634" t="str">
            <v>CÓDIGO</v>
          </cell>
          <cell r="B2634" t="str">
            <v>DESCRIPCIÓN</v>
          </cell>
          <cell r="C2634" t="str">
            <v>TIPO</v>
          </cell>
          <cell r="D2634" t="str">
            <v>VOLUMEN/PESO</v>
          </cell>
          <cell r="E2634" t="str">
            <v>DISTANCIA</v>
          </cell>
          <cell r="F2634" t="str">
            <v>TARIFA</v>
          </cell>
          <cell r="G2634" t="str">
            <v>VR. UNITARIO</v>
          </cell>
        </row>
        <row r="2635">
          <cell r="A2635" t="str">
            <v/>
          </cell>
          <cell r="E2635" t="str">
            <v/>
          </cell>
          <cell r="F2635" t="str">
            <v/>
          </cell>
          <cell r="G2635" t="str">
            <v/>
          </cell>
        </row>
        <row r="2636">
          <cell r="A2636" t="str">
            <v/>
          </cell>
          <cell r="E2636" t="str">
            <v/>
          </cell>
          <cell r="F2636" t="str">
            <v/>
          </cell>
          <cell r="G2636" t="str">
            <v/>
          </cell>
        </row>
        <row r="2637">
          <cell r="A2637" t="str">
            <v/>
          </cell>
          <cell r="E2637" t="str">
            <v/>
          </cell>
          <cell r="F2637" t="str">
            <v/>
          </cell>
          <cell r="G2637" t="str">
            <v/>
          </cell>
        </row>
        <row r="2638">
          <cell r="F2638" t="str">
            <v>SUBTOTAL</v>
          </cell>
          <cell r="G2638" t="str">
            <v/>
          </cell>
        </row>
        <row r="2640">
          <cell r="A2640" t="str">
            <v>IV. MANO DE OBRA</v>
          </cell>
        </row>
        <row r="2641">
          <cell r="A2641" t="str">
            <v>CÓDIGO</v>
          </cell>
          <cell r="B2641" t="str">
            <v>CARGOS PERSONAL</v>
          </cell>
          <cell r="D2641" t="str">
            <v>CANTIDAD</v>
          </cell>
          <cell r="E2641" t="str">
            <v>JORNAL TOTAL</v>
          </cell>
          <cell r="F2641" t="str">
            <v>RENDIMIENTO</v>
          </cell>
          <cell r="G2641" t="str">
            <v>VR. UNITARIO</v>
          </cell>
        </row>
        <row r="2642">
          <cell r="A2642" t="str">
            <v>MO029</v>
          </cell>
          <cell r="B2642" t="str">
            <v>OFICIAL DE OBRA CIVIL</v>
          </cell>
          <cell r="D2642">
            <v>1</v>
          </cell>
          <cell r="E2642">
            <v>153307</v>
          </cell>
          <cell r="F2642">
            <v>6</v>
          </cell>
          <cell r="G2642">
            <v>25551.166666666668</v>
          </cell>
        </row>
        <row r="2643">
          <cell r="A2643" t="str">
            <v>MO032</v>
          </cell>
          <cell r="B2643" t="str">
            <v>AYUDANTE RASO</v>
          </cell>
          <cell r="D2643">
            <v>4</v>
          </cell>
          <cell r="E2643">
            <v>77280</v>
          </cell>
          <cell r="F2643">
            <v>6</v>
          </cell>
          <cell r="G2643">
            <v>51520</v>
          </cell>
        </row>
        <row r="2644">
          <cell r="A2644" t="str">
            <v/>
          </cell>
          <cell r="E2644" t="str">
            <v/>
          </cell>
          <cell r="F2644" t="str">
            <v/>
          </cell>
          <cell r="G2644" t="str">
            <v/>
          </cell>
        </row>
        <row r="2645">
          <cell r="A2645" t="str">
            <v/>
          </cell>
          <cell r="E2645" t="str">
            <v/>
          </cell>
          <cell r="F2645" t="str">
            <v/>
          </cell>
          <cell r="G2645" t="str">
            <v/>
          </cell>
        </row>
        <row r="2646">
          <cell r="F2646" t="str">
            <v>SUBTOTAL</v>
          </cell>
          <cell r="G2646">
            <v>77071.166666666672</v>
          </cell>
        </row>
        <row r="2648">
          <cell r="A2648" t="str">
            <v>V. SERVICIOS</v>
          </cell>
        </row>
        <row r="2649">
          <cell r="A2649" t="str">
            <v>CÓDIGO</v>
          </cell>
          <cell r="B2649" t="str">
            <v>DESCRIPCIÓN</v>
          </cell>
          <cell r="D2649" t="str">
            <v>UNIDAD</v>
          </cell>
          <cell r="E2649" t="str">
            <v>CANTIDAD</v>
          </cell>
          <cell r="F2649" t="str">
            <v>PRECIO UNIT.</v>
          </cell>
          <cell r="G2649" t="str">
            <v>VR. UNITARIO</v>
          </cell>
        </row>
        <row r="2650">
          <cell r="A2650" t="str">
            <v/>
          </cell>
          <cell r="D2650" t="str">
            <v/>
          </cell>
          <cell r="F2650" t="str">
            <v/>
          </cell>
          <cell r="G2650" t="str">
            <v/>
          </cell>
        </row>
        <row r="2651">
          <cell r="A2651" t="str">
            <v/>
          </cell>
          <cell r="D2651" t="str">
            <v/>
          </cell>
          <cell r="F2651" t="str">
            <v/>
          </cell>
          <cell r="G2651" t="str">
            <v/>
          </cell>
        </row>
        <row r="2652">
          <cell r="A2652" t="str">
            <v/>
          </cell>
          <cell r="D2652" t="str">
            <v/>
          </cell>
          <cell r="F2652" t="str">
            <v/>
          </cell>
          <cell r="G2652" t="str">
            <v/>
          </cell>
        </row>
        <row r="2653">
          <cell r="F2653" t="str">
            <v>SUBTOTAL</v>
          </cell>
          <cell r="G2653" t="str">
            <v/>
          </cell>
        </row>
        <row r="2655">
          <cell r="A2655" t="str">
            <v>TOTAL COSTO DIRECTO</v>
          </cell>
          <cell r="G2655">
            <v>569800</v>
          </cell>
        </row>
        <row r="2657">
          <cell r="A2657" t="str">
            <v>2. COSTOS INDIRECTOS</v>
          </cell>
        </row>
        <row r="2659">
          <cell r="A2659" t="str">
            <v>DESCRIPCIÓN</v>
          </cell>
          <cell r="F2659" t="str">
            <v>PORCENTAJE</v>
          </cell>
          <cell r="G2659" t="str">
            <v>VALOR TOTAL</v>
          </cell>
        </row>
        <row r="2660">
          <cell r="A2660" t="str">
            <v>ADMINISTRACION</v>
          </cell>
          <cell r="F2660">
            <v>0.2364</v>
          </cell>
          <cell r="G2660">
            <v>134700.72</v>
          </cell>
        </row>
        <row r="2661">
          <cell r="A2661" t="str">
            <v>IMPREVISTOS</v>
          </cell>
          <cell r="F2661">
            <v>0.01</v>
          </cell>
          <cell r="G2661">
            <v>5698</v>
          </cell>
        </row>
        <row r="2662">
          <cell r="A2662" t="str">
            <v>UTILIDADES</v>
          </cell>
          <cell r="F2662">
            <v>0.05</v>
          </cell>
          <cell r="G2662">
            <v>28490</v>
          </cell>
        </row>
        <row r="2663">
          <cell r="A2663" t="str">
            <v>TOTAL COSTO INDIRECTO</v>
          </cell>
          <cell r="F2663">
            <v>0.2964</v>
          </cell>
          <cell r="G2663">
            <v>168889</v>
          </cell>
        </row>
        <row r="2665">
          <cell r="A2665" t="str">
            <v>PRECIO UNITARIO TOTAL APROXIMADO AL PESO</v>
          </cell>
          <cell r="G2665">
            <v>738689</v>
          </cell>
        </row>
        <row r="2667">
          <cell r="B2667" t="str">
            <v/>
          </cell>
        </row>
        <row r="2668">
          <cell r="B2668" t="str">
            <v/>
          </cell>
        </row>
        <row r="2669">
          <cell r="B2669" t="str">
            <v/>
          </cell>
        </row>
        <row r="2670">
          <cell r="B2670" t="str">
            <v/>
          </cell>
          <cell r="D2670" t="str">
            <v>FIRMA RESPONSABLE</v>
          </cell>
        </row>
        <row r="2671">
          <cell r="A2671" t="str">
            <v>DEPARTAMENTO DE ANTIOQUIA</v>
          </cell>
          <cell r="F2671" t="str">
            <v/>
          </cell>
        </row>
        <row r="2672">
          <cell r="A2672" t="str">
            <v>MUNICIPIO DE BURITICÁ</v>
          </cell>
        </row>
        <row r="2673">
          <cell r="A2673" t="str">
            <v>PROYECTO: MEJORAMIENTO DE VIAS TERCIARIAS EN EL MUNICIPIO DE BURITICA EN EL 
MARCO DEL PROGRAMA REGIONAL MEJORAMIENTO DE VIAS 
TERCIARIAS EN EL OCCIDENTE ANTIOQUEÑO</v>
          </cell>
        </row>
        <row r="2675">
          <cell r="A2675" t="str">
            <v>ANÁLISIS DE PRECIOS UNITARIOS  VEREDA ALTO DEL OBISPO</v>
          </cell>
        </row>
        <row r="2676">
          <cell r="A2676" t="str">
            <v>ITEM DE PAGO</v>
          </cell>
          <cell r="B2676" t="str">
            <v>DESCRIPCIÓN</v>
          </cell>
          <cell r="E2676" t="str">
            <v>UNIDAD</v>
          </cell>
          <cell r="F2676" t="str">
            <v>CANTIDAD</v>
          </cell>
          <cell r="G2676" t="str">
            <v>COSTO DIRECTO</v>
          </cell>
        </row>
        <row r="2677">
          <cell r="A2677">
            <v>5.6</v>
          </cell>
          <cell r="B2677" t="str">
            <v>Concreto Clase D (21 MPa). Vigas  ncluye el suministro y el
transporte de todos los materiales, la formaleta en madera o similar. El acero de
refuerzo se pagara en su item respectivo. Incluye todo lo necesario para su correcta
construcción.</v>
          </cell>
          <cell r="E2677" t="str">
            <v>m3</v>
          </cell>
          <cell r="G2677">
            <v>576690</v>
          </cell>
        </row>
        <row r="2679">
          <cell r="A2679" t="str">
            <v>1. COSTOS DIRECTOS</v>
          </cell>
        </row>
        <row r="2681">
          <cell r="A2681" t="str">
            <v>I. EQUIPO</v>
          </cell>
        </row>
        <row r="2682">
          <cell r="A2682" t="str">
            <v>CÓDIGO</v>
          </cell>
          <cell r="B2682" t="str">
            <v>DESCRIPCIÓN</v>
          </cell>
          <cell r="D2682" t="str">
            <v>UNIDAD</v>
          </cell>
          <cell r="E2682" t="str">
            <v>TARIFA</v>
          </cell>
          <cell r="F2682" t="str">
            <v>RENDIMIENTO</v>
          </cell>
          <cell r="G2682" t="str">
            <v>VR. UNITARIO</v>
          </cell>
        </row>
        <row r="2683">
          <cell r="A2683" t="str">
            <v>HEQ013</v>
          </cell>
          <cell r="B2683" t="str">
            <v>VIBRADOR DE CONCRETO A GASOLINA (ALQUILER)</v>
          </cell>
          <cell r="D2683" t="str">
            <v>hora</v>
          </cell>
          <cell r="E2683">
            <v>6275.9444444444443</v>
          </cell>
          <cell r="F2683">
            <v>1.5</v>
          </cell>
          <cell r="G2683">
            <v>4183.9629629629626</v>
          </cell>
        </row>
        <row r="2684">
          <cell r="A2684" t="str">
            <v/>
          </cell>
          <cell r="D2684" t="str">
            <v/>
          </cell>
          <cell r="E2684" t="str">
            <v/>
          </cell>
          <cell r="G2684" t="str">
            <v/>
          </cell>
        </row>
        <row r="2685">
          <cell r="A2685" t="str">
            <v/>
          </cell>
          <cell r="D2685" t="str">
            <v/>
          </cell>
          <cell r="E2685" t="str">
            <v/>
          </cell>
          <cell r="G2685" t="str">
            <v/>
          </cell>
        </row>
        <row r="2686">
          <cell r="A2686" t="str">
            <v/>
          </cell>
          <cell r="D2686" t="str">
            <v/>
          </cell>
          <cell r="E2686" t="str">
            <v/>
          </cell>
          <cell r="G2686" t="str">
            <v/>
          </cell>
        </row>
        <row r="2687">
          <cell r="A2687" t="str">
            <v/>
          </cell>
          <cell r="D2687" t="str">
            <v/>
          </cell>
          <cell r="E2687" t="str">
            <v/>
          </cell>
          <cell r="G2687" t="str">
            <v/>
          </cell>
        </row>
        <row r="2688">
          <cell r="A2688" t="str">
            <v/>
          </cell>
          <cell r="D2688" t="str">
            <v/>
          </cell>
          <cell r="E2688" t="str">
            <v/>
          </cell>
          <cell r="G2688" t="str">
            <v/>
          </cell>
        </row>
        <row r="2689">
          <cell r="A2689" t="str">
            <v>HEQ001</v>
          </cell>
          <cell r="B2689" t="str">
            <v>HERRAMIENTA MENOR (5% DE LA MANO DE OBRA)</v>
          </cell>
          <cell r="D2689" t="str">
            <v>%</v>
          </cell>
          <cell r="E2689">
            <v>0.05</v>
          </cell>
          <cell r="F2689">
            <v>77071.166666666672</v>
          </cell>
          <cell r="G2689">
            <v>3853.5583333333338</v>
          </cell>
        </row>
        <row r="2690">
          <cell r="F2690" t="str">
            <v>SUBTOTAL</v>
          </cell>
          <cell r="G2690">
            <v>8037.521296296296</v>
          </cell>
        </row>
        <row r="2692">
          <cell r="A2692" t="str">
            <v>II. MATERIALES</v>
          </cell>
        </row>
        <row r="2693">
          <cell r="A2693" t="str">
            <v>CÓDIGO</v>
          </cell>
          <cell r="B2693" t="str">
            <v>DESCRIPCIÓN</v>
          </cell>
          <cell r="C2693" t="str">
            <v>UNIDAD</v>
          </cell>
          <cell r="D2693" t="str">
            <v>CANTIDAD</v>
          </cell>
          <cell r="E2693" t="str">
            <v>DESP.</v>
          </cell>
          <cell r="F2693" t="str">
            <v>PRECIO UNIT.</v>
          </cell>
          <cell r="G2693" t="str">
            <v>VR. UNITARIO</v>
          </cell>
        </row>
        <row r="2694">
          <cell r="A2694" t="str">
            <v>MA026</v>
          </cell>
          <cell r="B2694" t="str">
            <v xml:space="preserve">CONCRETO 3000 PSI (210 MPA) EN OBRA VEREDA ALTO DEL OBISPO </v>
          </cell>
          <cell r="C2694" t="str">
            <v>M3</v>
          </cell>
          <cell r="D2694">
            <v>1</v>
          </cell>
          <cell r="E2694">
            <v>0.05</v>
          </cell>
          <cell r="F2694">
            <v>422320</v>
          </cell>
          <cell r="G2694">
            <v>443436</v>
          </cell>
        </row>
        <row r="2695">
          <cell r="A2695" t="str">
            <v>MA019</v>
          </cell>
          <cell r="B2695" t="str">
            <v>TABLA CHAPA ORDINARIO 30 CM X 2 CM X 3 M.</v>
          </cell>
          <cell r="C2695" t="str">
            <v>UN</v>
          </cell>
          <cell r="D2695">
            <v>2</v>
          </cell>
          <cell r="F2695">
            <v>13780</v>
          </cell>
          <cell r="G2695">
            <v>27560</v>
          </cell>
        </row>
        <row r="2696">
          <cell r="A2696" t="str">
            <v>MA020</v>
          </cell>
          <cell r="B2696" t="str">
            <v>LISTON 2 X 4</v>
          </cell>
          <cell r="C2696" t="str">
            <v>UN</v>
          </cell>
          <cell r="D2696">
            <v>6</v>
          </cell>
          <cell r="F2696">
            <v>3400</v>
          </cell>
          <cell r="G2696">
            <v>20400</v>
          </cell>
        </row>
        <row r="2697">
          <cell r="A2697" t="str">
            <v>MA021</v>
          </cell>
          <cell r="B2697" t="str">
            <v>PUNTILLA CON CABEZA 2"</v>
          </cell>
          <cell r="C2697" t="str">
            <v>LB</v>
          </cell>
          <cell r="D2697">
            <v>0.05</v>
          </cell>
          <cell r="F2697">
            <v>3700</v>
          </cell>
          <cell r="G2697">
            <v>185</v>
          </cell>
        </row>
        <row r="2698">
          <cell r="A2698" t="str">
            <v/>
          </cell>
          <cell r="C2698" t="str">
            <v/>
          </cell>
          <cell r="F2698" t="str">
            <v/>
          </cell>
          <cell r="G2698" t="str">
            <v/>
          </cell>
        </row>
        <row r="2699">
          <cell r="A2699" t="str">
            <v/>
          </cell>
          <cell r="C2699" t="str">
            <v/>
          </cell>
          <cell r="F2699" t="str">
            <v/>
          </cell>
          <cell r="G2699" t="str">
            <v/>
          </cell>
        </row>
        <row r="2700">
          <cell r="A2700" t="str">
            <v/>
          </cell>
          <cell r="C2700" t="str">
            <v/>
          </cell>
          <cell r="F2700" t="str">
            <v/>
          </cell>
          <cell r="G2700" t="str">
            <v/>
          </cell>
        </row>
        <row r="2701">
          <cell r="A2701" t="str">
            <v/>
          </cell>
          <cell r="C2701" t="str">
            <v/>
          </cell>
          <cell r="F2701" t="str">
            <v/>
          </cell>
          <cell r="G2701" t="str">
            <v/>
          </cell>
        </row>
        <row r="2702">
          <cell r="A2702" t="str">
            <v/>
          </cell>
          <cell r="C2702" t="str">
            <v/>
          </cell>
          <cell r="F2702" t="str">
            <v/>
          </cell>
          <cell r="G2702" t="str">
            <v/>
          </cell>
        </row>
        <row r="2703">
          <cell r="A2703" t="str">
            <v/>
          </cell>
          <cell r="C2703" t="str">
            <v/>
          </cell>
          <cell r="F2703" t="str">
            <v/>
          </cell>
          <cell r="G2703" t="str">
            <v/>
          </cell>
        </row>
        <row r="2704">
          <cell r="A2704" t="str">
            <v/>
          </cell>
          <cell r="C2704" t="str">
            <v/>
          </cell>
          <cell r="F2704" t="str">
            <v/>
          </cell>
          <cell r="G2704" t="str">
            <v/>
          </cell>
        </row>
        <row r="2705">
          <cell r="A2705" t="str">
            <v/>
          </cell>
          <cell r="C2705" t="str">
            <v/>
          </cell>
          <cell r="F2705" t="str">
            <v/>
          </cell>
          <cell r="G2705" t="str">
            <v/>
          </cell>
        </row>
        <row r="2706">
          <cell r="A2706" t="str">
            <v/>
          </cell>
          <cell r="C2706" t="str">
            <v/>
          </cell>
          <cell r="F2706" t="str">
            <v/>
          </cell>
          <cell r="G2706" t="str">
            <v/>
          </cell>
        </row>
        <row r="2707">
          <cell r="A2707" t="str">
            <v/>
          </cell>
          <cell r="C2707" t="str">
            <v/>
          </cell>
          <cell r="F2707" t="str">
            <v/>
          </cell>
          <cell r="G2707" t="str">
            <v/>
          </cell>
        </row>
        <row r="2708">
          <cell r="F2708" t="str">
            <v>SUBTOTAL</v>
          </cell>
          <cell r="G2708">
            <v>491581</v>
          </cell>
        </row>
        <row r="2710">
          <cell r="A2710" t="str">
            <v>III. TRANSPORTES</v>
          </cell>
        </row>
        <row r="2711">
          <cell r="A2711" t="str">
            <v>CÓDIGO</v>
          </cell>
          <cell r="B2711" t="str">
            <v>DESCRIPCIÓN</v>
          </cell>
          <cell r="C2711" t="str">
            <v>TIPO</v>
          </cell>
          <cell r="D2711" t="str">
            <v>VOLUMEN/PESO</v>
          </cell>
          <cell r="E2711" t="str">
            <v>DISTANCIA</v>
          </cell>
          <cell r="F2711" t="str">
            <v>TARIFA</v>
          </cell>
          <cell r="G2711" t="str">
            <v>VR. UNITARIO</v>
          </cell>
        </row>
        <row r="2712">
          <cell r="A2712" t="str">
            <v/>
          </cell>
          <cell r="E2712" t="str">
            <v/>
          </cell>
          <cell r="F2712" t="str">
            <v/>
          </cell>
          <cell r="G2712" t="str">
            <v/>
          </cell>
        </row>
        <row r="2713">
          <cell r="A2713" t="str">
            <v/>
          </cell>
          <cell r="E2713" t="str">
            <v/>
          </cell>
          <cell r="F2713" t="str">
            <v/>
          </cell>
          <cell r="G2713" t="str">
            <v/>
          </cell>
        </row>
        <row r="2714">
          <cell r="A2714" t="str">
            <v/>
          </cell>
          <cell r="E2714" t="str">
            <v/>
          </cell>
          <cell r="F2714" t="str">
            <v/>
          </cell>
          <cell r="G2714" t="str">
            <v/>
          </cell>
        </row>
        <row r="2715">
          <cell r="F2715" t="str">
            <v>SUBTOTAL</v>
          </cell>
          <cell r="G2715" t="str">
            <v/>
          </cell>
        </row>
        <row r="2717">
          <cell r="A2717" t="str">
            <v>IV. MANO DE OBRA</v>
          </cell>
        </row>
        <row r="2718">
          <cell r="A2718" t="str">
            <v>CÓDIGO</v>
          </cell>
          <cell r="B2718" t="str">
            <v>CARGOS PERSONAL</v>
          </cell>
          <cell r="D2718" t="str">
            <v>CANTIDAD</v>
          </cell>
          <cell r="E2718" t="str">
            <v>JORNAL TOTAL</v>
          </cell>
          <cell r="F2718" t="str">
            <v>RENDIMIENTO</v>
          </cell>
          <cell r="G2718" t="str">
            <v>VR. UNITARIO</v>
          </cell>
        </row>
        <row r="2719">
          <cell r="A2719" t="str">
            <v>MO029</v>
          </cell>
          <cell r="B2719" t="str">
            <v>OFICIAL DE OBRA CIVIL</v>
          </cell>
          <cell r="D2719">
            <v>1</v>
          </cell>
          <cell r="E2719">
            <v>153307</v>
          </cell>
          <cell r="F2719">
            <v>6</v>
          </cell>
          <cell r="G2719">
            <v>25551.166666666668</v>
          </cell>
        </row>
        <row r="2720">
          <cell r="A2720" t="str">
            <v>MO032</v>
          </cell>
          <cell r="B2720" t="str">
            <v>AYUDANTE RASO</v>
          </cell>
          <cell r="D2720">
            <v>4</v>
          </cell>
          <cell r="E2720">
            <v>77280</v>
          </cell>
          <cell r="F2720">
            <v>6</v>
          </cell>
          <cell r="G2720">
            <v>51520</v>
          </cell>
        </row>
        <row r="2721">
          <cell r="A2721" t="str">
            <v/>
          </cell>
          <cell r="E2721" t="str">
            <v/>
          </cell>
          <cell r="F2721" t="str">
            <v/>
          </cell>
          <cell r="G2721" t="str">
            <v/>
          </cell>
        </row>
        <row r="2722">
          <cell r="A2722" t="str">
            <v/>
          </cell>
          <cell r="E2722" t="str">
            <v/>
          </cell>
          <cell r="F2722" t="str">
            <v/>
          </cell>
          <cell r="G2722" t="str">
            <v/>
          </cell>
        </row>
        <row r="2723">
          <cell r="F2723" t="str">
            <v>SUBTOTAL</v>
          </cell>
          <cell r="G2723">
            <v>77071.166666666672</v>
          </cell>
        </row>
        <row r="2725">
          <cell r="A2725" t="str">
            <v>V. SERVICIOS</v>
          </cell>
        </row>
        <row r="2726">
          <cell r="A2726" t="str">
            <v>CÓDIGO</v>
          </cell>
          <cell r="B2726" t="str">
            <v>DESCRIPCIÓN</v>
          </cell>
          <cell r="D2726" t="str">
            <v>UNIDAD</v>
          </cell>
          <cell r="E2726" t="str">
            <v>CANTIDAD</v>
          </cell>
          <cell r="F2726" t="str">
            <v>PRECIO UNIT.</v>
          </cell>
          <cell r="G2726" t="str">
            <v>VR. UNITARIO</v>
          </cell>
        </row>
        <row r="2727">
          <cell r="A2727" t="str">
            <v/>
          </cell>
          <cell r="D2727" t="str">
            <v/>
          </cell>
          <cell r="F2727" t="str">
            <v/>
          </cell>
          <cell r="G2727" t="str">
            <v/>
          </cell>
        </row>
        <row r="2728">
          <cell r="A2728" t="str">
            <v/>
          </cell>
          <cell r="D2728" t="str">
            <v/>
          </cell>
          <cell r="F2728" t="str">
            <v/>
          </cell>
          <cell r="G2728" t="str">
            <v/>
          </cell>
        </row>
        <row r="2729">
          <cell r="A2729" t="str">
            <v/>
          </cell>
          <cell r="D2729" t="str">
            <v/>
          </cell>
          <cell r="F2729" t="str">
            <v/>
          </cell>
          <cell r="G2729" t="str">
            <v/>
          </cell>
        </row>
        <row r="2730">
          <cell r="F2730" t="str">
            <v>SUBTOTAL</v>
          </cell>
          <cell r="G2730" t="str">
            <v/>
          </cell>
        </row>
        <row r="2732">
          <cell r="A2732" t="str">
            <v>TOTAL COSTO DIRECTO</v>
          </cell>
          <cell r="G2732">
            <v>576690</v>
          </cell>
        </row>
        <row r="2734">
          <cell r="A2734" t="str">
            <v>2. COSTOS INDIRECTOS</v>
          </cell>
        </row>
        <row r="2736">
          <cell r="A2736" t="str">
            <v>DESCRIPCIÓN</v>
          </cell>
          <cell r="F2736" t="str">
            <v>PORCENTAJE</v>
          </cell>
          <cell r="G2736" t="str">
            <v>VALOR TOTAL</v>
          </cell>
        </row>
        <row r="2737">
          <cell r="A2737" t="str">
            <v>ADMINISTRACION</v>
          </cell>
          <cell r="F2737">
            <v>0.2364</v>
          </cell>
          <cell r="G2737">
            <v>136329.516</v>
          </cell>
        </row>
        <row r="2738">
          <cell r="A2738" t="str">
            <v>IMPREVISTOS</v>
          </cell>
          <cell r="F2738">
            <v>0.01</v>
          </cell>
          <cell r="G2738">
            <v>5766.9000000000005</v>
          </cell>
        </row>
        <row r="2739">
          <cell r="A2739" t="str">
            <v>UTILIDADES</v>
          </cell>
          <cell r="F2739">
            <v>0.05</v>
          </cell>
          <cell r="G2739">
            <v>28834.5</v>
          </cell>
        </row>
        <row r="2740">
          <cell r="A2740" t="str">
            <v>TOTAL COSTO INDIRECTO</v>
          </cell>
          <cell r="F2740">
            <v>0.2964</v>
          </cell>
          <cell r="G2740">
            <v>170931</v>
          </cell>
        </row>
        <row r="2742">
          <cell r="A2742" t="str">
            <v>PRECIO UNITARIO TOTAL APROXIMADO AL PESO</v>
          </cell>
          <cell r="G2742">
            <v>747621</v>
          </cell>
        </row>
        <row r="2744">
          <cell r="B2744" t="str">
            <v/>
          </cell>
        </row>
        <row r="2745">
          <cell r="B2745" t="str">
            <v/>
          </cell>
        </row>
        <row r="2746">
          <cell r="B2746" t="str">
            <v/>
          </cell>
        </row>
        <row r="2747">
          <cell r="B2747" t="str">
            <v/>
          </cell>
          <cell r="D2747" t="str">
            <v>FIRMA RESPONSABLE</v>
          </cell>
        </row>
        <row r="2748">
          <cell r="A2748" t="str">
            <v>DEPARTAMENTO DE ANTIOQUIA</v>
          </cell>
          <cell r="F2748" t="str">
            <v/>
          </cell>
        </row>
        <row r="2749">
          <cell r="A2749" t="str">
            <v>MUNICIPIO DE BURITICÁ</v>
          </cell>
        </row>
        <row r="2750">
          <cell r="A2750" t="str">
            <v>PROYECTO: MEJORAMIENTO DE VIAS TERCIARIAS EN EL MUNICIPIO DE BURITICA EN EL 
MARCO DEL PROGRAMA REGIONAL MEJORAMIENTO DE VIAS 
TERCIARIAS EN EL OCCIDENTE ANTIOQUEÑO</v>
          </cell>
        </row>
        <row r="2752">
          <cell r="A2752" t="str">
            <v>ANÁLISIS DE PRECIOS UNITARIOS  VEREDA ALTO DEL OBISPO</v>
          </cell>
        </row>
        <row r="2753">
          <cell r="A2753" t="str">
            <v>ITEM DE PAGO</v>
          </cell>
          <cell r="B2753" t="str">
            <v>DESCRIPCIÓN</v>
          </cell>
          <cell r="E2753" t="str">
            <v>UNIDAD</v>
          </cell>
          <cell r="F2753" t="str">
            <v>CANTIDAD</v>
          </cell>
          <cell r="G2753" t="str">
            <v>COSTO DIRECTO</v>
          </cell>
        </row>
        <row r="2754">
          <cell r="A2754">
            <v>5.7</v>
          </cell>
          <cell r="B2754" t="str">
            <v>Concreto Clase H (Ciclópeo con concreto clase D - 21 MPa y Piedra de 2" a 4")  incluye el suministro y el
transporte de todos los materiales, la formaleta en madera o similar. El acero de
refuerzo se pagara en su item respectivo. Incluye todo lo necesario para su correcta
construcción.</v>
          </cell>
          <cell r="E2754" t="str">
            <v>m3</v>
          </cell>
          <cell r="G2754">
            <v>376675</v>
          </cell>
        </row>
        <row r="2756">
          <cell r="A2756" t="str">
            <v>1. COSTOS DIRECTOS</v>
          </cell>
        </row>
        <row r="2758">
          <cell r="A2758" t="str">
            <v>I. EQUIPO</v>
          </cell>
        </row>
        <row r="2759">
          <cell r="A2759" t="str">
            <v>CÓDIGO</v>
          </cell>
          <cell r="B2759" t="str">
            <v>DESCRIPCIÓN</v>
          </cell>
          <cell r="D2759" t="str">
            <v>UNIDAD</v>
          </cell>
          <cell r="E2759" t="str">
            <v>TARIFA</v>
          </cell>
          <cell r="F2759" t="str">
            <v>RENDIMIENTO</v>
          </cell>
          <cell r="G2759" t="str">
            <v>VR. UNITARIO</v>
          </cell>
        </row>
        <row r="2760">
          <cell r="A2760" t="str">
            <v>HEQ013</v>
          </cell>
          <cell r="B2760" t="str">
            <v>VIBRADOR DE CONCRETO A GASOLINA (ALQUILER)</v>
          </cell>
          <cell r="D2760" t="str">
            <v>hora</v>
          </cell>
          <cell r="E2760">
            <v>6275.9444444444443</v>
          </cell>
          <cell r="F2760">
            <v>1.5</v>
          </cell>
          <cell r="G2760">
            <v>4183.9629629629626</v>
          </cell>
        </row>
        <row r="2761">
          <cell r="A2761" t="str">
            <v/>
          </cell>
          <cell r="D2761" t="str">
            <v/>
          </cell>
          <cell r="E2761" t="str">
            <v/>
          </cell>
          <cell r="G2761" t="str">
            <v/>
          </cell>
        </row>
        <row r="2762">
          <cell r="A2762" t="str">
            <v/>
          </cell>
          <cell r="D2762" t="str">
            <v/>
          </cell>
          <cell r="E2762" t="str">
            <v/>
          </cell>
          <cell r="G2762" t="str">
            <v/>
          </cell>
        </row>
        <row r="2763">
          <cell r="A2763" t="str">
            <v/>
          </cell>
          <cell r="D2763" t="str">
            <v/>
          </cell>
          <cell r="E2763" t="str">
            <v/>
          </cell>
          <cell r="G2763" t="str">
            <v/>
          </cell>
        </row>
        <row r="2764">
          <cell r="A2764" t="str">
            <v/>
          </cell>
          <cell r="D2764" t="str">
            <v/>
          </cell>
          <cell r="E2764" t="str">
            <v/>
          </cell>
          <cell r="G2764" t="str">
            <v/>
          </cell>
        </row>
        <row r="2765">
          <cell r="A2765" t="str">
            <v/>
          </cell>
          <cell r="D2765" t="str">
            <v/>
          </cell>
          <cell r="E2765" t="str">
            <v/>
          </cell>
          <cell r="G2765" t="str">
            <v/>
          </cell>
        </row>
        <row r="2766">
          <cell r="A2766" t="str">
            <v>HEQ001</v>
          </cell>
          <cell r="B2766" t="str">
            <v>HERRAMIENTA MENOR (5% DE LA MANO DE OBRA)</v>
          </cell>
          <cell r="D2766" t="str">
            <v>%</v>
          </cell>
          <cell r="E2766">
            <v>0.05</v>
          </cell>
          <cell r="F2766">
            <v>77071.166666666672</v>
          </cell>
          <cell r="G2766">
            <v>3853.5583333333338</v>
          </cell>
        </row>
        <row r="2767">
          <cell r="F2767" t="str">
            <v>SUBTOTAL</v>
          </cell>
          <cell r="G2767">
            <v>8037.521296296296</v>
          </cell>
        </row>
        <row r="2769">
          <cell r="A2769" t="str">
            <v>II. MATERIALES</v>
          </cell>
        </row>
        <row r="2770">
          <cell r="A2770" t="str">
            <v>CÓDIGO</v>
          </cell>
          <cell r="B2770" t="str">
            <v>DESCRIPCIÓN</v>
          </cell>
          <cell r="C2770" t="str">
            <v>UNIDAD</v>
          </cell>
          <cell r="D2770" t="str">
            <v>CANTIDAD</v>
          </cell>
          <cell r="E2770" t="str">
            <v>DESP.</v>
          </cell>
          <cell r="F2770" t="str">
            <v>PRECIO UNIT.</v>
          </cell>
          <cell r="G2770" t="str">
            <v>VR. UNITARIO</v>
          </cell>
        </row>
        <row r="2771">
          <cell r="A2771" t="str">
            <v>MA026</v>
          </cell>
          <cell r="B2771" t="str">
            <v xml:space="preserve">CONCRETO 3000 PSI (210 MPA) EN OBRA VEREDA ALTO DEL OBISPO </v>
          </cell>
          <cell r="C2771" t="str">
            <v>M3</v>
          </cell>
          <cell r="D2771">
            <v>0.6</v>
          </cell>
          <cell r="E2771">
            <v>0.02</v>
          </cell>
          <cell r="F2771">
            <v>422320</v>
          </cell>
          <cell r="G2771">
            <v>258459.84</v>
          </cell>
        </row>
        <row r="2772">
          <cell r="A2772" t="str">
            <v>MA022</v>
          </cell>
          <cell r="B2772" t="str">
            <v xml:space="preserve">Piedra </v>
          </cell>
          <cell r="C2772" t="str">
            <v>m3</v>
          </cell>
          <cell r="D2772">
            <v>0.4</v>
          </cell>
          <cell r="E2772">
            <v>0.01</v>
          </cell>
          <cell r="F2772">
            <v>53119.200000000004</v>
          </cell>
          <cell r="G2772">
            <v>21460.156800000004</v>
          </cell>
        </row>
        <row r="2773">
          <cell r="A2773" t="str">
            <v/>
          </cell>
          <cell r="C2773" t="str">
            <v/>
          </cell>
          <cell r="F2773" t="str">
            <v/>
          </cell>
          <cell r="G2773" t="str">
            <v/>
          </cell>
        </row>
        <row r="2774">
          <cell r="A2774" t="str">
            <v/>
          </cell>
          <cell r="C2774" t="str">
            <v/>
          </cell>
          <cell r="F2774" t="str">
            <v/>
          </cell>
          <cell r="G2774" t="str">
            <v/>
          </cell>
        </row>
        <row r="2775">
          <cell r="A2775" t="str">
            <v/>
          </cell>
          <cell r="C2775" t="str">
            <v/>
          </cell>
          <cell r="F2775" t="str">
            <v/>
          </cell>
          <cell r="G2775" t="str">
            <v/>
          </cell>
        </row>
        <row r="2776">
          <cell r="A2776" t="str">
            <v/>
          </cell>
          <cell r="C2776" t="str">
            <v/>
          </cell>
          <cell r="F2776" t="str">
            <v/>
          </cell>
          <cell r="G2776" t="str">
            <v/>
          </cell>
        </row>
        <row r="2777">
          <cell r="A2777" t="str">
            <v/>
          </cell>
          <cell r="C2777" t="str">
            <v/>
          </cell>
          <cell r="F2777" t="str">
            <v/>
          </cell>
          <cell r="G2777" t="str">
            <v/>
          </cell>
        </row>
        <row r="2778">
          <cell r="A2778" t="str">
            <v/>
          </cell>
          <cell r="C2778" t="str">
            <v/>
          </cell>
          <cell r="F2778" t="str">
            <v/>
          </cell>
          <cell r="G2778" t="str">
            <v/>
          </cell>
        </row>
        <row r="2779">
          <cell r="A2779" t="str">
            <v/>
          </cell>
          <cell r="C2779" t="str">
            <v/>
          </cell>
          <cell r="F2779" t="str">
            <v/>
          </cell>
          <cell r="G2779" t="str">
            <v/>
          </cell>
        </row>
        <row r="2780">
          <cell r="A2780" t="str">
            <v/>
          </cell>
          <cell r="C2780" t="str">
            <v/>
          </cell>
          <cell r="F2780" t="str">
            <v/>
          </cell>
          <cell r="G2780" t="str">
            <v/>
          </cell>
        </row>
        <row r="2781">
          <cell r="A2781" t="str">
            <v/>
          </cell>
          <cell r="C2781" t="str">
            <v/>
          </cell>
          <cell r="F2781" t="str">
            <v/>
          </cell>
          <cell r="G2781" t="str">
            <v/>
          </cell>
        </row>
        <row r="2782">
          <cell r="A2782" t="str">
            <v/>
          </cell>
          <cell r="C2782" t="str">
            <v/>
          </cell>
          <cell r="F2782" t="str">
            <v/>
          </cell>
          <cell r="G2782" t="str">
            <v/>
          </cell>
        </row>
        <row r="2783">
          <cell r="A2783" t="str">
            <v/>
          </cell>
          <cell r="C2783" t="str">
            <v/>
          </cell>
          <cell r="F2783" t="str">
            <v/>
          </cell>
          <cell r="G2783" t="str">
            <v/>
          </cell>
        </row>
        <row r="2784">
          <cell r="A2784" t="str">
            <v/>
          </cell>
          <cell r="C2784" t="str">
            <v/>
          </cell>
          <cell r="F2784" t="str">
            <v/>
          </cell>
          <cell r="G2784" t="str">
            <v/>
          </cell>
        </row>
        <row r="2785">
          <cell r="F2785" t="str">
            <v>SUBTOTAL</v>
          </cell>
          <cell r="G2785">
            <v>279919.99680000002</v>
          </cell>
        </row>
        <row r="2787">
          <cell r="A2787" t="str">
            <v>III. TRANSPORTES</v>
          </cell>
        </row>
        <row r="2788">
          <cell r="A2788" t="str">
            <v>CÓDIGO</v>
          </cell>
          <cell r="B2788" t="str">
            <v>DESCRIPCIÓN</v>
          </cell>
          <cell r="C2788" t="str">
            <v>TIPO</v>
          </cell>
          <cell r="D2788" t="str">
            <v>VOLUMEN/PESO</v>
          </cell>
          <cell r="E2788" t="str">
            <v>DISTANCIA</v>
          </cell>
          <cell r="F2788" t="str">
            <v>TARIFA</v>
          </cell>
          <cell r="G2788" t="str">
            <v>VR. UNITARIO</v>
          </cell>
        </row>
        <row r="2789">
          <cell r="A2789" t="str">
            <v>TR002</v>
          </cell>
          <cell r="B2789" t="str">
            <v>TRANSPORTE DE MATERIALES DE PLAYA</v>
          </cell>
          <cell r="C2789" t="str">
            <v>PLAYA</v>
          </cell>
          <cell r="D2789">
            <v>0.4</v>
          </cell>
          <cell r="E2789">
            <v>29</v>
          </cell>
          <cell r="F2789">
            <v>1004</v>
          </cell>
          <cell r="G2789">
            <v>11646.400000000001</v>
          </cell>
        </row>
        <row r="2790">
          <cell r="A2790" t="str">
            <v/>
          </cell>
          <cell r="E2790" t="str">
            <v/>
          </cell>
          <cell r="F2790" t="str">
            <v/>
          </cell>
          <cell r="G2790" t="str">
            <v/>
          </cell>
        </row>
        <row r="2791">
          <cell r="A2791" t="str">
            <v/>
          </cell>
          <cell r="E2791" t="str">
            <v/>
          </cell>
          <cell r="F2791" t="str">
            <v/>
          </cell>
          <cell r="G2791" t="str">
            <v/>
          </cell>
        </row>
        <row r="2792">
          <cell r="F2792" t="str">
            <v>SUBTOTAL</v>
          </cell>
          <cell r="G2792">
            <v>11646.400000000001</v>
          </cell>
        </row>
        <row r="2794">
          <cell r="A2794" t="str">
            <v>IV. MANO DE OBRA</v>
          </cell>
        </row>
        <row r="2795">
          <cell r="A2795" t="str">
            <v>CÓDIGO</v>
          </cell>
          <cell r="B2795" t="str">
            <v>CARGOS PERSONAL</v>
          </cell>
          <cell r="D2795" t="str">
            <v>CANTIDAD</v>
          </cell>
          <cell r="E2795" t="str">
            <v>JORNAL TOTAL</v>
          </cell>
          <cell r="F2795" t="str">
            <v>RENDIMIENTO</v>
          </cell>
          <cell r="G2795" t="str">
            <v>VR. UNITARIO</v>
          </cell>
        </row>
        <row r="2796">
          <cell r="A2796" t="str">
            <v>MO029</v>
          </cell>
          <cell r="B2796" t="str">
            <v>OFICIAL DE OBRA CIVIL</v>
          </cell>
          <cell r="D2796">
            <v>1</v>
          </cell>
          <cell r="E2796">
            <v>153307</v>
          </cell>
          <cell r="F2796">
            <v>6</v>
          </cell>
          <cell r="G2796">
            <v>25551.166666666668</v>
          </cell>
        </row>
        <row r="2797">
          <cell r="A2797" t="str">
            <v>MO032</v>
          </cell>
          <cell r="B2797" t="str">
            <v>AYUDANTE RASO</v>
          </cell>
          <cell r="D2797">
            <v>4</v>
          </cell>
          <cell r="E2797">
            <v>77280</v>
          </cell>
          <cell r="F2797">
            <v>6</v>
          </cell>
          <cell r="G2797">
            <v>51520</v>
          </cell>
        </row>
        <row r="2798">
          <cell r="A2798" t="str">
            <v/>
          </cell>
          <cell r="E2798" t="str">
            <v/>
          </cell>
          <cell r="F2798" t="str">
            <v/>
          </cell>
          <cell r="G2798" t="str">
            <v/>
          </cell>
        </row>
        <row r="2799">
          <cell r="A2799" t="str">
            <v/>
          </cell>
          <cell r="E2799" t="str">
            <v/>
          </cell>
          <cell r="F2799" t="str">
            <v/>
          </cell>
          <cell r="G2799" t="str">
            <v/>
          </cell>
        </row>
        <row r="2800">
          <cell r="F2800" t="str">
            <v>SUBTOTAL</v>
          </cell>
          <cell r="G2800">
            <v>77071.166666666672</v>
          </cell>
        </row>
        <row r="2802">
          <cell r="A2802" t="str">
            <v>V. SERVICIOS</v>
          </cell>
        </row>
        <row r="2803">
          <cell r="A2803" t="str">
            <v>CÓDIGO</v>
          </cell>
          <cell r="B2803" t="str">
            <v>DESCRIPCIÓN</v>
          </cell>
          <cell r="D2803" t="str">
            <v>UNIDAD</v>
          </cell>
          <cell r="E2803" t="str">
            <v>CANTIDAD</v>
          </cell>
          <cell r="F2803" t="str">
            <v>PRECIO UNIT.</v>
          </cell>
          <cell r="G2803" t="str">
            <v>VR. UNITARIO</v>
          </cell>
        </row>
        <row r="2804">
          <cell r="A2804" t="str">
            <v/>
          </cell>
          <cell r="D2804" t="str">
            <v/>
          </cell>
          <cell r="F2804" t="str">
            <v/>
          </cell>
          <cell r="G2804" t="str">
            <v/>
          </cell>
        </row>
        <row r="2805">
          <cell r="A2805" t="str">
            <v/>
          </cell>
          <cell r="D2805" t="str">
            <v/>
          </cell>
          <cell r="F2805" t="str">
            <v/>
          </cell>
          <cell r="G2805" t="str">
            <v/>
          </cell>
        </row>
        <row r="2806">
          <cell r="A2806" t="str">
            <v/>
          </cell>
          <cell r="D2806" t="str">
            <v/>
          </cell>
          <cell r="F2806" t="str">
            <v/>
          </cell>
          <cell r="G2806" t="str">
            <v/>
          </cell>
        </row>
        <row r="2807">
          <cell r="F2807" t="str">
            <v>SUBTOTAL</v>
          </cell>
          <cell r="G2807" t="str">
            <v/>
          </cell>
        </row>
        <row r="2809">
          <cell r="A2809" t="str">
            <v>TOTAL COSTO DIRECTO</v>
          </cell>
          <cell r="G2809">
            <v>376675</v>
          </cell>
        </row>
        <row r="2811">
          <cell r="A2811" t="str">
            <v>2. COSTOS INDIRECTOS</v>
          </cell>
        </row>
        <row r="2813">
          <cell r="A2813" t="str">
            <v>DESCRIPCIÓN</v>
          </cell>
          <cell r="F2813" t="str">
            <v>PORCENTAJE</v>
          </cell>
          <cell r="G2813" t="str">
            <v>VALOR TOTAL</v>
          </cell>
        </row>
        <row r="2814">
          <cell r="A2814" t="str">
            <v>ADMINISTRACION</v>
          </cell>
          <cell r="F2814">
            <v>0.2364</v>
          </cell>
          <cell r="G2814">
            <v>89045.97</v>
          </cell>
        </row>
        <row r="2815">
          <cell r="A2815" t="str">
            <v>IMPREVISTOS</v>
          </cell>
          <cell r="F2815">
            <v>0.01</v>
          </cell>
          <cell r="G2815">
            <v>3766.75</v>
          </cell>
        </row>
        <row r="2816">
          <cell r="A2816" t="str">
            <v>UTILIDADES</v>
          </cell>
          <cell r="F2816">
            <v>0.05</v>
          </cell>
          <cell r="G2816">
            <v>18833.75</v>
          </cell>
        </row>
        <row r="2817">
          <cell r="A2817" t="str">
            <v>TOTAL COSTO INDIRECTO</v>
          </cell>
          <cell r="F2817">
            <v>0.2964</v>
          </cell>
          <cell r="G2817">
            <v>111646</v>
          </cell>
        </row>
        <row r="2819">
          <cell r="A2819" t="str">
            <v>PRECIO UNITARIO TOTAL APROXIMADO AL PESO</v>
          </cell>
          <cell r="G2819">
            <v>488321</v>
          </cell>
        </row>
        <row r="2821">
          <cell r="B2821" t="str">
            <v/>
          </cell>
        </row>
        <row r="2822">
          <cell r="B2822" t="str">
            <v/>
          </cell>
        </row>
        <row r="2823">
          <cell r="B2823" t="str">
            <v/>
          </cell>
        </row>
        <row r="2824">
          <cell r="B2824" t="str">
            <v/>
          </cell>
          <cell r="D2824" t="str">
            <v>FIRMA RESPONSABLE</v>
          </cell>
        </row>
        <row r="2825">
          <cell r="A2825" t="str">
            <v>DEPARTAMENTO DE ANTIOQUIA</v>
          </cell>
          <cell r="F2825" t="str">
            <v/>
          </cell>
        </row>
        <row r="2826">
          <cell r="A2826" t="str">
            <v>MUNICIPIO DE BURITICÁ</v>
          </cell>
        </row>
        <row r="2827">
          <cell r="A2827" t="str">
            <v>PROYECTO: MEJORAMIENTO DE VIAS TERCIARIAS EN EL MUNICIPIO DE BURITICA EN EL 
MARCO DEL PROGRAMA REGIONAL MEJORAMIENTO DE VIAS 
TERCIARIAS EN EL OCCIDENTE ANTIOQUEÑO</v>
          </cell>
        </row>
        <row r="2829">
          <cell r="A2829" t="str">
            <v>ANÁLISIS DE PRECIOS UNITARIOS  VEREDA ALTO DEL OBISPO</v>
          </cell>
        </row>
        <row r="2830">
          <cell r="A2830" t="str">
            <v>ITEM DE PAGO</v>
          </cell>
          <cell r="B2830" t="str">
            <v>DESCRIPCIÓN</v>
          </cell>
          <cell r="E2830" t="str">
            <v>UNIDAD</v>
          </cell>
          <cell r="F2830" t="str">
            <v>CANTIDAD</v>
          </cell>
          <cell r="G2830" t="str">
            <v>COSTO DIRECTO</v>
          </cell>
        </row>
        <row r="2831">
          <cell r="A2831">
            <v>5.8</v>
          </cell>
          <cell r="B2831" t="str">
            <v xml:space="preserve">Suministro, transporte y colocación de Acero de refuerzo fy=420 Mpa (Grado 60) 
</v>
          </cell>
          <cell r="E2831" t="str">
            <v>Kg</v>
          </cell>
          <cell r="G2831">
            <v>6979</v>
          </cell>
        </row>
        <row r="2833">
          <cell r="A2833" t="str">
            <v>1. COSTOS DIRECTOS</v>
          </cell>
        </row>
        <row r="2835">
          <cell r="A2835" t="str">
            <v>I. EQUIPO</v>
          </cell>
        </row>
        <row r="2836">
          <cell r="A2836" t="str">
            <v>CÓDIGO</v>
          </cell>
          <cell r="B2836" t="str">
            <v>DESCRIPCIÓN</v>
          </cell>
          <cell r="D2836" t="str">
            <v>UNIDAD</v>
          </cell>
          <cell r="E2836" t="str">
            <v>TARIFA</v>
          </cell>
          <cell r="F2836" t="str">
            <v>RENDIMIENTO</v>
          </cell>
          <cell r="G2836" t="str">
            <v>VR. UNITARIO</v>
          </cell>
        </row>
        <row r="2837">
          <cell r="A2837" t="str">
            <v>HEQ011</v>
          </cell>
          <cell r="B2837" t="str">
            <v>CIZALLA DE BANCO CORTA PERNO, INCLUYE DADOS</v>
          </cell>
          <cell r="D2837" t="str">
            <v>HORA</v>
          </cell>
          <cell r="E2837">
            <v>728.875</v>
          </cell>
          <cell r="F2837">
            <v>21.25</v>
          </cell>
          <cell r="G2837">
            <v>34.299999999999997</v>
          </cell>
        </row>
        <row r="2838">
          <cell r="A2838" t="str">
            <v/>
          </cell>
          <cell r="D2838" t="str">
            <v/>
          </cell>
          <cell r="E2838" t="str">
            <v/>
          </cell>
          <cell r="G2838" t="str">
            <v/>
          </cell>
        </row>
        <row r="2839">
          <cell r="A2839" t="str">
            <v/>
          </cell>
          <cell r="D2839" t="str">
            <v/>
          </cell>
          <cell r="E2839" t="str">
            <v/>
          </cell>
          <cell r="G2839" t="str">
            <v/>
          </cell>
        </row>
        <row r="2840">
          <cell r="A2840" t="str">
            <v/>
          </cell>
          <cell r="D2840" t="str">
            <v/>
          </cell>
          <cell r="E2840" t="str">
            <v/>
          </cell>
          <cell r="G2840" t="str">
            <v/>
          </cell>
        </row>
        <row r="2841">
          <cell r="A2841" t="str">
            <v/>
          </cell>
          <cell r="D2841" t="str">
            <v/>
          </cell>
          <cell r="E2841" t="str">
            <v/>
          </cell>
          <cell r="G2841" t="str">
            <v/>
          </cell>
        </row>
        <row r="2842">
          <cell r="A2842" t="str">
            <v/>
          </cell>
          <cell r="D2842" t="str">
            <v/>
          </cell>
          <cell r="E2842" t="str">
            <v/>
          </cell>
          <cell r="G2842" t="str">
            <v/>
          </cell>
        </row>
        <row r="2843">
          <cell r="A2843" t="str">
            <v>HEQ001</v>
          </cell>
          <cell r="B2843" t="str">
            <v>HERRAMIENTA MENOR (5% DE LA MANO DE OBRA)</v>
          </cell>
          <cell r="D2843" t="str">
            <v>%</v>
          </cell>
          <cell r="E2843">
            <v>0.05</v>
          </cell>
          <cell r="F2843">
            <v>1356.3941176470589</v>
          </cell>
          <cell r="G2843">
            <v>67.819705882352949</v>
          </cell>
        </row>
        <row r="2844">
          <cell r="F2844" t="str">
            <v>SUBTOTAL</v>
          </cell>
          <cell r="G2844">
            <v>102.11970588235295</v>
          </cell>
        </row>
        <row r="2846">
          <cell r="A2846" t="str">
            <v>II. MATERIALES</v>
          </cell>
        </row>
        <row r="2847">
          <cell r="A2847" t="str">
            <v>CÓDIGO</v>
          </cell>
          <cell r="B2847" t="str">
            <v>DESCRIPCIÓN</v>
          </cell>
          <cell r="C2847" t="str">
            <v>UNIDAD</v>
          </cell>
          <cell r="D2847" t="str">
            <v>CANTIDAD</v>
          </cell>
          <cell r="E2847" t="str">
            <v>DESP.</v>
          </cell>
          <cell r="F2847" t="str">
            <v>PRECIO UNIT.</v>
          </cell>
          <cell r="G2847" t="str">
            <v>VR. UNITARIO</v>
          </cell>
        </row>
        <row r="2848">
          <cell r="A2848" t="str">
            <v>MA009</v>
          </cell>
          <cell r="B2848" t="str">
            <v>ACERO REFUERZO G-60 FIGURADO</v>
          </cell>
          <cell r="C2848" t="str">
            <v>KG</v>
          </cell>
          <cell r="D2848">
            <v>1</v>
          </cell>
          <cell r="E2848">
            <v>0.05</v>
          </cell>
          <cell r="F2848">
            <v>5049</v>
          </cell>
          <cell r="G2848">
            <v>5301.45</v>
          </cell>
        </row>
        <row r="2849">
          <cell r="A2849" t="str">
            <v>MA010</v>
          </cell>
          <cell r="B2849" t="str">
            <v>ALAMBRE RECOCIDO C 18</v>
          </cell>
          <cell r="C2849" t="str">
            <v>KG</v>
          </cell>
          <cell r="D2849">
            <v>0.03</v>
          </cell>
          <cell r="E2849">
            <v>0.01</v>
          </cell>
          <cell r="F2849">
            <v>7227</v>
          </cell>
          <cell r="G2849">
            <v>218.97810000000001</v>
          </cell>
        </row>
        <row r="2850">
          <cell r="A2850" t="str">
            <v/>
          </cell>
          <cell r="C2850" t="str">
            <v/>
          </cell>
          <cell r="F2850" t="str">
            <v/>
          </cell>
          <cell r="G2850" t="str">
            <v/>
          </cell>
        </row>
        <row r="2851">
          <cell r="A2851" t="str">
            <v/>
          </cell>
          <cell r="C2851" t="str">
            <v/>
          </cell>
          <cell r="F2851" t="str">
            <v/>
          </cell>
          <cell r="G2851" t="str">
            <v/>
          </cell>
        </row>
        <row r="2852">
          <cell r="A2852" t="str">
            <v/>
          </cell>
          <cell r="C2852" t="str">
            <v/>
          </cell>
          <cell r="F2852" t="str">
            <v/>
          </cell>
          <cell r="G2852" t="str">
            <v/>
          </cell>
        </row>
        <row r="2853">
          <cell r="A2853" t="str">
            <v/>
          </cell>
          <cell r="C2853" t="str">
            <v/>
          </cell>
          <cell r="F2853" t="str">
            <v/>
          </cell>
          <cell r="G2853" t="str">
            <v/>
          </cell>
        </row>
        <row r="2854">
          <cell r="A2854" t="str">
            <v/>
          </cell>
          <cell r="C2854" t="str">
            <v/>
          </cell>
          <cell r="F2854" t="str">
            <v/>
          </cell>
          <cell r="G2854" t="str">
            <v/>
          </cell>
        </row>
        <row r="2855">
          <cell r="A2855" t="str">
            <v/>
          </cell>
          <cell r="C2855" t="str">
            <v/>
          </cell>
          <cell r="F2855" t="str">
            <v/>
          </cell>
          <cell r="G2855" t="str">
            <v/>
          </cell>
        </row>
        <row r="2856">
          <cell r="A2856" t="str">
            <v/>
          </cell>
          <cell r="C2856" t="str">
            <v/>
          </cell>
          <cell r="F2856" t="str">
            <v/>
          </cell>
          <cell r="G2856" t="str">
            <v/>
          </cell>
        </row>
        <row r="2857">
          <cell r="A2857" t="str">
            <v/>
          </cell>
          <cell r="C2857" t="str">
            <v/>
          </cell>
          <cell r="F2857" t="str">
            <v/>
          </cell>
          <cell r="G2857" t="str">
            <v/>
          </cell>
        </row>
        <row r="2858">
          <cell r="A2858" t="str">
            <v/>
          </cell>
          <cell r="C2858" t="str">
            <v/>
          </cell>
          <cell r="F2858" t="str">
            <v/>
          </cell>
          <cell r="G2858" t="str">
            <v/>
          </cell>
        </row>
        <row r="2859">
          <cell r="A2859" t="str">
            <v/>
          </cell>
          <cell r="C2859" t="str">
            <v/>
          </cell>
          <cell r="F2859" t="str">
            <v/>
          </cell>
          <cell r="G2859" t="str">
            <v/>
          </cell>
        </row>
        <row r="2860">
          <cell r="A2860" t="str">
            <v/>
          </cell>
          <cell r="C2860" t="str">
            <v/>
          </cell>
          <cell r="F2860" t="str">
            <v/>
          </cell>
          <cell r="G2860" t="str">
            <v/>
          </cell>
        </row>
        <row r="2861">
          <cell r="A2861" t="str">
            <v/>
          </cell>
          <cell r="C2861" t="str">
            <v/>
          </cell>
          <cell r="F2861" t="str">
            <v/>
          </cell>
          <cell r="G2861" t="str">
            <v/>
          </cell>
        </row>
        <row r="2862">
          <cell r="F2862" t="str">
            <v>SUBTOTAL</v>
          </cell>
          <cell r="G2862">
            <v>5520.4281000000001</v>
          </cell>
        </row>
        <row r="2864">
          <cell r="A2864" t="str">
            <v>III. TRANSPORTES</v>
          </cell>
        </row>
        <row r="2865">
          <cell r="A2865" t="str">
            <v>CÓDIGO</v>
          </cell>
          <cell r="B2865" t="str">
            <v>DESCRIPCIÓN</v>
          </cell>
          <cell r="C2865" t="str">
            <v>TIPO</v>
          </cell>
          <cell r="D2865" t="str">
            <v>VOLUMEN/PESO</v>
          </cell>
          <cell r="E2865" t="str">
            <v>DISTANCIA</v>
          </cell>
          <cell r="F2865" t="str">
            <v>TARIFA</v>
          </cell>
          <cell r="G2865" t="str">
            <v>VR. UNITARIO</v>
          </cell>
        </row>
        <row r="2866">
          <cell r="A2866" t="str">
            <v/>
          </cell>
          <cell r="F2866" t="str">
            <v/>
          </cell>
          <cell r="G2866" t="str">
            <v/>
          </cell>
        </row>
        <row r="2867">
          <cell r="A2867" t="str">
            <v/>
          </cell>
          <cell r="E2867" t="str">
            <v/>
          </cell>
          <cell r="F2867" t="str">
            <v/>
          </cell>
          <cell r="G2867" t="str">
            <v/>
          </cell>
        </row>
        <row r="2868">
          <cell r="A2868" t="str">
            <v/>
          </cell>
          <cell r="E2868" t="str">
            <v/>
          </cell>
          <cell r="F2868" t="str">
            <v/>
          </cell>
          <cell r="G2868" t="str">
            <v/>
          </cell>
        </row>
        <row r="2869">
          <cell r="F2869" t="str">
            <v>SUBTOTAL</v>
          </cell>
          <cell r="G2869" t="str">
            <v/>
          </cell>
        </row>
        <row r="2871">
          <cell r="A2871" t="str">
            <v>IV. MANO DE OBRA</v>
          </cell>
        </row>
        <row r="2872">
          <cell r="A2872" t="str">
            <v>CÓDIGO</v>
          </cell>
          <cell r="B2872" t="str">
            <v>CARGOS PERSONAL</v>
          </cell>
          <cell r="D2872" t="str">
            <v>CANTIDAD</v>
          </cell>
          <cell r="E2872" t="str">
            <v>JORNAL TOTAL</v>
          </cell>
          <cell r="F2872" t="str">
            <v>RENDIMIENTO</v>
          </cell>
          <cell r="G2872" t="str">
            <v>VR. UNITARIO</v>
          </cell>
        </row>
        <row r="2873">
          <cell r="A2873" t="str">
            <v>MO031</v>
          </cell>
          <cell r="B2873" t="str">
            <v>AYUDANTE ENTENDIDO</v>
          </cell>
          <cell r="D2873">
            <v>1</v>
          </cell>
          <cell r="E2873">
            <v>89354</v>
          </cell>
          <cell r="F2873">
            <v>170</v>
          </cell>
          <cell r="G2873">
            <v>525.61176470588236</v>
          </cell>
        </row>
        <row r="2874">
          <cell r="A2874" t="str">
            <v>MO030</v>
          </cell>
          <cell r="B2874" t="str">
            <v>OFICIAL HIERRO</v>
          </cell>
          <cell r="D2874">
            <v>1</v>
          </cell>
          <cell r="E2874">
            <v>141233</v>
          </cell>
          <cell r="F2874">
            <v>170</v>
          </cell>
          <cell r="G2874">
            <v>830.78235294117644</v>
          </cell>
        </row>
        <row r="2875">
          <cell r="A2875" t="str">
            <v/>
          </cell>
          <cell r="E2875" t="str">
            <v/>
          </cell>
          <cell r="F2875" t="str">
            <v/>
          </cell>
          <cell r="G2875" t="str">
            <v/>
          </cell>
        </row>
        <row r="2876">
          <cell r="A2876" t="str">
            <v/>
          </cell>
          <cell r="E2876" t="str">
            <v/>
          </cell>
          <cell r="F2876" t="str">
            <v/>
          </cell>
          <cell r="G2876" t="str">
            <v/>
          </cell>
        </row>
        <row r="2877">
          <cell r="F2877" t="str">
            <v>SUBTOTAL</v>
          </cell>
          <cell r="G2877">
            <v>1356.3941176470589</v>
          </cell>
        </row>
        <row r="2879">
          <cell r="A2879" t="str">
            <v>V. SERVICIOS</v>
          </cell>
        </row>
        <row r="2880">
          <cell r="A2880" t="str">
            <v>CÓDIGO</v>
          </cell>
          <cell r="B2880" t="str">
            <v>DESCRIPCIÓN</v>
          </cell>
          <cell r="D2880" t="str">
            <v>UNIDAD</v>
          </cell>
          <cell r="E2880" t="str">
            <v>CANTIDAD</v>
          </cell>
          <cell r="F2880" t="str">
            <v>PRECIO UNIT.</v>
          </cell>
          <cell r="G2880" t="str">
            <v>VR. UNITARIO</v>
          </cell>
        </row>
        <row r="2881">
          <cell r="A2881" t="str">
            <v/>
          </cell>
          <cell r="D2881" t="str">
            <v/>
          </cell>
          <cell r="F2881" t="str">
            <v/>
          </cell>
          <cell r="G2881" t="str">
            <v/>
          </cell>
        </row>
        <row r="2882">
          <cell r="A2882" t="str">
            <v/>
          </cell>
          <cell r="D2882" t="str">
            <v/>
          </cell>
          <cell r="F2882" t="str">
            <v/>
          </cell>
          <cell r="G2882" t="str">
            <v/>
          </cell>
        </row>
        <row r="2883">
          <cell r="A2883" t="str">
            <v/>
          </cell>
          <cell r="D2883" t="str">
            <v/>
          </cell>
          <cell r="F2883" t="str">
            <v/>
          </cell>
          <cell r="G2883" t="str">
            <v/>
          </cell>
        </row>
        <row r="2884">
          <cell r="F2884" t="str">
            <v>SUBTOTAL</v>
          </cell>
          <cell r="G2884" t="str">
            <v/>
          </cell>
        </row>
        <row r="2886">
          <cell r="A2886" t="str">
            <v>TOTAL COSTO DIRECTO</v>
          </cell>
          <cell r="G2886">
            <v>6979</v>
          </cell>
        </row>
        <row r="2888">
          <cell r="A2888" t="str">
            <v>2. COSTOS INDIRECTOS</v>
          </cell>
        </row>
        <row r="2890">
          <cell r="A2890" t="str">
            <v>DESCRIPCIÓN</v>
          </cell>
          <cell r="F2890" t="str">
            <v>PORCENTAJE</v>
          </cell>
          <cell r="G2890" t="str">
            <v>VALOR TOTAL</v>
          </cell>
        </row>
        <row r="2891">
          <cell r="A2891" t="str">
            <v>ADMINISTRACION</v>
          </cell>
          <cell r="F2891">
            <v>0.2364</v>
          </cell>
          <cell r="G2891">
            <v>1649.8355999999999</v>
          </cell>
        </row>
        <row r="2892">
          <cell r="A2892" t="str">
            <v>IMPREVISTOS</v>
          </cell>
          <cell r="F2892">
            <v>0.01</v>
          </cell>
          <cell r="G2892">
            <v>69.790000000000006</v>
          </cell>
        </row>
        <row r="2893">
          <cell r="A2893" t="str">
            <v>UTILIDADES</v>
          </cell>
          <cell r="F2893">
            <v>0.05</v>
          </cell>
          <cell r="G2893">
            <v>348.95000000000005</v>
          </cell>
        </row>
        <row r="2894">
          <cell r="A2894" t="str">
            <v>TOTAL COSTO INDIRECTO</v>
          </cell>
          <cell r="F2894">
            <v>0.2964</v>
          </cell>
          <cell r="G2894">
            <v>2069</v>
          </cell>
        </row>
        <row r="2896">
          <cell r="A2896" t="str">
            <v>PRECIO UNITARIO TOTAL APROXIMADO AL PESO</v>
          </cell>
          <cell r="G2896">
            <v>9048</v>
          </cell>
        </row>
        <row r="2898">
          <cell r="B2898" t="str">
            <v/>
          </cell>
        </row>
        <row r="2899">
          <cell r="B2899" t="str">
            <v/>
          </cell>
        </row>
        <row r="2900">
          <cell r="B2900" t="str">
            <v/>
          </cell>
        </row>
        <row r="2901">
          <cell r="B2901" t="str">
            <v/>
          </cell>
          <cell r="D2901" t="str">
            <v>FIRMA RESPONSABLE</v>
          </cell>
        </row>
        <row r="2902">
          <cell r="A2902" t="str">
            <v>DEPARTAMENTO DE ANTIOQUIA</v>
          </cell>
          <cell r="F2902" t="str">
            <v/>
          </cell>
        </row>
        <row r="2903">
          <cell r="A2903" t="str">
            <v>MUNICIPIO DE BURITICÁ</v>
          </cell>
        </row>
        <row r="2904">
          <cell r="A2904" t="str">
            <v>PROYECTO: MEJORAMIENTO DE VIAS TERCIARIAS EN EL MUNICIPIO DE BURITICA EN EL 
MARCO DEL PROGRAMA REGIONAL MEJORAMIENTO DE VIAS 
TERCIARIAS EN EL OCCIDENTE ANTIOQUEÑO</v>
          </cell>
        </row>
        <row r="2906">
          <cell r="A2906" t="str">
            <v>ANÁLISIS DE PRECIOS UNITARIOS  VEREDA ALTO DEL OBISPO</v>
          </cell>
        </row>
        <row r="2908">
          <cell r="A2908" t="str">
            <v>ITEM DE PAGO</v>
          </cell>
          <cell r="B2908" t="str">
            <v>DESCRIPCIÓN</v>
          </cell>
          <cell r="E2908" t="str">
            <v>UNIDAD</v>
          </cell>
          <cell r="F2908" t="str">
            <v>CANTIDAD</v>
          </cell>
          <cell r="G2908" t="str">
            <v>COSTO DIRECTO</v>
          </cell>
        </row>
        <row r="2909">
          <cell r="A2909">
            <v>5.9</v>
          </cell>
          <cell r="B2909" t="str">
            <v>Transporte de sobrantes provenientes de la excavación de la explanación, canales,
préstamos para distancias superiores a 1000 m medidos a partir de 100 m. Material
compacto (Incluye 30% de expansión).</v>
          </cell>
          <cell r="E2909" t="str">
            <v>m3-km</v>
          </cell>
          <cell r="G2909">
            <v>1305</v>
          </cell>
        </row>
        <row r="2911">
          <cell r="A2911" t="str">
            <v>1. COSTOS DIRECTOS</v>
          </cell>
        </row>
        <row r="2913">
          <cell r="A2913" t="str">
            <v>I. EQUIPO</v>
          </cell>
        </row>
        <row r="2914">
          <cell r="A2914" t="str">
            <v>CÓDIGO</v>
          </cell>
          <cell r="B2914" t="str">
            <v>DESCRIPCIÓN</v>
          </cell>
          <cell r="D2914" t="str">
            <v>UNIDAD</v>
          </cell>
          <cell r="E2914" t="str">
            <v>TARIFA</v>
          </cell>
          <cell r="F2914" t="str">
            <v>RENDIMIENTO</v>
          </cell>
          <cell r="G2914" t="str">
            <v>VR. UNITARIO</v>
          </cell>
        </row>
        <row r="2915">
          <cell r="A2915" t="str">
            <v/>
          </cell>
          <cell r="D2915" t="str">
            <v/>
          </cell>
          <cell r="E2915" t="str">
            <v/>
          </cell>
          <cell r="G2915" t="str">
            <v/>
          </cell>
        </row>
        <row r="2916">
          <cell r="A2916" t="str">
            <v/>
          </cell>
          <cell r="D2916" t="str">
            <v/>
          </cell>
          <cell r="E2916" t="str">
            <v/>
          </cell>
          <cell r="G2916" t="str">
            <v/>
          </cell>
        </row>
        <row r="2917">
          <cell r="A2917" t="str">
            <v/>
          </cell>
          <cell r="D2917" t="str">
            <v/>
          </cell>
          <cell r="E2917" t="str">
            <v/>
          </cell>
          <cell r="G2917" t="str">
            <v/>
          </cell>
        </row>
        <row r="2918">
          <cell r="A2918" t="str">
            <v/>
          </cell>
          <cell r="D2918" t="str">
            <v/>
          </cell>
          <cell r="E2918" t="str">
            <v/>
          </cell>
          <cell r="G2918" t="str">
            <v/>
          </cell>
        </row>
        <row r="2919">
          <cell r="A2919" t="str">
            <v/>
          </cell>
          <cell r="D2919" t="str">
            <v/>
          </cell>
          <cell r="E2919" t="str">
            <v/>
          </cell>
          <cell r="G2919" t="str">
            <v/>
          </cell>
        </row>
        <row r="2920">
          <cell r="A2920" t="str">
            <v/>
          </cell>
          <cell r="D2920" t="str">
            <v/>
          </cell>
          <cell r="E2920" t="str">
            <v/>
          </cell>
          <cell r="G2920" t="str">
            <v/>
          </cell>
        </row>
        <row r="2921">
          <cell r="A2921" t="str">
            <v/>
          </cell>
          <cell r="B2921" t="str">
            <v/>
          </cell>
          <cell r="D2921" t="str">
            <v/>
          </cell>
          <cell r="E2921" t="str">
            <v/>
          </cell>
          <cell r="F2921" t="str">
            <v/>
          </cell>
          <cell r="G2921" t="str">
            <v/>
          </cell>
        </row>
        <row r="2922">
          <cell r="F2922" t="str">
            <v>SUBTOTAL</v>
          </cell>
          <cell r="G2922" t="str">
            <v/>
          </cell>
        </row>
        <row r="2924">
          <cell r="A2924" t="str">
            <v>II. MATERIALES</v>
          </cell>
        </row>
        <row r="2925">
          <cell r="A2925" t="str">
            <v>CÓDIGO</v>
          </cell>
          <cell r="B2925" t="str">
            <v>DESCRIPCIÓN</v>
          </cell>
          <cell r="C2925" t="str">
            <v>UNIDAD</v>
          </cell>
          <cell r="D2925" t="str">
            <v>CANTIDAD</v>
          </cell>
          <cell r="E2925" t="str">
            <v>DESP.</v>
          </cell>
          <cell r="F2925" t="str">
            <v>PRECIO UNIT.</v>
          </cell>
          <cell r="G2925" t="str">
            <v>VR. UNITARIO</v>
          </cell>
        </row>
        <row r="2926">
          <cell r="A2926" t="str">
            <v/>
          </cell>
          <cell r="C2926" t="str">
            <v/>
          </cell>
          <cell r="F2926" t="str">
            <v/>
          </cell>
          <cell r="G2926" t="str">
            <v/>
          </cell>
        </row>
        <row r="2927">
          <cell r="A2927" t="str">
            <v/>
          </cell>
          <cell r="C2927" t="str">
            <v/>
          </cell>
          <cell r="F2927" t="str">
            <v/>
          </cell>
          <cell r="G2927" t="str">
            <v/>
          </cell>
        </row>
        <row r="2928">
          <cell r="A2928" t="str">
            <v/>
          </cell>
          <cell r="C2928" t="str">
            <v/>
          </cell>
          <cell r="F2928" t="str">
            <v/>
          </cell>
          <cell r="G2928" t="str">
            <v/>
          </cell>
        </row>
        <row r="2929">
          <cell r="A2929" t="str">
            <v/>
          </cell>
          <cell r="C2929" t="str">
            <v/>
          </cell>
          <cell r="F2929" t="str">
            <v/>
          </cell>
          <cell r="G2929" t="str">
            <v/>
          </cell>
        </row>
        <row r="2930">
          <cell r="A2930" t="str">
            <v/>
          </cell>
          <cell r="C2930" t="str">
            <v/>
          </cell>
          <cell r="F2930" t="str">
            <v/>
          </cell>
          <cell r="G2930" t="str">
            <v/>
          </cell>
        </row>
        <row r="2931">
          <cell r="A2931" t="str">
            <v/>
          </cell>
          <cell r="C2931" t="str">
            <v/>
          </cell>
          <cell r="F2931" t="str">
            <v/>
          </cell>
          <cell r="G2931" t="str">
            <v/>
          </cell>
        </row>
        <row r="2932">
          <cell r="A2932" t="str">
            <v/>
          </cell>
          <cell r="C2932" t="str">
            <v/>
          </cell>
          <cell r="F2932" t="str">
            <v/>
          </cell>
          <cell r="G2932" t="str">
            <v/>
          </cell>
        </row>
        <row r="2933">
          <cell r="A2933" t="str">
            <v/>
          </cell>
          <cell r="C2933" t="str">
            <v/>
          </cell>
          <cell r="F2933" t="str">
            <v/>
          </cell>
          <cell r="G2933" t="str">
            <v/>
          </cell>
        </row>
        <row r="2934">
          <cell r="A2934" t="str">
            <v/>
          </cell>
          <cell r="C2934" t="str">
            <v/>
          </cell>
          <cell r="F2934" t="str">
            <v/>
          </cell>
          <cell r="G2934" t="str">
            <v/>
          </cell>
        </row>
        <row r="2935">
          <cell r="A2935" t="str">
            <v/>
          </cell>
          <cell r="C2935" t="str">
            <v/>
          </cell>
          <cell r="F2935" t="str">
            <v/>
          </cell>
          <cell r="G2935" t="str">
            <v/>
          </cell>
        </row>
        <row r="2936">
          <cell r="A2936" t="str">
            <v/>
          </cell>
          <cell r="C2936" t="str">
            <v/>
          </cell>
          <cell r="F2936" t="str">
            <v/>
          </cell>
          <cell r="G2936" t="str">
            <v/>
          </cell>
        </row>
        <row r="2937">
          <cell r="A2937" t="str">
            <v/>
          </cell>
          <cell r="C2937" t="str">
            <v/>
          </cell>
          <cell r="F2937" t="str">
            <v/>
          </cell>
          <cell r="G2937" t="str">
            <v/>
          </cell>
        </row>
        <row r="2938">
          <cell r="A2938" t="str">
            <v/>
          </cell>
          <cell r="C2938" t="str">
            <v/>
          </cell>
          <cell r="F2938" t="str">
            <v/>
          </cell>
          <cell r="G2938" t="str">
            <v/>
          </cell>
        </row>
        <row r="2939">
          <cell r="A2939" t="str">
            <v/>
          </cell>
          <cell r="C2939" t="str">
            <v/>
          </cell>
          <cell r="F2939" t="str">
            <v/>
          </cell>
          <cell r="G2939" t="str">
            <v/>
          </cell>
        </row>
        <row r="2940">
          <cell r="F2940" t="str">
            <v>SUBTOTAL</v>
          </cell>
          <cell r="G2940" t="str">
            <v/>
          </cell>
        </row>
        <row r="2942">
          <cell r="A2942" t="str">
            <v>III. TRANSPORTES</v>
          </cell>
        </row>
        <row r="2943">
          <cell r="A2943" t="str">
            <v>CÓDIGO</v>
          </cell>
          <cell r="B2943" t="str">
            <v>DESCRIPCIÓN</v>
          </cell>
          <cell r="C2943" t="str">
            <v>TIPO</v>
          </cell>
          <cell r="D2943" t="str">
            <v>VOLUMEN/PESO</v>
          </cell>
          <cell r="E2943" t="str">
            <v>DISTANCIA</v>
          </cell>
          <cell r="F2943" t="str">
            <v>TARIFA</v>
          </cell>
          <cell r="G2943" t="str">
            <v>VR. UNITARIO</v>
          </cell>
        </row>
        <row r="2944">
          <cell r="A2944" t="str">
            <v>TR003</v>
          </cell>
          <cell r="B2944" t="str">
            <v>TRANSPORTE DE MATERIAL DE EXCAVACIÓN</v>
          </cell>
          <cell r="C2944" t="str">
            <v>TIERRA</v>
          </cell>
          <cell r="D2944">
            <v>1.3</v>
          </cell>
          <cell r="E2944">
            <v>1</v>
          </cell>
          <cell r="F2944">
            <v>1004</v>
          </cell>
          <cell r="G2944">
            <v>1305.2</v>
          </cell>
        </row>
        <row r="2945">
          <cell r="A2945" t="str">
            <v/>
          </cell>
          <cell r="E2945" t="str">
            <v/>
          </cell>
          <cell r="F2945" t="str">
            <v/>
          </cell>
          <cell r="G2945" t="str">
            <v/>
          </cell>
        </row>
        <row r="2946">
          <cell r="A2946" t="str">
            <v/>
          </cell>
          <cell r="E2946" t="str">
            <v/>
          </cell>
          <cell r="F2946" t="str">
            <v/>
          </cell>
          <cell r="G2946" t="str">
            <v/>
          </cell>
        </row>
        <row r="2947">
          <cell r="F2947" t="str">
            <v>SUBTOTAL</v>
          </cell>
          <cell r="G2947">
            <v>1305.2</v>
          </cell>
        </row>
        <row r="2949">
          <cell r="A2949" t="str">
            <v>IV. MANO DE OBRA</v>
          </cell>
        </row>
        <row r="2950">
          <cell r="A2950" t="str">
            <v>CÓDIGO</v>
          </cell>
          <cell r="B2950" t="str">
            <v>CARGOS PERSONAL</v>
          </cell>
          <cell r="D2950" t="str">
            <v>CANTIDAD</v>
          </cell>
          <cell r="E2950" t="str">
            <v>JORNAL TOTAL</v>
          </cell>
          <cell r="F2950" t="str">
            <v>RENDIMIENTO</v>
          </cell>
          <cell r="G2950" t="str">
            <v>VR. UNITARIO</v>
          </cell>
        </row>
        <row r="2951">
          <cell r="A2951" t="str">
            <v/>
          </cell>
          <cell r="D2951">
            <v>1</v>
          </cell>
          <cell r="E2951" t="str">
            <v/>
          </cell>
          <cell r="F2951">
            <v>1</v>
          </cell>
          <cell r="G2951" t="str">
            <v/>
          </cell>
        </row>
        <row r="2952">
          <cell r="A2952" t="str">
            <v/>
          </cell>
          <cell r="E2952" t="str">
            <v/>
          </cell>
          <cell r="F2952" t="str">
            <v/>
          </cell>
          <cell r="G2952" t="str">
            <v/>
          </cell>
        </row>
        <row r="2953">
          <cell r="A2953" t="str">
            <v/>
          </cell>
          <cell r="E2953" t="str">
            <v/>
          </cell>
          <cell r="F2953" t="str">
            <v/>
          </cell>
          <cell r="G2953" t="str">
            <v/>
          </cell>
        </row>
        <row r="2954">
          <cell r="A2954" t="str">
            <v/>
          </cell>
          <cell r="E2954" t="str">
            <v/>
          </cell>
          <cell r="F2954" t="str">
            <v/>
          </cell>
          <cell r="G2954" t="str">
            <v/>
          </cell>
        </row>
        <row r="2955">
          <cell r="F2955" t="str">
            <v>SUBTOTAL</v>
          </cell>
          <cell r="G2955" t="str">
            <v/>
          </cell>
        </row>
        <row r="2957">
          <cell r="A2957" t="str">
            <v>V. SERVICIOS</v>
          </cell>
        </row>
        <row r="2958">
          <cell r="A2958" t="str">
            <v>CÓDIGO</v>
          </cell>
          <cell r="B2958" t="str">
            <v>DESCRIPCIÓN</v>
          </cell>
          <cell r="D2958" t="str">
            <v>UNIDAD</v>
          </cell>
          <cell r="E2958" t="str">
            <v>CANTIDAD</v>
          </cell>
          <cell r="F2958" t="str">
            <v>PRECIO UNIT.</v>
          </cell>
          <cell r="G2958" t="str">
            <v>VR. UNITARIO</v>
          </cell>
        </row>
        <row r="2959">
          <cell r="A2959" t="str">
            <v/>
          </cell>
          <cell r="D2959" t="str">
            <v/>
          </cell>
          <cell r="F2959" t="str">
            <v/>
          </cell>
          <cell r="G2959" t="str">
            <v/>
          </cell>
        </row>
        <row r="2960">
          <cell r="A2960" t="str">
            <v/>
          </cell>
          <cell r="D2960" t="str">
            <v/>
          </cell>
          <cell r="F2960" t="str">
            <v/>
          </cell>
          <cell r="G2960" t="str">
            <v/>
          </cell>
        </row>
        <row r="2961">
          <cell r="A2961" t="str">
            <v/>
          </cell>
          <cell r="D2961" t="str">
            <v/>
          </cell>
          <cell r="F2961" t="str">
            <v/>
          </cell>
          <cell r="G2961" t="str">
            <v/>
          </cell>
        </row>
        <row r="2962">
          <cell r="F2962" t="str">
            <v>SUBTOTAL</v>
          </cell>
          <cell r="G2962" t="str">
            <v/>
          </cell>
        </row>
        <row r="2964">
          <cell r="A2964" t="str">
            <v>TOTAL COSTO DIRECTO</v>
          </cell>
          <cell r="G2964">
            <v>1305</v>
          </cell>
        </row>
        <row r="2966">
          <cell r="A2966" t="str">
            <v>2. COSTOS INDIRECTOS</v>
          </cell>
        </row>
        <row r="2968">
          <cell r="A2968" t="str">
            <v>DESCRIPCIÓN</v>
          </cell>
          <cell r="F2968" t="str">
            <v>PORCENTAJE</v>
          </cell>
          <cell r="G2968" t="str">
            <v>VALOR TOTAL</v>
          </cell>
        </row>
        <row r="2969">
          <cell r="A2969" t="str">
            <v>ADMINISTRACION</v>
          </cell>
          <cell r="F2969">
            <v>0.2364</v>
          </cell>
          <cell r="G2969">
            <v>308.50200000000001</v>
          </cell>
        </row>
        <row r="2970">
          <cell r="A2970" t="str">
            <v>IMPREVISTOS</v>
          </cell>
          <cell r="F2970">
            <v>0.01</v>
          </cell>
          <cell r="G2970">
            <v>13.05</v>
          </cell>
        </row>
        <row r="2971">
          <cell r="A2971" t="str">
            <v>UTILIDADES</v>
          </cell>
          <cell r="F2971">
            <v>0.05</v>
          </cell>
          <cell r="G2971">
            <v>65.25</v>
          </cell>
        </row>
        <row r="2972">
          <cell r="A2972" t="str">
            <v>TOTAL COSTO INDIRECTO</v>
          </cell>
          <cell r="F2972">
            <v>0.2964</v>
          </cell>
          <cell r="G2972">
            <v>387</v>
          </cell>
        </row>
        <row r="2974">
          <cell r="A2974" t="str">
            <v>PRECIO UNITARIO TOTAL APROXIMADO AL PESO</v>
          </cell>
          <cell r="G2974">
            <v>1692</v>
          </cell>
        </row>
        <row r="2976">
          <cell r="B2976" t="str">
            <v/>
          </cell>
        </row>
        <row r="2977">
          <cell r="B2977" t="str">
            <v/>
          </cell>
        </row>
        <row r="2978">
          <cell r="B2978" t="str">
            <v/>
          </cell>
        </row>
        <row r="2979">
          <cell r="B2979" t="str">
            <v/>
          </cell>
          <cell r="D2979" t="str">
            <v>FIRMA RESPONSABLE</v>
          </cell>
        </row>
        <row r="2980">
          <cell r="A2980" t="str">
            <v>DEPARTAMENTO DE ANTIOQUIA</v>
          </cell>
          <cell r="F2980" t="str">
            <v/>
          </cell>
        </row>
        <row r="2981">
          <cell r="A2981" t="str">
            <v>MUNICIPIO DE BURITICÁ</v>
          </cell>
        </row>
        <row r="2982">
          <cell r="A2982" t="str">
            <v>PROYECTO: MEJORAMIENTO DE VIAS TERCIARIAS EN EL MUNICIPIO DE BURITICA EN EL 
MARCO DEL PROGRAMA REGIONAL MEJORAMIENTO DE VIAS 
TERCIARIAS EN EL OCCIDENTE ANTIOQUEÑO</v>
          </cell>
        </row>
        <row r="2984">
          <cell r="A2984" t="str">
            <v>ANÁLISIS DE PRECIOS UNITARIOS  VEREDA ALTO DEL OBISPO</v>
          </cell>
        </row>
        <row r="2985">
          <cell r="A2985" t="str">
            <v>ITEM DE PAGO</v>
          </cell>
          <cell r="B2985" t="str">
            <v>DESCRIPCIÓN</v>
          </cell>
          <cell r="E2985" t="str">
            <v>UNIDAD</v>
          </cell>
          <cell r="F2985" t="str">
            <v>CANTIDAD</v>
          </cell>
          <cell r="G2985" t="str">
            <v>COSTO DIRECTO</v>
          </cell>
        </row>
        <row r="2986">
          <cell r="A2986">
            <v>6.1</v>
          </cell>
          <cell r="B2986" t="str">
            <v>Excavaciones para estructuras varias en material común en seco sin entibado.
Incluye transporte y disposición final de los materiales.</v>
          </cell>
          <cell r="E2986" t="str">
            <v>m3</v>
          </cell>
          <cell r="G2986">
            <v>7514</v>
          </cell>
        </row>
        <row r="2988">
          <cell r="A2988" t="str">
            <v>1. COSTOS DIRECTOS</v>
          </cell>
        </row>
        <row r="2990">
          <cell r="A2990" t="str">
            <v>I. EQUIPO</v>
          </cell>
        </row>
        <row r="2991">
          <cell r="A2991" t="str">
            <v>CÓDIGO</v>
          </cell>
          <cell r="B2991" t="str">
            <v>DESCRIPCIÓN</v>
          </cell>
          <cell r="D2991" t="str">
            <v>UNIDAD</v>
          </cell>
          <cell r="E2991" t="str">
            <v>TARIFA</v>
          </cell>
          <cell r="F2991" t="str">
            <v>RENDIMIENTO</v>
          </cell>
          <cell r="G2991" t="str">
            <v>VR. UNITARIO</v>
          </cell>
        </row>
        <row r="2992">
          <cell r="A2992" t="str">
            <v>HEQ009</v>
          </cell>
          <cell r="B2992" t="str">
            <v>RETROEXCAVADORA LLANTA</v>
          </cell>
          <cell r="D2992" t="str">
            <v>HORA</v>
          </cell>
          <cell r="E2992">
            <v>130000</v>
          </cell>
          <cell r="F2992">
            <v>20</v>
          </cell>
          <cell r="G2992">
            <v>6500</v>
          </cell>
        </row>
        <row r="2993">
          <cell r="A2993" t="str">
            <v/>
          </cell>
          <cell r="D2993" t="str">
            <v/>
          </cell>
          <cell r="E2993" t="str">
            <v/>
          </cell>
          <cell r="G2993" t="str">
            <v/>
          </cell>
        </row>
        <row r="2994">
          <cell r="A2994" t="str">
            <v/>
          </cell>
          <cell r="D2994" t="str">
            <v/>
          </cell>
          <cell r="E2994" t="str">
            <v/>
          </cell>
          <cell r="G2994" t="str">
            <v/>
          </cell>
        </row>
        <row r="2995">
          <cell r="A2995" t="str">
            <v/>
          </cell>
          <cell r="D2995" t="str">
            <v/>
          </cell>
          <cell r="E2995" t="str">
            <v/>
          </cell>
          <cell r="G2995" t="str">
            <v/>
          </cell>
        </row>
        <row r="2996">
          <cell r="A2996" t="str">
            <v/>
          </cell>
          <cell r="D2996" t="str">
            <v/>
          </cell>
          <cell r="E2996" t="str">
            <v/>
          </cell>
          <cell r="G2996" t="str">
            <v/>
          </cell>
        </row>
        <row r="2997">
          <cell r="A2997" t="str">
            <v/>
          </cell>
          <cell r="D2997" t="str">
            <v/>
          </cell>
          <cell r="E2997" t="str">
            <v/>
          </cell>
          <cell r="G2997" t="str">
            <v/>
          </cell>
        </row>
        <row r="2998">
          <cell r="A2998" t="str">
            <v>HEQ001</v>
          </cell>
          <cell r="B2998" t="str">
            <v>HERRAMIENTA MENOR (5% DE LA MANO DE OBRA)</v>
          </cell>
          <cell r="D2998" t="str">
            <v>%</v>
          </cell>
          <cell r="E2998">
            <v>0.05</v>
          </cell>
          <cell r="F2998">
            <v>966</v>
          </cell>
          <cell r="G2998">
            <v>48.300000000000004</v>
          </cell>
        </row>
        <row r="2999">
          <cell r="F2999" t="str">
            <v>SUBTOTAL</v>
          </cell>
          <cell r="G2999">
            <v>6548.3</v>
          </cell>
        </row>
        <row r="3001">
          <cell r="A3001" t="str">
            <v>II. MATERIALES</v>
          </cell>
        </row>
        <row r="3002">
          <cell r="A3002" t="str">
            <v>CÓDIGO</v>
          </cell>
          <cell r="B3002" t="str">
            <v>DESCRIPCIÓN</v>
          </cell>
          <cell r="C3002" t="str">
            <v>UNIDAD</v>
          </cell>
          <cell r="D3002" t="str">
            <v>CANTIDAD</v>
          </cell>
          <cell r="E3002" t="str">
            <v>DESP.</v>
          </cell>
          <cell r="F3002" t="str">
            <v>PRECIO UNIT.</v>
          </cell>
          <cell r="G3002" t="str">
            <v>VR. UNITARIO</v>
          </cell>
        </row>
        <row r="3003">
          <cell r="A3003" t="str">
            <v/>
          </cell>
          <cell r="C3003" t="str">
            <v/>
          </cell>
          <cell r="F3003" t="str">
            <v/>
          </cell>
          <cell r="G3003" t="str">
            <v/>
          </cell>
        </row>
        <row r="3004">
          <cell r="A3004" t="str">
            <v/>
          </cell>
          <cell r="C3004" t="str">
            <v/>
          </cell>
          <cell r="F3004" t="str">
            <v/>
          </cell>
          <cell r="G3004" t="str">
            <v/>
          </cell>
        </row>
        <row r="3005">
          <cell r="A3005" t="str">
            <v/>
          </cell>
          <cell r="C3005" t="str">
            <v/>
          </cell>
          <cell r="F3005" t="str">
            <v/>
          </cell>
          <cell r="G3005" t="str">
            <v/>
          </cell>
        </row>
        <row r="3006">
          <cell r="A3006" t="str">
            <v/>
          </cell>
          <cell r="C3006" t="str">
            <v/>
          </cell>
          <cell r="F3006" t="str">
            <v/>
          </cell>
          <cell r="G3006" t="str">
            <v/>
          </cell>
        </row>
        <row r="3007">
          <cell r="A3007" t="str">
            <v/>
          </cell>
          <cell r="C3007" t="str">
            <v/>
          </cell>
          <cell r="F3007" t="str">
            <v/>
          </cell>
          <cell r="G3007" t="str">
            <v/>
          </cell>
        </row>
        <row r="3008">
          <cell r="A3008" t="str">
            <v/>
          </cell>
          <cell r="C3008" t="str">
            <v/>
          </cell>
          <cell r="F3008" t="str">
            <v/>
          </cell>
          <cell r="G3008" t="str">
            <v/>
          </cell>
        </row>
        <row r="3009">
          <cell r="A3009" t="str">
            <v/>
          </cell>
          <cell r="C3009" t="str">
            <v/>
          </cell>
          <cell r="F3009" t="str">
            <v/>
          </cell>
          <cell r="G3009" t="str">
            <v/>
          </cell>
        </row>
        <row r="3010">
          <cell r="A3010" t="str">
            <v/>
          </cell>
          <cell r="C3010" t="str">
            <v/>
          </cell>
          <cell r="F3010" t="str">
            <v/>
          </cell>
          <cell r="G3010" t="str">
            <v/>
          </cell>
        </row>
        <row r="3011">
          <cell r="A3011" t="str">
            <v/>
          </cell>
          <cell r="C3011" t="str">
            <v/>
          </cell>
          <cell r="F3011" t="str">
            <v/>
          </cell>
          <cell r="G3011" t="str">
            <v/>
          </cell>
        </row>
        <row r="3012">
          <cell r="A3012" t="str">
            <v/>
          </cell>
          <cell r="C3012" t="str">
            <v/>
          </cell>
          <cell r="F3012" t="str">
            <v/>
          </cell>
          <cell r="G3012" t="str">
            <v/>
          </cell>
        </row>
        <row r="3013">
          <cell r="A3013" t="str">
            <v/>
          </cell>
          <cell r="C3013" t="str">
            <v/>
          </cell>
          <cell r="F3013" t="str">
            <v/>
          </cell>
          <cell r="G3013" t="str">
            <v/>
          </cell>
        </row>
        <row r="3014">
          <cell r="A3014" t="str">
            <v/>
          </cell>
          <cell r="C3014" t="str">
            <v/>
          </cell>
          <cell r="F3014" t="str">
            <v/>
          </cell>
          <cell r="G3014" t="str">
            <v/>
          </cell>
        </row>
        <row r="3015">
          <cell r="A3015" t="str">
            <v/>
          </cell>
          <cell r="C3015" t="str">
            <v/>
          </cell>
          <cell r="F3015" t="str">
            <v/>
          </cell>
          <cell r="G3015" t="str">
            <v/>
          </cell>
        </row>
        <row r="3016">
          <cell r="A3016" t="str">
            <v/>
          </cell>
          <cell r="C3016" t="str">
            <v/>
          </cell>
          <cell r="F3016" t="str">
            <v/>
          </cell>
          <cell r="G3016" t="str">
            <v/>
          </cell>
        </row>
        <row r="3017">
          <cell r="F3017" t="str">
            <v>SUBTOTAL</v>
          </cell>
          <cell r="G3017" t="str">
            <v/>
          </cell>
        </row>
        <row r="3019">
          <cell r="A3019" t="str">
            <v>III. TRANSPORTES</v>
          </cell>
        </row>
        <row r="3020">
          <cell r="A3020" t="str">
            <v>CÓDIGO</v>
          </cell>
          <cell r="B3020" t="str">
            <v>DESCRIPCIÓN</v>
          </cell>
          <cell r="C3020" t="str">
            <v>TIPO</v>
          </cell>
          <cell r="D3020" t="str">
            <v>VOLUMEN/PESO</v>
          </cell>
          <cell r="E3020" t="str">
            <v>DISTANCIA</v>
          </cell>
          <cell r="F3020" t="str">
            <v>TARIFA</v>
          </cell>
          <cell r="G3020" t="str">
            <v>VR. UNITARIO</v>
          </cell>
        </row>
        <row r="3021">
          <cell r="A3021" t="str">
            <v/>
          </cell>
          <cell r="E3021" t="str">
            <v/>
          </cell>
          <cell r="F3021" t="str">
            <v/>
          </cell>
          <cell r="G3021" t="str">
            <v/>
          </cell>
        </row>
        <row r="3022">
          <cell r="A3022" t="str">
            <v/>
          </cell>
          <cell r="E3022" t="str">
            <v/>
          </cell>
          <cell r="F3022" t="str">
            <v/>
          </cell>
          <cell r="G3022" t="str">
            <v/>
          </cell>
        </row>
        <row r="3023">
          <cell r="A3023" t="str">
            <v/>
          </cell>
          <cell r="E3023" t="str">
            <v/>
          </cell>
          <cell r="F3023" t="str">
            <v/>
          </cell>
          <cell r="G3023" t="str">
            <v/>
          </cell>
        </row>
        <row r="3024">
          <cell r="F3024" t="str">
            <v>SUBTOTAL</v>
          </cell>
          <cell r="G3024" t="str">
            <v/>
          </cell>
        </row>
        <row r="3026">
          <cell r="A3026" t="str">
            <v>IV. MANO DE OBRA</v>
          </cell>
        </row>
        <row r="3027">
          <cell r="A3027" t="str">
            <v>CÓDIGO</v>
          </cell>
          <cell r="B3027" t="str">
            <v>CARGOS PERSONAL</v>
          </cell>
          <cell r="D3027" t="str">
            <v>CANTIDAD</v>
          </cell>
          <cell r="E3027" t="str">
            <v>JORNAL TOTAL</v>
          </cell>
          <cell r="F3027" t="str">
            <v>RENDIMIENTO</v>
          </cell>
          <cell r="G3027" t="str">
            <v>VR. UNITARIO</v>
          </cell>
        </row>
        <row r="3028">
          <cell r="A3028" t="str">
            <v>MO032</v>
          </cell>
          <cell r="B3028" t="str">
            <v>AYUDANTE RASO</v>
          </cell>
          <cell r="D3028">
            <v>2</v>
          </cell>
          <cell r="E3028">
            <v>77280</v>
          </cell>
          <cell r="F3028">
            <v>160</v>
          </cell>
          <cell r="G3028">
            <v>966</v>
          </cell>
        </row>
        <row r="3029">
          <cell r="A3029" t="str">
            <v/>
          </cell>
          <cell r="E3029" t="str">
            <v/>
          </cell>
          <cell r="F3029" t="str">
            <v/>
          </cell>
          <cell r="G3029" t="str">
            <v/>
          </cell>
        </row>
        <row r="3030">
          <cell r="A3030" t="str">
            <v/>
          </cell>
          <cell r="E3030" t="str">
            <v/>
          </cell>
          <cell r="F3030" t="str">
            <v/>
          </cell>
          <cell r="G3030" t="str">
            <v/>
          </cell>
        </row>
        <row r="3031">
          <cell r="A3031" t="str">
            <v/>
          </cell>
          <cell r="E3031" t="str">
            <v/>
          </cell>
          <cell r="F3031" t="str">
            <v/>
          </cell>
          <cell r="G3031" t="str">
            <v/>
          </cell>
        </row>
        <row r="3032">
          <cell r="F3032" t="str">
            <v>SUBTOTAL</v>
          </cell>
          <cell r="G3032">
            <v>966</v>
          </cell>
        </row>
        <row r="3034">
          <cell r="A3034" t="str">
            <v>V. SERVICIOS</v>
          </cell>
        </row>
        <row r="3035">
          <cell r="A3035" t="str">
            <v>CÓDIGO</v>
          </cell>
          <cell r="B3035" t="str">
            <v>DESCRIPCIÓN</v>
          </cell>
          <cell r="D3035" t="str">
            <v>UNIDAD</v>
          </cell>
          <cell r="E3035" t="str">
            <v>CANTIDAD</v>
          </cell>
          <cell r="F3035" t="str">
            <v>PRECIO UNIT.</v>
          </cell>
          <cell r="G3035" t="str">
            <v>VR. UNITARIO</v>
          </cell>
        </row>
        <row r="3036">
          <cell r="A3036" t="str">
            <v/>
          </cell>
          <cell r="D3036" t="str">
            <v/>
          </cell>
          <cell r="F3036" t="str">
            <v/>
          </cell>
          <cell r="G3036" t="str">
            <v/>
          </cell>
        </row>
        <row r="3037">
          <cell r="A3037" t="str">
            <v/>
          </cell>
          <cell r="D3037" t="str">
            <v/>
          </cell>
          <cell r="F3037" t="str">
            <v/>
          </cell>
          <cell r="G3037" t="str">
            <v/>
          </cell>
        </row>
        <row r="3038">
          <cell r="A3038" t="str">
            <v/>
          </cell>
          <cell r="D3038" t="str">
            <v/>
          </cell>
          <cell r="F3038" t="str">
            <v/>
          </cell>
          <cell r="G3038" t="str">
            <v/>
          </cell>
        </row>
        <row r="3039">
          <cell r="F3039" t="str">
            <v>SUBTOTAL</v>
          </cell>
          <cell r="G3039" t="str">
            <v/>
          </cell>
        </row>
        <row r="3041">
          <cell r="A3041" t="str">
            <v>TOTAL COSTO DIRECTO</v>
          </cell>
          <cell r="G3041">
            <v>7514</v>
          </cell>
        </row>
        <row r="3043">
          <cell r="A3043" t="str">
            <v>2. COSTOS INDIRECTOS</v>
          </cell>
        </row>
        <row r="3045">
          <cell r="A3045" t="str">
            <v>DESCRIPCIÓN</v>
          </cell>
          <cell r="F3045" t="str">
            <v>PORCENTAJE</v>
          </cell>
          <cell r="G3045" t="str">
            <v>VALOR TOTAL</v>
          </cell>
        </row>
        <row r="3046">
          <cell r="A3046" t="str">
            <v>ADMINISTRACION</v>
          </cell>
          <cell r="F3046">
            <v>0.2364</v>
          </cell>
          <cell r="G3046">
            <v>1776.3096</v>
          </cell>
        </row>
        <row r="3047">
          <cell r="A3047" t="str">
            <v>IMPREVISTOS</v>
          </cell>
          <cell r="F3047">
            <v>0.01</v>
          </cell>
          <cell r="G3047">
            <v>75.14</v>
          </cell>
        </row>
        <row r="3048">
          <cell r="A3048" t="str">
            <v>UTILIDADES</v>
          </cell>
          <cell r="F3048">
            <v>0.05</v>
          </cell>
          <cell r="G3048">
            <v>375.70000000000005</v>
          </cell>
        </row>
        <row r="3049">
          <cell r="A3049" t="str">
            <v>TOTAL COSTO INDIRECTO</v>
          </cell>
          <cell r="F3049">
            <v>0.2964</v>
          </cell>
          <cell r="G3049">
            <v>2227</v>
          </cell>
        </row>
        <row r="3051">
          <cell r="A3051" t="str">
            <v>PRECIO UNITARIO TOTAL APROXIMADO AL PESO</v>
          </cell>
          <cell r="G3051">
            <v>9741</v>
          </cell>
        </row>
        <row r="3053">
          <cell r="B3053" t="str">
            <v/>
          </cell>
        </row>
        <row r="3054">
          <cell r="B3054" t="str">
            <v/>
          </cell>
        </row>
        <row r="3055">
          <cell r="B3055" t="str">
            <v/>
          </cell>
        </row>
        <row r="3056">
          <cell r="B3056" t="str">
            <v/>
          </cell>
          <cell r="D3056" t="str">
            <v>FIRMA RESPONSABLE</v>
          </cell>
        </row>
        <row r="3057">
          <cell r="A3057" t="str">
            <v>DEPARTAMENTO DE ANTIOQUIA</v>
          </cell>
          <cell r="F3057" t="str">
            <v/>
          </cell>
        </row>
        <row r="3058">
          <cell r="A3058" t="str">
            <v>MUNICIPIO DE BURITICÁ</v>
          </cell>
        </row>
        <row r="3059">
          <cell r="A3059" t="str">
            <v>PROYECTO: MEJORAMIENTO DE VIAS TERCIARIAS EN EL MUNICIPIO DE BURITICA EN EL 
MARCO DEL PROGRAMA REGIONAL MEJORAMIENTO DE VIAS 
TERCIARIAS EN EL OCCIDENTE ANTIOQUEÑO</v>
          </cell>
        </row>
        <row r="3061">
          <cell r="A3061" t="str">
            <v>ANÁLISIS DE PRECIOS UNITARIOS  VEREDA ALTO DEL OBISPO</v>
          </cell>
        </row>
        <row r="3062">
          <cell r="A3062" t="str">
            <v>ITEM DE PAGO</v>
          </cell>
          <cell r="B3062" t="str">
            <v>DESCRIPCIÓN</v>
          </cell>
          <cell r="E3062" t="str">
            <v>UNIDAD</v>
          </cell>
          <cell r="F3062" t="str">
            <v>CANTIDAD</v>
          </cell>
          <cell r="G3062" t="str">
            <v>COSTO DIRECTO</v>
          </cell>
        </row>
        <row r="3063">
          <cell r="A3063">
            <v>6.2</v>
          </cell>
          <cell r="B3063" t="str">
            <v>Concreto Clase D (21 MPa).  pocetas, alcantarillas y muros.ncluye el suministro y el
transporte de todos los materiales, la formaleta en madera o similar. El acero de
refuerzo se pagara en su item respectivo. Incluye todo lo necesario para su correcta
construcción.</v>
          </cell>
          <cell r="E3063" t="str">
            <v>m3</v>
          </cell>
          <cell r="G3063">
            <v>589592</v>
          </cell>
        </row>
        <row r="3065">
          <cell r="A3065" t="str">
            <v>1. COSTOS DIRECTOS</v>
          </cell>
        </row>
        <row r="3067">
          <cell r="A3067" t="str">
            <v>I. EQUIPO</v>
          </cell>
        </row>
        <row r="3068">
          <cell r="A3068" t="str">
            <v>CÓDIGO</v>
          </cell>
          <cell r="B3068" t="str">
            <v>DESCRIPCIÓN</v>
          </cell>
          <cell r="D3068" t="str">
            <v>UNIDAD</v>
          </cell>
          <cell r="E3068" t="str">
            <v>TARIFA</v>
          </cell>
          <cell r="F3068" t="str">
            <v>RENDIMIENTO</v>
          </cell>
          <cell r="G3068" t="str">
            <v>VR. UNITARIO</v>
          </cell>
        </row>
        <row r="3069">
          <cell r="A3069" t="str">
            <v>HEQ013</v>
          </cell>
          <cell r="B3069" t="str">
            <v>VIBRADOR DE CONCRETO A GASOLINA (ALQUILER)</v>
          </cell>
          <cell r="D3069" t="str">
            <v>hora</v>
          </cell>
          <cell r="E3069">
            <v>6275.9444444444443</v>
          </cell>
          <cell r="F3069">
            <v>1.5</v>
          </cell>
          <cell r="G3069">
            <v>4183.9629629629626</v>
          </cell>
        </row>
        <row r="3070">
          <cell r="A3070" t="str">
            <v/>
          </cell>
          <cell r="D3070" t="str">
            <v/>
          </cell>
          <cell r="E3070" t="str">
            <v/>
          </cell>
          <cell r="G3070" t="str">
            <v/>
          </cell>
        </row>
        <row r="3071">
          <cell r="A3071" t="str">
            <v/>
          </cell>
          <cell r="D3071" t="str">
            <v/>
          </cell>
          <cell r="E3071" t="str">
            <v/>
          </cell>
          <cell r="G3071" t="str">
            <v/>
          </cell>
        </row>
        <row r="3072">
          <cell r="A3072" t="str">
            <v/>
          </cell>
          <cell r="D3072" t="str">
            <v/>
          </cell>
          <cell r="E3072" t="str">
            <v/>
          </cell>
          <cell r="G3072" t="str">
            <v/>
          </cell>
        </row>
        <row r="3073">
          <cell r="A3073" t="str">
            <v/>
          </cell>
          <cell r="D3073" t="str">
            <v/>
          </cell>
          <cell r="E3073" t="str">
            <v/>
          </cell>
          <cell r="G3073" t="str">
            <v/>
          </cell>
        </row>
        <row r="3074">
          <cell r="A3074" t="str">
            <v/>
          </cell>
          <cell r="D3074" t="str">
            <v/>
          </cell>
          <cell r="E3074" t="str">
            <v/>
          </cell>
          <cell r="G3074" t="str">
            <v/>
          </cell>
        </row>
        <row r="3075">
          <cell r="A3075" t="str">
            <v>HEQ001</v>
          </cell>
          <cell r="B3075" t="str">
            <v>HERRAMIENTA MENOR (5% DE LA MANO DE OBRA)</v>
          </cell>
          <cell r="D3075" t="str">
            <v>%</v>
          </cell>
          <cell r="E3075">
            <v>0.05</v>
          </cell>
          <cell r="F3075">
            <v>115606.75</v>
          </cell>
          <cell r="G3075">
            <v>5780.3375000000005</v>
          </cell>
        </row>
        <row r="3076">
          <cell r="F3076" t="str">
            <v>SUBTOTAL</v>
          </cell>
          <cell r="G3076">
            <v>9964.3004629629631</v>
          </cell>
        </row>
        <row r="3078">
          <cell r="A3078" t="str">
            <v>II. MATERIALES</v>
          </cell>
        </row>
        <row r="3079">
          <cell r="A3079" t="str">
            <v>CÓDIGO</v>
          </cell>
          <cell r="B3079" t="str">
            <v>DESCRIPCIÓN</v>
          </cell>
          <cell r="C3079" t="str">
            <v>UNIDAD</v>
          </cell>
          <cell r="D3079" t="str">
            <v>CANTIDAD</v>
          </cell>
          <cell r="E3079" t="str">
            <v>DESP.</v>
          </cell>
          <cell r="F3079" t="str">
            <v>PRECIO UNIT.</v>
          </cell>
          <cell r="G3079" t="str">
            <v>VR. UNITARIO</v>
          </cell>
        </row>
        <row r="3080">
          <cell r="A3080" t="str">
            <v>MA026</v>
          </cell>
          <cell r="B3080" t="str">
            <v xml:space="preserve">CONCRETO 3000 PSI (210 MPA) EN OBRA VEREDA ALTO DEL OBISPO </v>
          </cell>
          <cell r="C3080" t="str">
            <v>M3</v>
          </cell>
          <cell r="D3080">
            <v>1</v>
          </cell>
          <cell r="E3080">
            <v>0.05</v>
          </cell>
          <cell r="F3080">
            <v>422320</v>
          </cell>
          <cell r="G3080">
            <v>443436</v>
          </cell>
        </row>
        <row r="3081">
          <cell r="A3081" t="str">
            <v>MA020</v>
          </cell>
          <cell r="B3081" t="str">
            <v>LISTON 2 X 4</v>
          </cell>
          <cell r="C3081" t="str">
            <v>UN</v>
          </cell>
          <cell r="D3081">
            <v>6</v>
          </cell>
          <cell r="F3081">
            <v>3400</v>
          </cell>
          <cell r="G3081">
            <v>20400</v>
          </cell>
        </row>
        <row r="3082">
          <cell r="A3082" t="str">
            <v>MA021</v>
          </cell>
          <cell r="B3082" t="str">
            <v>PUNTILLA CON CABEZA 2"</v>
          </cell>
          <cell r="C3082" t="str">
            <v>LB</v>
          </cell>
          <cell r="D3082">
            <v>0.05</v>
          </cell>
          <cell r="F3082">
            <v>3700</v>
          </cell>
          <cell r="G3082">
            <v>185</v>
          </cell>
        </row>
        <row r="3083">
          <cell r="A3083" t="str">
            <v/>
          </cell>
          <cell r="C3083" t="str">
            <v/>
          </cell>
          <cell r="F3083" t="str">
            <v/>
          </cell>
          <cell r="G3083" t="str">
            <v/>
          </cell>
        </row>
        <row r="3084">
          <cell r="A3084" t="str">
            <v/>
          </cell>
          <cell r="C3084" t="str">
            <v/>
          </cell>
          <cell r="F3084" t="str">
            <v/>
          </cell>
          <cell r="G3084" t="str">
            <v/>
          </cell>
        </row>
        <row r="3085">
          <cell r="A3085" t="str">
            <v/>
          </cell>
          <cell r="C3085" t="str">
            <v/>
          </cell>
          <cell r="F3085" t="str">
            <v/>
          </cell>
          <cell r="G3085" t="str">
            <v/>
          </cell>
        </row>
        <row r="3086">
          <cell r="A3086" t="str">
            <v/>
          </cell>
          <cell r="C3086" t="str">
            <v/>
          </cell>
          <cell r="F3086" t="str">
            <v/>
          </cell>
          <cell r="G3086" t="str">
            <v/>
          </cell>
        </row>
        <row r="3087">
          <cell r="A3087" t="str">
            <v/>
          </cell>
          <cell r="C3087" t="str">
            <v/>
          </cell>
          <cell r="F3087" t="str">
            <v/>
          </cell>
          <cell r="G3087" t="str">
            <v/>
          </cell>
        </row>
        <row r="3088">
          <cell r="A3088" t="str">
            <v/>
          </cell>
          <cell r="C3088" t="str">
            <v/>
          </cell>
          <cell r="F3088" t="str">
            <v/>
          </cell>
          <cell r="G3088" t="str">
            <v/>
          </cell>
        </row>
        <row r="3089">
          <cell r="A3089" t="str">
            <v/>
          </cell>
          <cell r="C3089" t="str">
            <v/>
          </cell>
          <cell r="F3089" t="str">
            <v/>
          </cell>
          <cell r="G3089" t="str">
            <v/>
          </cell>
        </row>
        <row r="3090">
          <cell r="A3090" t="str">
            <v/>
          </cell>
          <cell r="C3090" t="str">
            <v/>
          </cell>
          <cell r="F3090" t="str">
            <v/>
          </cell>
          <cell r="G3090" t="str">
            <v/>
          </cell>
        </row>
        <row r="3091">
          <cell r="A3091" t="str">
            <v/>
          </cell>
          <cell r="C3091" t="str">
            <v/>
          </cell>
          <cell r="F3091" t="str">
            <v/>
          </cell>
          <cell r="G3091" t="str">
            <v/>
          </cell>
        </row>
        <row r="3092">
          <cell r="A3092" t="str">
            <v/>
          </cell>
          <cell r="C3092" t="str">
            <v/>
          </cell>
          <cell r="F3092" t="str">
            <v/>
          </cell>
          <cell r="G3092" t="str">
            <v/>
          </cell>
        </row>
        <row r="3093">
          <cell r="A3093" t="str">
            <v/>
          </cell>
          <cell r="C3093" t="str">
            <v/>
          </cell>
          <cell r="F3093" t="str">
            <v/>
          </cell>
          <cell r="G3093" t="str">
            <v/>
          </cell>
        </row>
        <row r="3094">
          <cell r="F3094" t="str">
            <v>SUBTOTAL</v>
          </cell>
          <cell r="G3094">
            <v>464021</v>
          </cell>
        </row>
        <row r="3096">
          <cell r="A3096" t="str">
            <v>III. TRANSPORTES</v>
          </cell>
        </row>
        <row r="3097">
          <cell r="A3097" t="str">
            <v>CÓDIGO</v>
          </cell>
          <cell r="B3097" t="str">
            <v>DESCRIPCIÓN</v>
          </cell>
          <cell r="C3097" t="str">
            <v>TIPO</v>
          </cell>
          <cell r="D3097" t="str">
            <v>VOLUMEN/PESO</v>
          </cell>
          <cell r="E3097" t="str">
            <v>DISTANCIA</v>
          </cell>
          <cell r="F3097" t="str">
            <v>TARIFA</v>
          </cell>
          <cell r="G3097" t="str">
            <v>VR. UNITARIO</v>
          </cell>
        </row>
        <row r="3098">
          <cell r="A3098" t="str">
            <v/>
          </cell>
          <cell r="E3098" t="str">
            <v/>
          </cell>
          <cell r="F3098" t="str">
            <v/>
          </cell>
          <cell r="G3098" t="str">
            <v/>
          </cell>
        </row>
        <row r="3099">
          <cell r="A3099" t="str">
            <v/>
          </cell>
          <cell r="E3099" t="str">
            <v/>
          </cell>
          <cell r="F3099" t="str">
            <v/>
          </cell>
          <cell r="G3099" t="str">
            <v/>
          </cell>
        </row>
        <row r="3100">
          <cell r="A3100" t="str">
            <v/>
          </cell>
          <cell r="E3100" t="str">
            <v/>
          </cell>
          <cell r="F3100" t="str">
            <v/>
          </cell>
          <cell r="G3100" t="str">
            <v/>
          </cell>
        </row>
        <row r="3101">
          <cell r="F3101" t="str">
            <v>SUBTOTAL</v>
          </cell>
          <cell r="G3101" t="str">
            <v/>
          </cell>
        </row>
        <row r="3103">
          <cell r="A3103" t="str">
            <v>IV. MANO DE OBRA</v>
          </cell>
        </row>
        <row r="3104">
          <cell r="A3104" t="str">
            <v>CÓDIGO</v>
          </cell>
          <cell r="B3104" t="str">
            <v>CARGOS PERSONAL</v>
          </cell>
          <cell r="D3104" t="str">
            <v>CANTIDAD</v>
          </cell>
          <cell r="E3104" t="str">
            <v>JORNAL TOTAL</v>
          </cell>
          <cell r="F3104" t="str">
            <v>RENDIMIENTO</v>
          </cell>
          <cell r="G3104" t="str">
            <v>VR. UNITARIO</v>
          </cell>
        </row>
        <row r="3105">
          <cell r="A3105" t="str">
            <v>MO029</v>
          </cell>
          <cell r="B3105" t="str">
            <v>OFICIAL DE OBRA CIVIL</v>
          </cell>
          <cell r="D3105">
            <v>1</v>
          </cell>
          <cell r="E3105">
            <v>153307</v>
          </cell>
          <cell r="F3105">
            <v>4</v>
          </cell>
          <cell r="G3105">
            <v>38326.75</v>
          </cell>
        </row>
        <row r="3106">
          <cell r="A3106" t="str">
            <v>MO032</v>
          </cell>
          <cell r="B3106" t="str">
            <v>AYUDANTE RASO</v>
          </cell>
          <cell r="D3106">
            <v>4</v>
          </cell>
          <cell r="E3106">
            <v>77280</v>
          </cell>
          <cell r="F3106">
            <v>4</v>
          </cell>
          <cell r="G3106">
            <v>77280</v>
          </cell>
        </row>
        <row r="3107">
          <cell r="A3107" t="str">
            <v/>
          </cell>
          <cell r="E3107" t="str">
            <v/>
          </cell>
          <cell r="F3107" t="str">
            <v/>
          </cell>
          <cell r="G3107" t="str">
            <v/>
          </cell>
        </row>
        <row r="3108">
          <cell r="A3108" t="str">
            <v/>
          </cell>
          <cell r="E3108" t="str">
            <v/>
          </cell>
          <cell r="F3108" t="str">
            <v/>
          </cell>
          <cell r="G3108" t="str">
            <v/>
          </cell>
        </row>
        <row r="3109">
          <cell r="F3109" t="str">
            <v>SUBTOTAL</v>
          </cell>
          <cell r="G3109">
            <v>115606.75</v>
          </cell>
        </row>
        <row r="3111">
          <cell r="A3111" t="str">
            <v>V. SERVICIOS</v>
          </cell>
        </row>
        <row r="3112">
          <cell r="A3112" t="str">
            <v>CÓDIGO</v>
          </cell>
          <cell r="B3112" t="str">
            <v>DESCRIPCIÓN</v>
          </cell>
          <cell r="D3112" t="str">
            <v>UNIDAD</v>
          </cell>
          <cell r="E3112" t="str">
            <v>CANTIDAD</v>
          </cell>
          <cell r="F3112" t="str">
            <v>PRECIO UNIT.</v>
          </cell>
          <cell r="G3112" t="str">
            <v>VR. UNITARIO</v>
          </cell>
        </row>
        <row r="3113">
          <cell r="A3113" t="str">
            <v/>
          </cell>
          <cell r="D3113" t="str">
            <v/>
          </cell>
          <cell r="F3113" t="str">
            <v/>
          </cell>
          <cell r="G3113" t="str">
            <v/>
          </cell>
        </row>
        <row r="3114">
          <cell r="A3114" t="str">
            <v/>
          </cell>
          <cell r="D3114" t="str">
            <v/>
          </cell>
          <cell r="F3114" t="str">
            <v/>
          </cell>
          <cell r="G3114" t="str">
            <v/>
          </cell>
        </row>
        <row r="3115">
          <cell r="A3115" t="str">
            <v/>
          </cell>
          <cell r="D3115" t="str">
            <v/>
          </cell>
          <cell r="F3115" t="str">
            <v/>
          </cell>
          <cell r="G3115" t="str">
            <v/>
          </cell>
        </row>
        <row r="3116">
          <cell r="F3116" t="str">
            <v>SUBTOTAL</v>
          </cell>
          <cell r="G3116" t="str">
            <v/>
          </cell>
        </row>
        <row r="3118">
          <cell r="A3118" t="str">
            <v>TOTAL COSTO DIRECTO</v>
          </cell>
          <cell r="G3118">
            <v>589592</v>
          </cell>
        </row>
        <row r="3120">
          <cell r="A3120" t="str">
            <v>2. COSTOS INDIRECTOS</v>
          </cell>
        </row>
        <row r="3122">
          <cell r="A3122" t="str">
            <v>DESCRIPCIÓN</v>
          </cell>
          <cell r="F3122" t="str">
            <v>PORCENTAJE</v>
          </cell>
          <cell r="G3122" t="str">
            <v>VALOR TOTAL</v>
          </cell>
        </row>
        <row r="3123">
          <cell r="A3123" t="str">
            <v>ADMINISTRACION</v>
          </cell>
          <cell r="F3123">
            <v>0.2364</v>
          </cell>
          <cell r="G3123">
            <v>139379.54879999999</v>
          </cell>
        </row>
        <row r="3124">
          <cell r="A3124" t="str">
            <v>IMPREVISTOS</v>
          </cell>
          <cell r="F3124">
            <v>0.01</v>
          </cell>
          <cell r="G3124">
            <v>5895.92</v>
          </cell>
        </row>
        <row r="3125">
          <cell r="A3125" t="str">
            <v>UTILIDADES</v>
          </cell>
          <cell r="F3125">
            <v>0.05</v>
          </cell>
          <cell r="G3125">
            <v>29479.600000000002</v>
          </cell>
        </row>
        <row r="3126">
          <cell r="A3126" t="str">
            <v>TOTAL COSTO INDIRECTO</v>
          </cell>
          <cell r="F3126">
            <v>0.2964</v>
          </cell>
          <cell r="G3126">
            <v>174755</v>
          </cell>
        </row>
        <row r="3128">
          <cell r="A3128" t="str">
            <v>PRECIO UNITARIO TOTAL APROXIMADO AL PESO</v>
          </cell>
          <cell r="G3128">
            <v>764347</v>
          </cell>
        </row>
        <row r="3130">
          <cell r="B3130" t="str">
            <v/>
          </cell>
        </row>
        <row r="3131">
          <cell r="B3131" t="str">
            <v/>
          </cell>
        </row>
        <row r="3132">
          <cell r="B3132" t="str">
            <v/>
          </cell>
        </row>
        <row r="3133">
          <cell r="B3133" t="str">
            <v/>
          </cell>
          <cell r="D3133" t="str">
            <v>FIRMA RESPONSABLE</v>
          </cell>
        </row>
        <row r="3134">
          <cell r="A3134" t="str">
            <v>DEPARTAMENTO DE ANTIOQUIA</v>
          </cell>
          <cell r="F3134" t="str">
            <v/>
          </cell>
        </row>
        <row r="3135">
          <cell r="A3135" t="str">
            <v>MUNICIPIO DE BURITICÁ</v>
          </cell>
        </row>
        <row r="3136">
          <cell r="A3136" t="str">
            <v>PROYECTO: MEJORAMIENTO DE VIAS TERCIARIAS EN EL MUNICIPIO DE BURITICA EN EL 
MARCO DEL PROGRAMA REGIONAL MEJORAMIENTO DE VIAS 
TERCIARIAS EN EL OCCIDENTE ANTIOQUEÑO</v>
          </cell>
        </row>
        <row r="3138">
          <cell r="A3138" t="str">
            <v>ANÁLISIS DE PRECIOS UNITARIOS  VEREDA ALTO DEL OBISPO</v>
          </cell>
        </row>
        <row r="3139">
          <cell r="A3139" t="str">
            <v>ITEM DE PAGO</v>
          </cell>
          <cell r="B3139" t="str">
            <v>DESCRIPCIÓN</v>
          </cell>
          <cell r="E3139" t="str">
            <v>UNIDAD</v>
          </cell>
          <cell r="F3139" t="str">
            <v>CANTIDAD</v>
          </cell>
          <cell r="G3139" t="str">
            <v>COSTO DIRECTO</v>
          </cell>
        </row>
        <row r="3140">
          <cell r="A3140">
            <v>6.3</v>
          </cell>
          <cell r="B3140" t="str">
            <v>Concreto Clase F (14 MPa). Solados de E=0.1 m ncluye el suministro y el
transporte de todos los materiales, la formaleta en madera o similar. El acero de
refuerzo se pagara en su item respectivo. Incluye todo lo necesario para su correcta
construcción.</v>
          </cell>
          <cell r="E3140" t="str">
            <v>m3</v>
          </cell>
          <cell r="G3140">
            <v>484100</v>
          </cell>
        </row>
        <row r="3142">
          <cell r="A3142" t="str">
            <v>1. COSTOS DIRECTOS</v>
          </cell>
        </row>
        <row r="3144">
          <cell r="A3144" t="str">
            <v>I. EQUIPO</v>
          </cell>
        </row>
        <row r="3145">
          <cell r="A3145" t="str">
            <v>CÓDIGO</v>
          </cell>
          <cell r="B3145" t="str">
            <v>DESCRIPCIÓN</v>
          </cell>
          <cell r="D3145" t="str">
            <v>UNIDAD</v>
          </cell>
          <cell r="E3145" t="str">
            <v>TARIFA</v>
          </cell>
          <cell r="F3145" t="str">
            <v>RENDIMIENTO</v>
          </cell>
          <cell r="G3145" t="str">
            <v>VR. UNITARIO</v>
          </cell>
        </row>
        <row r="3146">
          <cell r="A3146" t="str">
            <v/>
          </cell>
          <cell r="D3146" t="str">
            <v/>
          </cell>
          <cell r="E3146" t="str">
            <v/>
          </cell>
          <cell r="G3146" t="str">
            <v/>
          </cell>
        </row>
        <row r="3147">
          <cell r="A3147" t="str">
            <v/>
          </cell>
          <cell r="D3147" t="str">
            <v/>
          </cell>
          <cell r="E3147" t="str">
            <v/>
          </cell>
          <cell r="G3147" t="str">
            <v/>
          </cell>
        </row>
        <row r="3148">
          <cell r="A3148" t="str">
            <v/>
          </cell>
          <cell r="D3148" t="str">
            <v/>
          </cell>
          <cell r="E3148" t="str">
            <v/>
          </cell>
          <cell r="G3148" t="str">
            <v/>
          </cell>
        </row>
        <row r="3149">
          <cell r="A3149" t="str">
            <v/>
          </cell>
          <cell r="D3149" t="str">
            <v/>
          </cell>
          <cell r="E3149" t="str">
            <v/>
          </cell>
          <cell r="G3149" t="str">
            <v/>
          </cell>
        </row>
        <row r="3150">
          <cell r="A3150" t="str">
            <v/>
          </cell>
          <cell r="D3150" t="str">
            <v/>
          </cell>
          <cell r="E3150" t="str">
            <v/>
          </cell>
          <cell r="G3150" t="str">
            <v/>
          </cell>
        </row>
        <row r="3151">
          <cell r="A3151" t="str">
            <v/>
          </cell>
          <cell r="D3151" t="str">
            <v/>
          </cell>
          <cell r="E3151" t="str">
            <v/>
          </cell>
          <cell r="G3151" t="str">
            <v/>
          </cell>
        </row>
        <row r="3152">
          <cell r="A3152" t="str">
            <v>HEQ001</v>
          </cell>
          <cell r="B3152" t="str">
            <v>HERRAMIENTA MENOR (5% DE LA MANO DE OBRA)</v>
          </cell>
          <cell r="D3152" t="str">
            <v>%</v>
          </cell>
          <cell r="E3152">
            <v>0.05</v>
          </cell>
          <cell r="F3152">
            <v>51311.166666666672</v>
          </cell>
          <cell r="G3152">
            <v>2565.5583333333338</v>
          </cell>
        </row>
        <row r="3153">
          <cell r="F3153" t="str">
            <v>SUBTOTAL</v>
          </cell>
          <cell r="G3153">
            <v>2565.5583333333338</v>
          </cell>
        </row>
        <row r="3155">
          <cell r="A3155" t="str">
            <v>II. MATERIALES</v>
          </cell>
        </row>
        <row r="3156">
          <cell r="A3156" t="str">
            <v>CÓDIGO</v>
          </cell>
          <cell r="B3156" t="str">
            <v>DESCRIPCIÓN</v>
          </cell>
          <cell r="C3156" t="str">
            <v>UNIDAD</v>
          </cell>
          <cell r="D3156" t="str">
            <v>CANTIDAD</v>
          </cell>
          <cell r="E3156" t="str">
            <v>DESP.</v>
          </cell>
          <cell r="F3156" t="str">
            <v>PRECIO UNIT.</v>
          </cell>
          <cell r="G3156" t="str">
            <v>VR. UNITARIO</v>
          </cell>
        </row>
        <row r="3157">
          <cell r="A3157" t="str">
            <v>SA001</v>
          </cell>
          <cell r="B3157" t="str">
            <v>CONCRETO 2000 PSI (140 MPA) EN OBRA TABACAL</v>
          </cell>
          <cell r="C3157" t="str">
            <v>M3</v>
          </cell>
          <cell r="D3157">
            <v>1</v>
          </cell>
          <cell r="E3157">
            <v>0.05</v>
          </cell>
          <cell r="F3157">
            <v>409736</v>
          </cell>
          <cell r="G3157">
            <v>430222.80000000005</v>
          </cell>
        </row>
        <row r="3158">
          <cell r="A3158" t="str">
            <v/>
          </cell>
          <cell r="C3158" t="str">
            <v/>
          </cell>
          <cell r="F3158" t="str">
            <v/>
          </cell>
          <cell r="G3158" t="str">
            <v/>
          </cell>
        </row>
        <row r="3159">
          <cell r="A3159" t="str">
            <v/>
          </cell>
          <cell r="C3159" t="str">
            <v/>
          </cell>
          <cell r="F3159" t="str">
            <v/>
          </cell>
          <cell r="G3159" t="str">
            <v/>
          </cell>
        </row>
        <row r="3160">
          <cell r="A3160" t="str">
            <v/>
          </cell>
          <cell r="C3160" t="str">
            <v/>
          </cell>
          <cell r="F3160" t="str">
            <v/>
          </cell>
          <cell r="G3160" t="str">
            <v/>
          </cell>
        </row>
        <row r="3161">
          <cell r="A3161" t="str">
            <v/>
          </cell>
          <cell r="C3161" t="str">
            <v/>
          </cell>
          <cell r="F3161" t="str">
            <v/>
          </cell>
          <cell r="G3161" t="str">
            <v/>
          </cell>
        </row>
        <row r="3162">
          <cell r="A3162" t="str">
            <v/>
          </cell>
          <cell r="C3162" t="str">
            <v/>
          </cell>
          <cell r="F3162" t="str">
            <v/>
          </cell>
          <cell r="G3162" t="str">
            <v/>
          </cell>
        </row>
        <row r="3163">
          <cell r="A3163" t="str">
            <v/>
          </cell>
          <cell r="C3163" t="str">
            <v/>
          </cell>
          <cell r="F3163" t="str">
            <v/>
          </cell>
          <cell r="G3163" t="str">
            <v/>
          </cell>
        </row>
        <row r="3164">
          <cell r="A3164" t="str">
            <v/>
          </cell>
          <cell r="C3164" t="str">
            <v/>
          </cell>
          <cell r="F3164" t="str">
            <v/>
          </cell>
          <cell r="G3164" t="str">
            <v/>
          </cell>
        </row>
        <row r="3165">
          <cell r="A3165" t="str">
            <v/>
          </cell>
          <cell r="C3165" t="str">
            <v/>
          </cell>
          <cell r="F3165" t="str">
            <v/>
          </cell>
          <cell r="G3165" t="str">
            <v/>
          </cell>
        </row>
        <row r="3166">
          <cell r="A3166" t="str">
            <v/>
          </cell>
          <cell r="C3166" t="str">
            <v/>
          </cell>
          <cell r="F3166" t="str">
            <v/>
          </cell>
          <cell r="G3166" t="str">
            <v/>
          </cell>
        </row>
        <row r="3167">
          <cell r="A3167" t="str">
            <v/>
          </cell>
          <cell r="C3167" t="str">
            <v/>
          </cell>
          <cell r="F3167" t="str">
            <v/>
          </cell>
          <cell r="G3167" t="str">
            <v/>
          </cell>
        </row>
        <row r="3168">
          <cell r="A3168" t="str">
            <v/>
          </cell>
          <cell r="C3168" t="str">
            <v/>
          </cell>
          <cell r="F3168" t="str">
            <v/>
          </cell>
          <cell r="G3168" t="str">
            <v/>
          </cell>
        </row>
        <row r="3169">
          <cell r="A3169" t="str">
            <v/>
          </cell>
          <cell r="C3169" t="str">
            <v/>
          </cell>
          <cell r="F3169" t="str">
            <v/>
          </cell>
          <cell r="G3169" t="str">
            <v/>
          </cell>
        </row>
        <row r="3170">
          <cell r="A3170" t="str">
            <v/>
          </cell>
          <cell r="C3170" t="str">
            <v/>
          </cell>
          <cell r="F3170" t="str">
            <v/>
          </cell>
          <cell r="G3170" t="str">
            <v/>
          </cell>
        </row>
        <row r="3171">
          <cell r="F3171" t="str">
            <v>SUBTOTAL</v>
          </cell>
          <cell r="G3171">
            <v>430222.80000000005</v>
          </cell>
        </row>
        <row r="3173">
          <cell r="A3173" t="str">
            <v>III. TRANSPORTES</v>
          </cell>
        </row>
        <row r="3174">
          <cell r="A3174" t="str">
            <v>CÓDIGO</v>
          </cell>
          <cell r="B3174" t="str">
            <v>DESCRIPCIÓN</v>
          </cell>
          <cell r="C3174" t="str">
            <v>TIPO</v>
          </cell>
          <cell r="D3174" t="str">
            <v>VOLUMEN/PESO</v>
          </cell>
          <cell r="E3174" t="str">
            <v>DISTANCIA</v>
          </cell>
          <cell r="F3174" t="str">
            <v>TARIFA</v>
          </cell>
          <cell r="G3174" t="str">
            <v>VR. UNITARIO</v>
          </cell>
        </row>
        <row r="3175">
          <cell r="A3175" t="str">
            <v/>
          </cell>
          <cell r="E3175" t="str">
            <v/>
          </cell>
          <cell r="F3175" t="str">
            <v/>
          </cell>
          <cell r="G3175" t="str">
            <v/>
          </cell>
        </row>
        <row r="3176">
          <cell r="A3176" t="str">
            <v/>
          </cell>
          <cell r="E3176" t="str">
            <v/>
          </cell>
          <cell r="F3176" t="str">
            <v/>
          </cell>
          <cell r="G3176" t="str">
            <v/>
          </cell>
        </row>
        <row r="3177">
          <cell r="A3177" t="str">
            <v/>
          </cell>
          <cell r="E3177" t="str">
            <v/>
          </cell>
          <cell r="F3177" t="str">
            <v/>
          </cell>
          <cell r="G3177" t="str">
            <v/>
          </cell>
        </row>
        <row r="3178">
          <cell r="F3178" t="str">
            <v>SUBTOTAL</v>
          </cell>
          <cell r="G3178" t="str">
            <v/>
          </cell>
        </row>
        <row r="3180">
          <cell r="A3180" t="str">
            <v>IV. MANO DE OBRA</v>
          </cell>
        </row>
        <row r="3181">
          <cell r="A3181" t="str">
            <v>CÓDIGO</v>
          </cell>
          <cell r="B3181" t="str">
            <v>CARGOS PERSONAL</v>
          </cell>
          <cell r="D3181" t="str">
            <v>CANTIDAD</v>
          </cell>
          <cell r="E3181" t="str">
            <v>JORNAL TOTAL</v>
          </cell>
          <cell r="F3181" t="str">
            <v>RENDIMIENTO</v>
          </cell>
          <cell r="G3181" t="str">
            <v>VR. UNITARIO</v>
          </cell>
        </row>
        <row r="3182">
          <cell r="A3182" t="str">
            <v>MO029</v>
          </cell>
          <cell r="B3182" t="str">
            <v>OFICIAL DE OBRA CIVIL</v>
          </cell>
          <cell r="D3182">
            <v>1</v>
          </cell>
          <cell r="E3182">
            <v>153307</v>
          </cell>
          <cell r="F3182">
            <v>6</v>
          </cell>
          <cell r="G3182">
            <v>25551.166666666668</v>
          </cell>
        </row>
        <row r="3183">
          <cell r="A3183" t="str">
            <v>MO032</v>
          </cell>
          <cell r="B3183" t="str">
            <v>AYUDANTE RASO</v>
          </cell>
          <cell r="D3183">
            <v>2</v>
          </cell>
          <cell r="E3183">
            <v>77280</v>
          </cell>
          <cell r="F3183">
            <v>6</v>
          </cell>
          <cell r="G3183">
            <v>25760</v>
          </cell>
        </row>
        <row r="3184">
          <cell r="A3184" t="str">
            <v/>
          </cell>
          <cell r="E3184" t="str">
            <v/>
          </cell>
          <cell r="F3184" t="str">
            <v/>
          </cell>
          <cell r="G3184" t="str">
            <v/>
          </cell>
        </row>
        <row r="3185">
          <cell r="A3185" t="str">
            <v/>
          </cell>
          <cell r="E3185" t="str">
            <v/>
          </cell>
          <cell r="F3185" t="str">
            <v/>
          </cell>
          <cell r="G3185" t="str">
            <v/>
          </cell>
        </row>
        <row r="3186">
          <cell r="F3186" t="str">
            <v>SUBTOTAL</v>
          </cell>
          <cell r="G3186">
            <v>51311.166666666672</v>
          </cell>
        </row>
        <row r="3188">
          <cell r="A3188" t="str">
            <v>V. SERVICIOS</v>
          </cell>
        </row>
        <row r="3189">
          <cell r="A3189" t="str">
            <v>CÓDIGO</v>
          </cell>
          <cell r="B3189" t="str">
            <v>DESCRIPCIÓN</v>
          </cell>
          <cell r="D3189" t="str">
            <v>UNIDAD</v>
          </cell>
          <cell r="E3189" t="str">
            <v>CANTIDAD</v>
          </cell>
          <cell r="F3189" t="str">
            <v>PRECIO UNIT.</v>
          </cell>
          <cell r="G3189" t="str">
            <v>VR. UNITARIO</v>
          </cell>
        </row>
        <row r="3190">
          <cell r="A3190" t="str">
            <v/>
          </cell>
          <cell r="D3190" t="str">
            <v/>
          </cell>
          <cell r="F3190" t="str">
            <v/>
          </cell>
          <cell r="G3190" t="str">
            <v/>
          </cell>
        </row>
        <row r="3191">
          <cell r="A3191" t="str">
            <v/>
          </cell>
          <cell r="D3191" t="str">
            <v/>
          </cell>
          <cell r="F3191" t="str">
            <v/>
          </cell>
          <cell r="G3191" t="str">
            <v/>
          </cell>
        </row>
        <row r="3192">
          <cell r="A3192" t="str">
            <v/>
          </cell>
          <cell r="D3192" t="str">
            <v/>
          </cell>
          <cell r="F3192" t="str">
            <v/>
          </cell>
          <cell r="G3192" t="str">
            <v/>
          </cell>
        </row>
        <row r="3193">
          <cell r="F3193" t="str">
            <v>SUBTOTAL</v>
          </cell>
          <cell r="G3193" t="str">
            <v/>
          </cell>
        </row>
        <row r="3195">
          <cell r="A3195" t="str">
            <v>TOTAL COSTO DIRECTO</v>
          </cell>
          <cell r="G3195">
            <v>484100</v>
          </cell>
        </row>
        <row r="3197">
          <cell r="A3197" t="str">
            <v>2. COSTOS INDIRECTOS</v>
          </cell>
        </row>
        <row r="3199">
          <cell r="A3199" t="str">
            <v>DESCRIPCIÓN</v>
          </cell>
          <cell r="F3199" t="str">
            <v>PORCENTAJE</v>
          </cell>
          <cell r="G3199" t="str">
            <v>VALOR TOTAL</v>
          </cell>
        </row>
        <row r="3200">
          <cell r="A3200" t="str">
            <v>ADMINISTRACION</v>
          </cell>
          <cell r="F3200">
            <v>0.2364</v>
          </cell>
          <cell r="G3200">
            <v>114441.24</v>
          </cell>
        </row>
        <row r="3201">
          <cell r="A3201" t="str">
            <v>IMPREVISTOS</v>
          </cell>
          <cell r="F3201">
            <v>0.01</v>
          </cell>
          <cell r="G3201">
            <v>4841</v>
          </cell>
        </row>
        <row r="3202">
          <cell r="A3202" t="str">
            <v>UTILIDADES</v>
          </cell>
          <cell r="F3202">
            <v>0.05</v>
          </cell>
          <cell r="G3202">
            <v>24205</v>
          </cell>
        </row>
        <row r="3203">
          <cell r="A3203" t="str">
            <v>TOTAL COSTO INDIRECTO</v>
          </cell>
          <cell r="F3203">
            <v>0.2964</v>
          </cell>
          <cell r="G3203">
            <v>143487</v>
          </cell>
        </row>
        <row r="3205">
          <cell r="A3205" t="str">
            <v>PRECIO UNITARIO TOTAL APROXIMADO AL PESO</v>
          </cell>
          <cell r="G3205">
            <v>627587</v>
          </cell>
        </row>
        <row r="3207">
          <cell r="B3207" t="str">
            <v/>
          </cell>
        </row>
        <row r="3208">
          <cell r="B3208" t="str">
            <v/>
          </cell>
        </row>
        <row r="3209">
          <cell r="B3209" t="str">
            <v/>
          </cell>
        </row>
        <row r="3210">
          <cell r="B3210" t="str">
            <v/>
          </cell>
          <cell r="D3210" t="str">
            <v>FIRMA RESPONSABLE</v>
          </cell>
        </row>
        <row r="3211">
          <cell r="A3211" t="str">
            <v>DEPARTAMENTO DE ANTIOQUIA</v>
          </cell>
          <cell r="F3211" t="str">
            <v/>
          </cell>
        </row>
        <row r="3212">
          <cell r="A3212" t="str">
            <v>MUNICIPIO DE BURITICÁ</v>
          </cell>
        </row>
        <row r="3213">
          <cell r="A3213" t="str">
            <v>PROYECTO: MEJORAMIENTO DE VIAS TERCIARIAS EN EL MUNICIPIO DE BURITICA EN EL 
MARCO DEL PROGRAMA REGIONAL MEJORAMIENTO DE VIAS 
TERCIARIAS EN EL OCCIDENTE ANTIOQUEÑO</v>
          </cell>
        </row>
        <row r="3215">
          <cell r="A3215" t="str">
            <v>ANÁLISIS DE PRECIOS UNITARIOS  VEREDA ALTO DEL OBISPO</v>
          </cell>
        </row>
        <row r="3216">
          <cell r="A3216" t="str">
            <v>ITEM DE PAGO</v>
          </cell>
          <cell r="B3216" t="str">
            <v>DESCRIPCIÓN</v>
          </cell>
          <cell r="E3216" t="str">
            <v>UNIDAD</v>
          </cell>
          <cell r="F3216" t="str">
            <v>CANTIDAD</v>
          </cell>
          <cell r="G3216" t="str">
            <v>COSTO DIRECTO</v>
          </cell>
        </row>
        <row r="3217">
          <cell r="A3217">
            <v>6.4</v>
          </cell>
          <cell r="B3217" t="str">
            <v>Concreto Clase H muro cabezal (Ciclópeo con concreto clase D - 21 MPa y Piedra de 2" a 4") ncluye el suministro y el
transporte de todos los materiales, la formaleta en madera o similar. El acero de
refuerzo se pagara en su item respectivo. Incluye todo lo necesario para su correcta
construcción.</v>
          </cell>
          <cell r="E3217" t="str">
            <v>m3</v>
          </cell>
          <cell r="G3217">
            <v>466715</v>
          </cell>
        </row>
        <row r="3219">
          <cell r="A3219" t="str">
            <v>1. COSTOS DIRECTOS</v>
          </cell>
        </row>
        <row r="3221">
          <cell r="A3221" t="str">
            <v>I. EQUIPO</v>
          </cell>
        </row>
        <row r="3222">
          <cell r="A3222" t="str">
            <v>CÓDIGO</v>
          </cell>
          <cell r="B3222" t="str">
            <v>DESCRIPCIÓN</v>
          </cell>
          <cell r="D3222" t="str">
            <v>UNIDAD</v>
          </cell>
          <cell r="E3222" t="str">
            <v>TARIFA</v>
          </cell>
          <cell r="F3222" t="str">
            <v>RENDIMIENTO</v>
          </cell>
          <cell r="G3222" t="str">
            <v>VR. UNITARIO</v>
          </cell>
        </row>
        <row r="3223">
          <cell r="A3223" t="str">
            <v>HEQ013</v>
          </cell>
          <cell r="B3223" t="str">
            <v>VIBRADOR DE CONCRETO A GASOLINA (ALQUILER)</v>
          </cell>
          <cell r="D3223" t="str">
            <v>hora</v>
          </cell>
          <cell r="E3223">
            <v>6275.9444444444443</v>
          </cell>
          <cell r="F3223">
            <v>1.5</v>
          </cell>
          <cell r="G3223">
            <v>4183.9629629629626</v>
          </cell>
        </row>
        <row r="3224">
          <cell r="A3224" t="str">
            <v/>
          </cell>
          <cell r="D3224" t="str">
            <v/>
          </cell>
          <cell r="E3224" t="str">
            <v/>
          </cell>
          <cell r="G3224" t="str">
            <v/>
          </cell>
        </row>
        <row r="3225">
          <cell r="A3225" t="str">
            <v/>
          </cell>
          <cell r="D3225" t="str">
            <v/>
          </cell>
          <cell r="E3225" t="str">
            <v/>
          </cell>
          <cell r="G3225" t="str">
            <v/>
          </cell>
        </row>
        <row r="3226">
          <cell r="A3226" t="str">
            <v/>
          </cell>
          <cell r="D3226" t="str">
            <v/>
          </cell>
          <cell r="E3226" t="str">
            <v/>
          </cell>
          <cell r="G3226" t="str">
            <v/>
          </cell>
        </row>
        <row r="3227">
          <cell r="A3227" t="str">
            <v/>
          </cell>
          <cell r="D3227" t="str">
            <v/>
          </cell>
          <cell r="E3227" t="str">
            <v/>
          </cell>
          <cell r="G3227" t="str">
            <v/>
          </cell>
        </row>
        <row r="3228">
          <cell r="A3228" t="str">
            <v/>
          </cell>
          <cell r="D3228" t="str">
            <v/>
          </cell>
          <cell r="E3228" t="str">
            <v/>
          </cell>
          <cell r="G3228" t="str">
            <v/>
          </cell>
        </row>
        <row r="3229">
          <cell r="A3229" t="str">
            <v>HEQ001</v>
          </cell>
          <cell r="B3229" t="str">
            <v>HERRAMIENTA MENOR (5% DE LA MANO DE OBRA)</v>
          </cell>
          <cell r="D3229" t="str">
            <v>%</v>
          </cell>
          <cell r="E3229">
            <v>0.05</v>
          </cell>
          <cell r="F3229">
            <v>115606.75</v>
          </cell>
          <cell r="G3229">
            <v>5780.3375000000005</v>
          </cell>
        </row>
        <row r="3230">
          <cell r="F3230" t="str">
            <v>SUBTOTAL</v>
          </cell>
          <cell r="G3230">
            <v>9964.3004629629631</v>
          </cell>
        </row>
        <row r="3232">
          <cell r="A3232" t="str">
            <v>II. MATERIALES</v>
          </cell>
        </row>
        <row r="3233">
          <cell r="A3233" t="str">
            <v>CÓDIGO</v>
          </cell>
          <cell r="B3233" t="str">
            <v>DESCRIPCIÓN</v>
          </cell>
          <cell r="C3233" t="str">
            <v>UNIDAD</v>
          </cell>
          <cell r="D3233" t="str">
            <v>CANTIDAD</v>
          </cell>
          <cell r="E3233" t="str">
            <v>DESP.</v>
          </cell>
          <cell r="F3233" t="str">
            <v>PRECIO UNIT.</v>
          </cell>
          <cell r="G3233" t="str">
            <v>VR. UNITARIO</v>
          </cell>
        </row>
        <row r="3234">
          <cell r="A3234" t="str">
            <v>MA026</v>
          </cell>
          <cell r="B3234" t="str">
            <v xml:space="preserve">CONCRETO 3000 PSI (210 MPA) EN OBRA VEREDA ALTO DEL OBISPO </v>
          </cell>
          <cell r="C3234" t="str">
            <v>M3</v>
          </cell>
          <cell r="D3234">
            <v>0.6</v>
          </cell>
          <cell r="E3234">
            <v>0.05</v>
          </cell>
          <cell r="F3234">
            <v>422320</v>
          </cell>
          <cell r="G3234">
            <v>266061.60000000003</v>
          </cell>
        </row>
        <row r="3235">
          <cell r="A3235" t="str">
            <v>MA022</v>
          </cell>
          <cell r="B3235" t="str">
            <v xml:space="preserve">Piedra </v>
          </cell>
          <cell r="C3235" t="str">
            <v>m3</v>
          </cell>
          <cell r="D3235">
            <v>0.4</v>
          </cell>
          <cell r="E3235">
            <v>0.02</v>
          </cell>
          <cell r="F3235">
            <v>53119.200000000004</v>
          </cell>
          <cell r="G3235">
            <v>21672.633600000005</v>
          </cell>
        </row>
        <row r="3236">
          <cell r="A3236" t="str">
            <v>MA010</v>
          </cell>
          <cell r="B3236" t="str">
            <v>ALAMBRE RECOCIDO C 18</v>
          </cell>
          <cell r="C3236" t="str">
            <v>KG</v>
          </cell>
          <cell r="D3236">
            <v>0.5</v>
          </cell>
          <cell r="F3236">
            <v>7227</v>
          </cell>
          <cell r="G3236">
            <v>3613.5</v>
          </cell>
        </row>
        <row r="3237">
          <cell r="A3237" t="str">
            <v>MA019</v>
          </cell>
          <cell r="B3237" t="str">
            <v>TABLA CHAPA ORDINARIO 30 CM X 2 CM X 3 M.</v>
          </cell>
          <cell r="C3237" t="str">
            <v>UN</v>
          </cell>
          <cell r="D3237">
            <v>2.5</v>
          </cell>
          <cell r="F3237">
            <v>13780</v>
          </cell>
          <cell r="G3237">
            <v>34450</v>
          </cell>
        </row>
        <row r="3238">
          <cell r="A3238" t="str">
            <v>MA021</v>
          </cell>
          <cell r="B3238" t="str">
            <v>PUNTILLA CON CABEZA 2"</v>
          </cell>
          <cell r="C3238" t="str">
            <v>LB</v>
          </cell>
          <cell r="D3238">
            <v>1</v>
          </cell>
          <cell r="F3238">
            <v>3700</v>
          </cell>
          <cell r="G3238">
            <v>3700</v>
          </cell>
        </row>
        <row r="3239">
          <cell r="A3239" t="str">
            <v/>
          </cell>
          <cell r="C3239" t="str">
            <v/>
          </cell>
          <cell r="F3239" t="str">
            <v/>
          </cell>
          <cell r="G3239" t="str">
            <v/>
          </cell>
        </row>
        <row r="3240">
          <cell r="A3240" t="str">
            <v/>
          </cell>
          <cell r="C3240" t="str">
            <v/>
          </cell>
          <cell r="F3240" t="str">
            <v/>
          </cell>
          <cell r="G3240" t="str">
            <v/>
          </cell>
        </row>
        <row r="3241">
          <cell r="A3241" t="str">
            <v/>
          </cell>
          <cell r="C3241" t="str">
            <v/>
          </cell>
          <cell r="F3241" t="str">
            <v/>
          </cell>
          <cell r="G3241" t="str">
            <v/>
          </cell>
        </row>
        <row r="3242">
          <cell r="A3242" t="str">
            <v/>
          </cell>
          <cell r="C3242" t="str">
            <v/>
          </cell>
          <cell r="F3242" t="str">
            <v/>
          </cell>
          <cell r="G3242" t="str">
            <v/>
          </cell>
        </row>
        <row r="3243">
          <cell r="A3243" t="str">
            <v/>
          </cell>
          <cell r="C3243" t="str">
            <v/>
          </cell>
          <cell r="F3243" t="str">
            <v/>
          </cell>
          <cell r="G3243" t="str">
            <v/>
          </cell>
        </row>
        <row r="3244">
          <cell r="A3244" t="str">
            <v/>
          </cell>
          <cell r="C3244" t="str">
            <v/>
          </cell>
          <cell r="F3244" t="str">
            <v/>
          </cell>
          <cell r="G3244" t="str">
            <v/>
          </cell>
        </row>
        <row r="3245">
          <cell r="A3245" t="str">
            <v/>
          </cell>
          <cell r="C3245" t="str">
            <v/>
          </cell>
          <cell r="F3245" t="str">
            <v/>
          </cell>
          <cell r="G3245" t="str">
            <v/>
          </cell>
        </row>
        <row r="3246">
          <cell r="A3246" t="str">
            <v/>
          </cell>
          <cell r="C3246" t="str">
            <v/>
          </cell>
          <cell r="F3246" t="str">
            <v/>
          </cell>
          <cell r="G3246" t="str">
            <v/>
          </cell>
        </row>
        <row r="3247">
          <cell r="A3247" t="str">
            <v/>
          </cell>
          <cell r="C3247" t="str">
            <v/>
          </cell>
          <cell r="F3247" t="str">
            <v/>
          </cell>
          <cell r="G3247" t="str">
            <v/>
          </cell>
        </row>
        <row r="3248">
          <cell r="F3248" t="str">
            <v>SUBTOTAL</v>
          </cell>
          <cell r="G3248">
            <v>329497.73360000004</v>
          </cell>
        </row>
        <row r="3250">
          <cell r="A3250" t="str">
            <v>III. TRANSPORTES</v>
          </cell>
        </row>
        <row r="3251">
          <cell r="A3251" t="str">
            <v>CÓDIGO</v>
          </cell>
          <cell r="B3251" t="str">
            <v>DESCRIPCIÓN</v>
          </cell>
          <cell r="C3251" t="str">
            <v>TIPO</v>
          </cell>
          <cell r="D3251" t="str">
            <v>VOLUMEN/PESO</v>
          </cell>
          <cell r="E3251" t="str">
            <v>DISTANCIA</v>
          </cell>
          <cell r="F3251" t="str">
            <v>TARIFA</v>
          </cell>
          <cell r="G3251" t="str">
            <v>VR. UNITARIO</v>
          </cell>
        </row>
        <row r="3252">
          <cell r="A3252" t="str">
            <v>TR002</v>
          </cell>
          <cell r="B3252" t="str">
            <v>TRANSPORTE DE MATERIALES DE PLAYA</v>
          </cell>
          <cell r="C3252" t="str">
            <v>PLAYA</v>
          </cell>
          <cell r="D3252">
            <v>0.4</v>
          </cell>
          <cell r="E3252">
            <v>29</v>
          </cell>
          <cell r="F3252">
            <v>1004</v>
          </cell>
          <cell r="G3252">
            <v>11646.400000000001</v>
          </cell>
        </row>
        <row r="3253">
          <cell r="A3253" t="str">
            <v/>
          </cell>
          <cell r="E3253" t="str">
            <v/>
          </cell>
          <cell r="F3253" t="str">
            <v/>
          </cell>
          <cell r="G3253" t="str">
            <v/>
          </cell>
        </row>
        <row r="3254">
          <cell r="A3254" t="str">
            <v/>
          </cell>
          <cell r="E3254" t="str">
            <v/>
          </cell>
          <cell r="F3254" t="str">
            <v/>
          </cell>
          <cell r="G3254" t="str">
            <v/>
          </cell>
        </row>
        <row r="3255">
          <cell r="F3255" t="str">
            <v>SUBTOTAL</v>
          </cell>
          <cell r="G3255">
            <v>11646.400000000001</v>
          </cell>
        </row>
        <row r="3257">
          <cell r="A3257" t="str">
            <v>IV. MANO DE OBRA</v>
          </cell>
        </row>
        <row r="3258">
          <cell r="A3258" t="str">
            <v>CÓDIGO</v>
          </cell>
          <cell r="B3258" t="str">
            <v>CARGOS PERSONAL</v>
          </cell>
          <cell r="D3258" t="str">
            <v>CANTIDAD</v>
          </cell>
          <cell r="E3258" t="str">
            <v>JORNAL TOTAL</v>
          </cell>
          <cell r="F3258" t="str">
            <v>RENDIMIENTO</v>
          </cell>
          <cell r="G3258" t="str">
            <v>VR. UNITARIO</v>
          </cell>
        </row>
        <row r="3259">
          <cell r="A3259" t="str">
            <v>MO029</v>
          </cell>
          <cell r="B3259" t="str">
            <v>OFICIAL DE OBRA CIVIL</v>
          </cell>
          <cell r="D3259">
            <v>1</v>
          </cell>
          <cell r="E3259">
            <v>153307</v>
          </cell>
          <cell r="F3259">
            <v>4</v>
          </cell>
          <cell r="G3259">
            <v>38326.75</v>
          </cell>
        </row>
        <row r="3260">
          <cell r="A3260" t="str">
            <v>MO032</v>
          </cell>
          <cell r="B3260" t="str">
            <v>AYUDANTE RASO</v>
          </cell>
          <cell r="D3260">
            <v>4</v>
          </cell>
          <cell r="E3260">
            <v>77280</v>
          </cell>
          <cell r="F3260">
            <v>4</v>
          </cell>
          <cell r="G3260">
            <v>77280</v>
          </cell>
        </row>
        <row r="3261">
          <cell r="A3261" t="str">
            <v/>
          </cell>
          <cell r="E3261" t="str">
            <v/>
          </cell>
          <cell r="F3261" t="str">
            <v/>
          </cell>
          <cell r="G3261" t="str">
            <v/>
          </cell>
        </row>
        <row r="3262">
          <cell r="A3262" t="str">
            <v/>
          </cell>
          <cell r="E3262" t="str">
            <v/>
          </cell>
          <cell r="F3262" t="str">
            <v/>
          </cell>
          <cell r="G3262" t="str">
            <v/>
          </cell>
        </row>
        <row r="3263">
          <cell r="F3263" t="str">
            <v>SUBTOTAL</v>
          </cell>
          <cell r="G3263">
            <v>115606.75</v>
          </cell>
        </row>
        <row r="3265">
          <cell r="A3265" t="str">
            <v>V. SERVICIOS</v>
          </cell>
        </row>
        <row r="3266">
          <cell r="A3266" t="str">
            <v>CÓDIGO</v>
          </cell>
          <cell r="B3266" t="str">
            <v>DESCRIPCIÓN</v>
          </cell>
          <cell r="D3266" t="str">
            <v>UNIDAD</v>
          </cell>
          <cell r="E3266" t="str">
            <v>CANTIDAD</v>
          </cell>
          <cell r="F3266" t="str">
            <v>PRECIO UNIT.</v>
          </cell>
          <cell r="G3266" t="str">
            <v>VR. UNITARIO</v>
          </cell>
        </row>
        <row r="3267">
          <cell r="A3267" t="str">
            <v/>
          </cell>
          <cell r="D3267" t="str">
            <v/>
          </cell>
          <cell r="F3267" t="str">
            <v/>
          </cell>
          <cell r="G3267" t="str">
            <v/>
          </cell>
        </row>
        <row r="3268">
          <cell r="A3268" t="str">
            <v/>
          </cell>
          <cell r="D3268" t="str">
            <v/>
          </cell>
          <cell r="F3268" t="str">
            <v/>
          </cell>
          <cell r="G3268" t="str">
            <v/>
          </cell>
        </row>
        <row r="3269">
          <cell r="A3269" t="str">
            <v/>
          </cell>
          <cell r="D3269" t="str">
            <v/>
          </cell>
          <cell r="F3269" t="str">
            <v/>
          </cell>
          <cell r="G3269" t="str">
            <v/>
          </cell>
        </row>
        <row r="3270">
          <cell r="F3270" t="str">
            <v>SUBTOTAL</v>
          </cell>
          <cell r="G3270" t="str">
            <v/>
          </cell>
        </row>
        <row r="3272">
          <cell r="A3272" t="str">
            <v>TOTAL COSTO DIRECTO</v>
          </cell>
          <cell r="G3272">
            <v>466715</v>
          </cell>
        </row>
        <row r="3274">
          <cell r="A3274" t="str">
            <v>2. COSTOS INDIRECTOS</v>
          </cell>
        </row>
        <row r="3276">
          <cell r="A3276" t="str">
            <v>DESCRIPCIÓN</v>
          </cell>
          <cell r="F3276" t="str">
            <v>PORCENTAJE</v>
          </cell>
          <cell r="G3276" t="str">
            <v>VALOR TOTAL</v>
          </cell>
        </row>
        <row r="3277">
          <cell r="A3277" t="str">
            <v>ADMINISTRACION</v>
          </cell>
          <cell r="F3277">
            <v>0.2364</v>
          </cell>
          <cell r="G3277">
            <v>110331.42600000001</v>
          </cell>
        </row>
        <row r="3278">
          <cell r="A3278" t="str">
            <v>IMPREVISTOS</v>
          </cell>
          <cell r="F3278">
            <v>0.01</v>
          </cell>
          <cell r="G3278">
            <v>4667.1500000000005</v>
          </cell>
        </row>
        <row r="3279">
          <cell r="A3279" t="str">
            <v>UTILIDADES</v>
          </cell>
          <cell r="F3279">
            <v>0.05</v>
          </cell>
          <cell r="G3279">
            <v>23335.75</v>
          </cell>
        </row>
        <row r="3280">
          <cell r="A3280" t="str">
            <v>TOTAL COSTO INDIRECTO</v>
          </cell>
          <cell r="F3280">
            <v>0.2964</v>
          </cell>
          <cell r="G3280">
            <v>138334</v>
          </cell>
        </row>
        <row r="3282">
          <cell r="A3282" t="str">
            <v>PRECIO UNITARIO TOTAL APROXIMADO AL PESO</v>
          </cell>
          <cell r="G3282">
            <v>605049</v>
          </cell>
        </row>
        <row r="3284">
          <cell r="B3284" t="str">
            <v/>
          </cell>
        </row>
        <row r="3285">
          <cell r="B3285" t="str">
            <v/>
          </cell>
        </row>
        <row r="3286">
          <cell r="B3286" t="str">
            <v/>
          </cell>
        </row>
        <row r="3287">
          <cell r="B3287" t="str">
            <v/>
          </cell>
          <cell r="D3287" t="str">
            <v>FIRMA RESPONSABLE</v>
          </cell>
        </row>
        <row r="3288">
          <cell r="A3288" t="str">
            <v>DEPARTAMENTO DE ANTIOQUIA</v>
          </cell>
          <cell r="F3288" t="str">
            <v/>
          </cell>
        </row>
        <row r="3289">
          <cell r="A3289" t="str">
            <v>MUNICIPIO DE BURITICÁ</v>
          </cell>
        </row>
        <row r="3290">
          <cell r="A3290" t="str">
            <v>PROYECTO: MEJORAMIENTO DE VIAS TERCIARIAS EN EL MUNICIPIO DE BURITICA EN EL 
MARCO DEL PROGRAMA REGIONAL MEJORAMIENTO DE VIAS 
TERCIARIAS EN EL OCCIDENTE ANTIOQUEÑO</v>
          </cell>
        </row>
        <row r="3292">
          <cell r="A3292" t="str">
            <v>ANÁLISIS DE PRECIOS UNITARIOS  VEREDA ALTO DEL OBISPO</v>
          </cell>
        </row>
        <row r="3293">
          <cell r="A3293" t="str">
            <v>ITEM DE PAGO</v>
          </cell>
          <cell r="B3293" t="str">
            <v>DESCRIPCIÓN</v>
          </cell>
          <cell r="E3293" t="str">
            <v>UNIDAD</v>
          </cell>
          <cell r="F3293" t="str">
            <v>CANTIDAD</v>
          </cell>
          <cell r="G3293" t="str">
            <v>COSTO DIRECTO</v>
          </cell>
        </row>
        <row r="3294">
          <cell r="A3294">
            <v>6.5</v>
          </cell>
          <cell r="B3294" t="str">
            <v xml:space="preserve">Suministro, transporte y colocación de Acero de refuerzo fy=420 Mpa (Grado 60) </v>
          </cell>
          <cell r="E3294" t="str">
            <v>Kg</v>
          </cell>
          <cell r="G3294">
            <v>6979</v>
          </cell>
        </row>
        <row r="3296">
          <cell r="A3296" t="str">
            <v>1. COSTOS DIRECTOS</v>
          </cell>
        </row>
        <row r="3298">
          <cell r="A3298" t="str">
            <v>I. EQUIPO</v>
          </cell>
        </row>
        <row r="3299">
          <cell r="A3299" t="str">
            <v>CÓDIGO</v>
          </cell>
          <cell r="B3299" t="str">
            <v>DESCRIPCIÓN</v>
          </cell>
          <cell r="D3299" t="str">
            <v>UNIDAD</v>
          </cell>
          <cell r="E3299" t="str">
            <v>TARIFA</v>
          </cell>
          <cell r="F3299" t="str">
            <v>RENDIMIENTO</v>
          </cell>
          <cell r="G3299" t="str">
            <v>VR. UNITARIO</v>
          </cell>
        </row>
        <row r="3300">
          <cell r="A3300" t="str">
            <v>HEQ011</v>
          </cell>
          <cell r="B3300" t="str">
            <v>CIZALLA DE BANCO CORTA PERNO, INCLUYE DADOS</v>
          </cell>
          <cell r="D3300" t="str">
            <v>HORA</v>
          </cell>
          <cell r="E3300">
            <v>728.875</v>
          </cell>
          <cell r="F3300">
            <v>21.25</v>
          </cell>
          <cell r="G3300">
            <v>34.299999999999997</v>
          </cell>
        </row>
        <row r="3301">
          <cell r="A3301" t="str">
            <v/>
          </cell>
          <cell r="D3301" t="str">
            <v/>
          </cell>
          <cell r="E3301" t="str">
            <v/>
          </cell>
          <cell r="G3301" t="str">
            <v/>
          </cell>
        </row>
        <row r="3302">
          <cell r="A3302" t="str">
            <v/>
          </cell>
          <cell r="D3302" t="str">
            <v/>
          </cell>
          <cell r="E3302" t="str">
            <v/>
          </cell>
          <cell r="G3302" t="str">
            <v/>
          </cell>
        </row>
        <row r="3303">
          <cell r="A3303" t="str">
            <v/>
          </cell>
          <cell r="D3303" t="str">
            <v/>
          </cell>
          <cell r="E3303" t="str">
            <v/>
          </cell>
          <cell r="G3303" t="str">
            <v/>
          </cell>
        </row>
        <row r="3304">
          <cell r="A3304" t="str">
            <v/>
          </cell>
          <cell r="D3304" t="str">
            <v/>
          </cell>
          <cell r="E3304" t="str">
            <v/>
          </cell>
          <cell r="G3304" t="str">
            <v/>
          </cell>
        </row>
        <row r="3305">
          <cell r="A3305" t="str">
            <v/>
          </cell>
          <cell r="D3305" t="str">
            <v/>
          </cell>
          <cell r="E3305" t="str">
            <v/>
          </cell>
          <cell r="G3305" t="str">
            <v/>
          </cell>
        </row>
        <row r="3306">
          <cell r="A3306" t="str">
            <v>HEQ001</v>
          </cell>
          <cell r="B3306" t="str">
            <v>HERRAMIENTA MENOR (5% DE LA MANO DE OBRA)</v>
          </cell>
          <cell r="D3306" t="str">
            <v>%</v>
          </cell>
          <cell r="E3306">
            <v>0.05</v>
          </cell>
          <cell r="F3306">
            <v>1356.3941176470589</v>
          </cell>
          <cell r="G3306">
            <v>67.819705882352949</v>
          </cell>
        </row>
        <row r="3307">
          <cell r="F3307" t="str">
            <v>SUBTOTAL</v>
          </cell>
          <cell r="G3307">
            <v>102.11970588235295</v>
          </cell>
        </row>
        <row r="3309">
          <cell r="A3309" t="str">
            <v>II. MATERIALES</v>
          </cell>
        </row>
        <row r="3310">
          <cell r="A3310" t="str">
            <v>CÓDIGO</v>
          </cell>
          <cell r="B3310" t="str">
            <v>DESCRIPCIÓN</v>
          </cell>
          <cell r="C3310" t="str">
            <v>UNIDAD</v>
          </cell>
          <cell r="D3310" t="str">
            <v>CANTIDAD</v>
          </cell>
          <cell r="E3310" t="str">
            <v>DESP.</v>
          </cell>
          <cell r="F3310" t="str">
            <v>PRECIO UNIT.</v>
          </cell>
          <cell r="G3310" t="str">
            <v>VR. UNITARIO</v>
          </cell>
        </row>
        <row r="3311">
          <cell r="A3311" t="str">
            <v>MA009</v>
          </cell>
          <cell r="B3311" t="str">
            <v>ACERO REFUERZO G-60 FIGURADO</v>
          </cell>
          <cell r="C3311" t="str">
            <v>KG</v>
          </cell>
          <cell r="D3311">
            <v>1</v>
          </cell>
          <cell r="E3311">
            <v>0.05</v>
          </cell>
          <cell r="F3311">
            <v>5049</v>
          </cell>
          <cell r="G3311">
            <v>5301.45</v>
          </cell>
        </row>
        <row r="3312">
          <cell r="A3312" t="str">
            <v>MA010</v>
          </cell>
          <cell r="B3312" t="str">
            <v>ALAMBRE RECOCIDO C 18</v>
          </cell>
          <cell r="C3312" t="str">
            <v>KG</v>
          </cell>
          <cell r="D3312">
            <v>0.03</v>
          </cell>
          <cell r="E3312">
            <v>0.01</v>
          </cell>
          <cell r="F3312">
            <v>7227</v>
          </cell>
          <cell r="G3312">
            <v>218.97810000000001</v>
          </cell>
        </row>
        <row r="3313">
          <cell r="A3313" t="str">
            <v/>
          </cell>
          <cell r="C3313" t="str">
            <v/>
          </cell>
          <cell r="F3313" t="str">
            <v/>
          </cell>
          <cell r="G3313" t="str">
            <v/>
          </cell>
        </row>
        <row r="3314">
          <cell r="A3314" t="str">
            <v/>
          </cell>
          <cell r="C3314" t="str">
            <v/>
          </cell>
          <cell r="F3314" t="str">
            <v/>
          </cell>
          <cell r="G3314" t="str">
            <v/>
          </cell>
        </row>
        <row r="3315">
          <cell r="A3315" t="str">
            <v/>
          </cell>
          <cell r="C3315" t="str">
            <v/>
          </cell>
          <cell r="F3315" t="str">
            <v/>
          </cell>
          <cell r="G3315" t="str">
            <v/>
          </cell>
        </row>
        <row r="3316">
          <cell r="A3316" t="str">
            <v/>
          </cell>
          <cell r="C3316" t="str">
            <v/>
          </cell>
          <cell r="F3316" t="str">
            <v/>
          </cell>
          <cell r="G3316" t="str">
            <v/>
          </cell>
        </row>
        <row r="3317">
          <cell r="A3317" t="str">
            <v/>
          </cell>
          <cell r="C3317" t="str">
            <v/>
          </cell>
          <cell r="F3317" t="str">
            <v/>
          </cell>
          <cell r="G3317" t="str">
            <v/>
          </cell>
        </row>
        <row r="3318">
          <cell r="A3318" t="str">
            <v/>
          </cell>
          <cell r="C3318" t="str">
            <v/>
          </cell>
          <cell r="F3318" t="str">
            <v/>
          </cell>
          <cell r="G3318" t="str">
            <v/>
          </cell>
        </row>
        <row r="3319">
          <cell r="A3319" t="str">
            <v/>
          </cell>
          <cell r="C3319" t="str">
            <v/>
          </cell>
          <cell r="F3319" t="str">
            <v/>
          </cell>
          <cell r="G3319" t="str">
            <v/>
          </cell>
        </row>
        <row r="3320">
          <cell r="A3320" t="str">
            <v/>
          </cell>
          <cell r="C3320" t="str">
            <v/>
          </cell>
          <cell r="F3320" t="str">
            <v/>
          </cell>
          <cell r="G3320" t="str">
            <v/>
          </cell>
        </row>
        <row r="3321">
          <cell r="A3321" t="str">
            <v/>
          </cell>
          <cell r="C3321" t="str">
            <v/>
          </cell>
          <cell r="F3321" t="str">
            <v/>
          </cell>
          <cell r="G3321" t="str">
            <v/>
          </cell>
        </row>
        <row r="3322">
          <cell r="A3322" t="str">
            <v/>
          </cell>
          <cell r="C3322" t="str">
            <v/>
          </cell>
          <cell r="F3322" t="str">
            <v/>
          </cell>
          <cell r="G3322" t="str">
            <v/>
          </cell>
        </row>
        <row r="3323">
          <cell r="A3323" t="str">
            <v/>
          </cell>
          <cell r="C3323" t="str">
            <v/>
          </cell>
          <cell r="F3323" t="str">
            <v/>
          </cell>
          <cell r="G3323" t="str">
            <v/>
          </cell>
        </row>
        <row r="3324">
          <cell r="A3324" t="str">
            <v/>
          </cell>
          <cell r="C3324" t="str">
            <v/>
          </cell>
          <cell r="F3324" t="str">
            <v/>
          </cell>
          <cell r="G3324" t="str">
            <v/>
          </cell>
        </row>
        <row r="3325">
          <cell r="F3325" t="str">
            <v>SUBTOTAL</v>
          </cell>
          <cell r="G3325">
            <v>5520.4281000000001</v>
          </cell>
        </row>
        <row r="3327">
          <cell r="A3327" t="str">
            <v>III. TRANSPORTES</v>
          </cell>
        </row>
        <row r="3328">
          <cell r="A3328" t="str">
            <v>CÓDIGO</v>
          </cell>
          <cell r="B3328" t="str">
            <v>DESCRIPCIÓN</v>
          </cell>
          <cell r="C3328" t="str">
            <v>TIPO</v>
          </cell>
          <cell r="D3328" t="str">
            <v>VOLUMEN/PESO</v>
          </cell>
          <cell r="E3328" t="str">
            <v>DISTANCIA</v>
          </cell>
          <cell r="F3328" t="str">
            <v>TARIFA</v>
          </cell>
          <cell r="G3328" t="str">
            <v>VR. UNITARIO</v>
          </cell>
        </row>
        <row r="3329">
          <cell r="A3329" t="str">
            <v/>
          </cell>
          <cell r="F3329" t="str">
            <v/>
          </cell>
          <cell r="G3329" t="str">
            <v/>
          </cell>
        </row>
        <row r="3330">
          <cell r="A3330" t="str">
            <v/>
          </cell>
          <cell r="E3330" t="str">
            <v/>
          </cell>
          <cell r="F3330" t="str">
            <v/>
          </cell>
          <cell r="G3330" t="str">
            <v/>
          </cell>
        </row>
        <row r="3331">
          <cell r="A3331" t="str">
            <v/>
          </cell>
          <cell r="E3331" t="str">
            <v/>
          </cell>
          <cell r="F3331" t="str">
            <v/>
          </cell>
          <cell r="G3331" t="str">
            <v/>
          </cell>
        </row>
        <row r="3332">
          <cell r="F3332" t="str">
            <v>SUBTOTAL</v>
          </cell>
          <cell r="G3332" t="str">
            <v/>
          </cell>
        </row>
        <row r="3334">
          <cell r="A3334" t="str">
            <v>IV. MANO DE OBRA</v>
          </cell>
        </row>
        <row r="3335">
          <cell r="A3335" t="str">
            <v>CÓDIGO</v>
          </cell>
          <cell r="B3335" t="str">
            <v>CARGOS PERSONAL</v>
          </cell>
          <cell r="D3335" t="str">
            <v>CANTIDAD</v>
          </cell>
          <cell r="E3335" t="str">
            <v>JORNAL TOTAL</v>
          </cell>
          <cell r="F3335" t="str">
            <v>RENDIMIENTO</v>
          </cell>
          <cell r="G3335" t="str">
            <v>VR. UNITARIO</v>
          </cell>
        </row>
        <row r="3336">
          <cell r="A3336" t="str">
            <v>MO031</v>
          </cell>
          <cell r="B3336" t="str">
            <v>AYUDANTE ENTENDIDO</v>
          </cell>
          <cell r="D3336">
            <v>1</v>
          </cell>
          <cell r="E3336">
            <v>89354</v>
          </cell>
          <cell r="F3336">
            <v>170</v>
          </cell>
          <cell r="G3336">
            <v>525.61176470588236</v>
          </cell>
        </row>
        <row r="3337">
          <cell r="A3337" t="str">
            <v>MO030</v>
          </cell>
          <cell r="B3337" t="str">
            <v>OFICIAL HIERRO</v>
          </cell>
          <cell r="D3337">
            <v>1</v>
          </cell>
          <cell r="E3337">
            <v>141233</v>
          </cell>
          <cell r="F3337">
            <v>170</v>
          </cell>
          <cell r="G3337">
            <v>830.78235294117644</v>
          </cell>
        </row>
        <row r="3338">
          <cell r="A3338" t="str">
            <v/>
          </cell>
          <cell r="E3338" t="str">
            <v/>
          </cell>
          <cell r="F3338" t="str">
            <v/>
          </cell>
          <cell r="G3338" t="str">
            <v/>
          </cell>
        </row>
        <row r="3339">
          <cell r="A3339" t="str">
            <v/>
          </cell>
          <cell r="E3339" t="str">
            <v/>
          </cell>
          <cell r="F3339" t="str">
            <v/>
          </cell>
          <cell r="G3339" t="str">
            <v/>
          </cell>
        </row>
        <row r="3340">
          <cell r="F3340" t="str">
            <v>SUBTOTAL</v>
          </cell>
          <cell r="G3340">
            <v>1356.3941176470589</v>
          </cell>
        </row>
        <row r="3342">
          <cell r="A3342" t="str">
            <v>V. SERVICIOS</v>
          </cell>
        </row>
        <row r="3343">
          <cell r="A3343" t="str">
            <v>CÓDIGO</v>
          </cell>
          <cell r="B3343" t="str">
            <v>DESCRIPCIÓN</v>
          </cell>
          <cell r="D3343" t="str">
            <v>UNIDAD</v>
          </cell>
          <cell r="E3343" t="str">
            <v>CANTIDAD</v>
          </cell>
          <cell r="F3343" t="str">
            <v>PRECIO UNIT.</v>
          </cell>
          <cell r="G3343" t="str">
            <v>VR. UNITARIO</v>
          </cell>
        </row>
        <row r="3344">
          <cell r="A3344" t="str">
            <v/>
          </cell>
          <cell r="D3344" t="str">
            <v/>
          </cell>
          <cell r="F3344" t="str">
            <v/>
          </cell>
          <cell r="G3344" t="str">
            <v/>
          </cell>
        </row>
        <row r="3345">
          <cell r="A3345" t="str">
            <v/>
          </cell>
          <cell r="D3345" t="str">
            <v/>
          </cell>
          <cell r="F3345" t="str">
            <v/>
          </cell>
          <cell r="G3345" t="str">
            <v/>
          </cell>
        </row>
        <row r="3346">
          <cell r="A3346" t="str">
            <v/>
          </cell>
          <cell r="D3346" t="str">
            <v/>
          </cell>
          <cell r="F3346" t="str">
            <v/>
          </cell>
          <cell r="G3346" t="str">
            <v/>
          </cell>
        </row>
        <row r="3347">
          <cell r="F3347" t="str">
            <v>SUBTOTAL</v>
          </cell>
          <cell r="G3347" t="str">
            <v/>
          </cell>
        </row>
        <row r="3349">
          <cell r="A3349" t="str">
            <v>TOTAL COSTO DIRECTO</v>
          </cell>
          <cell r="G3349">
            <v>6979</v>
          </cell>
        </row>
        <row r="3351">
          <cell r="A3351" t="str">
            <v>2. COSTOS INDIRECTOS</v>
          </cell>
        </row>
        <row r="3353">
          <cell r="A3353" t="str">
            <v>DESCRIPCIÓN</v>
          </cell>
          <cell r="F3353" t="str">
            <v>PORCENTAJE</v>
          </cell>
          <cell r="G3353" t="str">
            <v>VALOR TOTAL</v>
          </cell>
        </row>
        <row r="3354">
          <cell r="A3354" t="str">
            <v>ADMINISTRACION</v>
          </cell>
          <cell r="F3354">
            <v>0.2364</v>
          </cell>
          <cell r="G3354">
            <v>1649.8355999999999</v>
          </cell>
        </row>
        <row r="3355">
          <cell r="A3355" t="str">
            <v>IMPREVISTOS</v>
          </cell>
          <cell r="F3355">
            <v>0.01</v>
          </cell>
          <cell r="G3355">
            <v>69.790000000000006</v>
          </cell>
        </row>
        <row r="3356">
          <cell r="A3356" t="str">
            <v>UTILIDADES</v>
          </cell>
          <cell r="F3356">
            <v>0.05</v>
          </cell>
          <cell r="G3356">
            <v>348.95000000000005</v>
          </cell>
        </row>
        <row r="3357">
          <cell r="A3357" t="str">
            <v>TOTAL COSTO INDIRECTO</v>
          </cell>
          <cell r="F3357">
            <v>0.2964</v>
          </cell>
          <cell r="G3357">
            <v>2069</v>
          </cell>
        </row>
        <row r="3359">
          <cell r="A3359" t="str">
            <v>PRECIO UNITARIO TOTAL APROXIMADO AL PESO</v>
          </cell>
          <cell r="G3359">
            <v>9048</v>
          </cell>
        </row>
        <row r="3361">
          <cell r="B3361" t="str">
            <v/>
          </cell>
        </row>
        <row r="3362">
          <cell r="B3362" t="str">
            <v/>
          </cell>
        </row>
        <row r="3363">
          <cell r="B3363" t="str">
            <v/>
          </cell>
        </row>
        <row r="3364">
          <cell r="B3364" t="str">
            <v/>
          </cell>
          <cell r="D3364" t="str">
            <v>FIRMA RESPONSABLE</v>
          </cell>
        </row>
        <row r="3368">
          <cell r="A3368" t="str">
            <v>DEPARTAMENTO DE ANTIOQUIA</v>
          </cell>
          <cell r="F3368" t="str">
            <v/>
          </cell>
        </row>
        <row r="3369">
          <cell r="A3369" t="str">
            <v>MUNICIPIO DE BURITICÁ</v>
          </cell>
        </row>
        <row r="3370">
          <cell r="A3370" t="str">
            <v>PROYECTO: MEJORAMIENTO DE VIAS TERCIARIAS EN EL MUNICIPIO DE BURITICA EN EL 
MARCO DEL PROGRAMA REGIONAL MEJORAMIENTO DE VIAS 
TERCIARIAS EN EL OCCIDENTE ANTIOQUEÑO</v>
          </cell>
        </row>
        <row r="3372">
          <cell r="A3372" t="str">
            <v>ANÁLISIS DE PRECIOS UNITARIOS  VEREDA ALTO DEL OBISPO</v>
          </cell>
        </row>
        <row r="3373">
          <cell r="A3373" t="str">
            <v>ITEM DE PAGO</v>
          </cell>
          <cell r="B3373" t="str">
            <v>DESCRIPCIÓN</v>
          </cell>
          <cell r="E3373" t="str">
            <v>UNIDAD</v>
          </cell>
          <cell r="F3373" t="str">
            <v>CANTIDAD</v>
          </cell>
          <cell r="G3373" t="str">
            <v>COSTO DIRECTO</v>
          </cell>
        </row>
        <row r="3374">
          <cell r="A3374">
            <v>6.6</v>
          </cell>
          <cell r="B3374" t="str">
            <v>Suministro , transporte e instaalción Tubería de concreto reforzado 900 mm, Clase 2 - Prefabricada</v>
          </cell>
          <cell r="E3374" t="str">
            <v>m</v>
          </cell>
          <cell r="G3374">
            <v>732001</v>
          </cell>
        </row>
        <row r="3376">
          <cell r="A3376" t="str">
            <v>1. COSTOS DIRECTOS</v>
          </cell>
        </row>
        <row r="3378">
          <cell r="A3378" t="str">
            <v>I. EQUIPO</v>
          </cell>
        </row>
        <row r="3379">
          <cell r="A3379" t="str">
            <v>CÓDIGO</v>
          </cell>
          <cell r="B3379" t="str">
            <v>DESCRIPCIÓN</v>
          </cell>
          <cell r="D3379" t="str">
            <v>UNIDAD</v>
          </cell>
          <cell r="E3379" t="str">
            <v>TARIFA</v>
          </cell>
          <cell r="F3379" t="str">
            <v>RENDIMIENTO</v>
          </cell>
          <cell r="G3379" t="str">
            <v>VR. UNITARIO</v>
          </cell>
        </row>
        <row r="3380">
          <cell r="A3380" t="str">
            <v>HEQ009</v>
          </cell>
          <cell r="B3380" t="str">
            <v>RETROEXCAVADORA LLANTA</v>
          </cell>
          <cell r="D3380" t="str">
            <v>HORA</v>
          </cell>
          <cell r="E3380">
            <v>130000</v>
          </cell>
          <cell r="F3380">
            <v>8</v>
          </cell>
          <cell r="G3380">
            <v>16250</v>
          </cell>
        </row>
        <row r="3381">
          <cell r="A3381" t="str">
            <v/>
          </cell>
          <cell r="D3381" t="str">
            <v/>
          </cell>
          <cell r="E3381" t="str">
            <v/>
          </cell>
          <cell r="G3381" t="str">
            <v/>
          </cell>
        </row>
        <row r="3382">
          <cell r="A3382" t="str">
            <v/>
          </cell>
          <cell r="D3382" t="str">
            <v/>
          </cell>
          <cell r="E3382" t="str">
            <v/>
          </cell>
          <cell r="G3382" t="str">
            <v/>
          </cell>
        </row>
        <row r="3383">
          <cell r="A3383" t="str">
            <v/>
          </cell>
          <cell r="D3383" t="str">
            <v/>
          </cell>
          <cell r="E3383" t="str">
            <v/>
          </cell>
          <cell r="G3383" t="str">
            <v/>
          </cell>
        </row>
        <row r="3384">
          <cell r="A3384" t="str">
            <v/>
          </cell>
          <cell r="D3384" t="str">
            <v/>
          </cell>
          <cell r="E3384" t="str">
            <v/>
          </cell>
          <cell r="G3384" t="str">
            <v/>
          </cell>
        </row>
        <row r="3385">
          <cell r="A3385" t="str">
            <v/>
          </cell>
          <cell r="D3385" t="str">
            <v/>
          </cell>
          <cell r="E3385" t="str">
            <v/>
          </cell>
          <cell r="G3385" t="str">
            <v/>
          </cell>
        </row>
        <row r="3386">
          <cell r="A3386" t="str">
            <v>HEQ001</v>
          </cell>
          <cell r="B3386" t="str">
            <v>HERRAMIENTA MENOR (5% DE LA MANO DE OBRA)</v>
          </cell>
          <cell r="D3386" t="str">
            <v>%</v>
          </cell>
          <cell r="E3386">
            <v>0.05</v>
          </cell>
          <cell r="F3386">
            <v>57803.375</v>
          </cell>
          <cell r="G3386">
            <v>2890.1687500000003</v>
          </cell>
        </row>
        <row r="3387">
          <cell r="F3387" t="str">
            <v>SUBTOTAL</v>
          </cell>
          <cell r="G3387">
            <v>19140.168750000001</v>
          </cell>
        </row>
        <row r="3389">
          <cell r="A3389" t="str">
            <v>II. MATERIALES</v>
          </cell>
        </row>
        <row r="3390">
          <cell r="A3390" t="str">
            <v>CÓDIGO</v>
          </cell>
          <cell r="B3390" t="str">
            <v>DESCRIPCIÓN</v>
          </cell>
          <cell r="C3390" t="str">
            <v>UNIDAD</v>
          </cell>
          <cell r="D3390" t="str">
            <v>CANTIDAD</v>
          </cell>
          <cell r="E3390" t="str">
            <v>DESP.</v>
          </cell>
          <cell r="F3390" t="str">
            <v>PRECIO UNIT.</v>
          </cell>
          <cell r="G3390" t="str">
            <v>VR. UNITARIO</v>
          </cell>
        </row>
        <row r="3391">
          <cell r="A3391" t="str">
            <v>MA023</v>
          </cell>
          <cell r="B3391" t="str">
            <v>Tubo concreto reforzada D=36" cl2</v>
          </cell>
          <cell r="C3391" t="str">
            <v>m</v>
          </cell>
          <cell r="D3391">
            <v>1</v>
          </cell>
          <cell r="F3391">
            <v>655057.5</v>
          </cell>
          <cell r="G3391">
            <v>655057.5</v>
          </cell>
        </row>
        <row r="3392">
          <cell r="A3392" t="str">
            <v/>
          </cell>
          <cell r="C3392" t="str">
            <v/>
          </cell>
          <cell r="F3392" t="str">
            <v/>
          </cell>
          <cell r="G3392" t="str">
            <v/>
          </cell>
        </row>
        <row r="3393">
          <cell r="A3393" t="str">
            <v/>
          </cell>
          <cell r="C3393" t="str">
            <v/>
          </cell>
          <cell r="F3393" t="str">
            <v/>
          </cell>
          <cell r="G3393" t="str">
            <v/>
          </cell>
        </row>
        <row r="3394">
          <cell r="A3394" t="str">
            <v/>
          </cell>
          <cell r="C3394" t="str">
            <v/>
          </cell>
          <cell r="F3394" t="str">
            <v/>
          </cell>
          <cell r="G3394" t="str">
            <v/>
          </cell>
        </row>
        <row r="3395">
          <cell r="A3395" t="str">
            <v/>
          </cell>
          <cell r="C3395" t="str">
            <v/>
          </cell>
          <cell r="F3395" t="str">
            <v/>
          </cell>
          <cell r="G3395" t="str">
            <v/>
          </cell>
        </row>
        <row r="3396">
          <cell r="A3396" t="str">
            <v/>
          </cell>
          <cell r="C3396" t="str">
            <v/>
          </cell>
          <cell r="F3396" t="str">
            <v/>
          </cell>
          <cell r="G3396" t="str">
            <v/>
          </cell>
        </row>
        <row r="3397">
          <cell r="A3397" t="str">
            <v/>
          </cell>
          <cell r="C3397" t="str">
            <v/>
          </cell>
          <cell r="F3397" t="str">
            <v/>
          </cell>
          <cell r="G3397" t="str">
            <v/>
          </cell>
        </row>
        <row r="3398">
          <cell r="A3398" t="str">
            <v/>
          </cell>
          <cell r="C3398" t="str">
            <v/>
          </cell>
          <cell r="F3398" t="str">
            <v/>
          </cell>
          <cell r="G3398" t="str">
            <v/>
          </cell>
        </row>
        <row r="3399">
          <cell r="A3399" t="str">
            <v/>
          </cell>
          <cell r="C3399" t="str">
            <v/>
          </cell>
          <cell r="F3399" t="str">
            <v/>
          </cell>
          <cell r="G3399" t="str">
            <v/>
          </cell>
        </row>
        <row r="3400">
          <cell r="A3400" t="str">
            <v/>
          </cell>
          <cell r="C3400" t="str">
            <v/>
          </cell>
          <cell r="F3400" t="str">
            <v/>
          </cell>
          <cell r="G3400" t="str">
            <v/>
          </cell>
        </row>
        <row r="3401">
          <cell r="A3401" t="str">
            <v/>
          </cell>
          <cell r="C3401" t="str">
            <v/>
          </cell>
          <cell r="F3401" t="str">
            <v/>
          </cell>
          <cell r="G3401" t="str">
            <v/>
          </cell>
        </row>
        <row r="3402">
          <cell r="A3402" t="str">
            <v/>
          </cell>
          <cell r="C3402" t="str">
            <v/>
          </cell>
          <cell r="F3402" t="str">
            <v/>
          </cell>
          <cell r="G3402" t="str">
            <v/>
          </cell>
        </row>
        <row r="3403">
          <cell r="A3403" t="str">
            <v/>
          </cell>
          <cell r="C3403" t="str">
            <v/>
          </cell>
          <cell r="F3403" t="str">
            <v/>
          </cell>
          <cell r="G3403" t="str">
            <v/>
          </cell>
        </row>
        <row r="3404">
          <cell r="A3404" t="str">
            <v/>
          </cell>
          <cell r="C3404" t="str">
            <v/>
          </cell>
          <cell r="F3404" t="str">
            <v/>
          </cell>
          <cell r="G3404" t="str">
            <v/>
          </cell>
        </row>
        <row r="3405">
          <cell r="F3405" t="str">
            <v>SUBTOTAL</v>
          </cell>
          <cell r="G3405">
            <v>655057.5</v>
          </cell>
        </row>
        <row r="3407">
          <cell r="A3407" t="str">
            <v>III. TRANSPORTES</v>
          </cell>
        </row>
        <row r="3408">
          <cell r="A3408" t="str">
            <v>CÓDIGO</v>
          </cell>
          <cell r="B3408" t="str">
            <v>DESCRIPCIÓN</v>
          </cell>
          <cell r="C3408" t="str">
            <v>TIPO</v>
          </cell>
          <cell r="D3408" t="str">
            <v>VOLUMEN/PESO</v>
          </cell>
          <cell r="E3408" t="str">
            <v>DISTANCIA</v>
          </cell>
          <cell r="F3408" t="str">
            <v>TARIFA</v>
          </cell>
          <cell r="G3408" t="str">
            <v>VR. UNITARIO</v>
          </cell>
        </row>
        <row r="3409">
          <cell r="A3409" t="str">
            <v>TR001</v>
          </cell>
          <cell r="B3409" t="str">
            <v>TRANSPORTE DE INSUMOS GENERALES</v>
          </cell>
          <cell r="E3409" t="str">
            <v/>
          </cell>
          <cell r="F3409">
            <v>1004</v>
          </cell>
          <cell r="G3409" t="str">
            <v/>
          </cell>
        </row>
        <row r="3410">
          <cell r="A3410" t="str">
            <v/>
          </cell>
          <cell r="E3410" t="str">
            <v/>
          </cell>
          <cell r="F3410" t="str">
            <v/>
          </cell>
          <cell r="G3410" t="str">
            <v/>
          </cell>
        </row>
        <row r="3411">
          <cell r="A3411" t="str">
            <v/>
          </cell>
          <cell r="E3411" t="str">
            <v/>
          </cell>
          <cell r="F3411" t="str">
            <v/>
          </cell>
          <cell r="G3411" t="str">
            <v/>
          </cell>
        </row>
        <row r="3412">
          <cell r="F3412" t="str">
            <v>SUBTOTAL</v>
          </cell>
          <cell r="G3412" t="str">
            <v/>
          </cell>
        </row>
        <row r="3414">
          <cell r="A3414" t="str">
            <v>IV. MANO DE OBRA</v>
          </cell>
        </row>
        <row r="3415">
          <cell r="A3415" t="str">
            <v>CÓDIGO</v>
          </cell>
          <cell r="B3415" t="str">
            <v>CARGOS PERSONAL</v>
          </cell>
          <cell r="D3415" t="str">
            <v>CANTIDAD</v>
          </cell>
          <cell r="E3415" t="str">
            <v>JORNAL TOTAL</v>
          </cell>
          <cell r="F3415" t="str">
            <v>RENDIMIENTO</v>
          </cell>
          <cell r="G3415" t="str">
            <v>VR. UNITARIO</v>
          </cell>
        </row>
        <row r="3416">
          <cell r="A3416" t="str">
            <v>MO029</v>
          </cell>
          <cell r="B3416" t="str">
            <v>OFICIAL DE OBRA CIVIL</v>
          </cell>
          <cell r="D3416">
            <v>1</v>
          </cell>
          <cell r="E3416">
            <v>153307</v>
          </cell>
          <cell r="F3416">
            <v>8</v>
          </cell>
          <cell r="G3416">
            <v>19163.375</v>
          </cell>
        </row>
        <row r="3417">
          <cell r="A3417" t="str">
            <v>MO032</v>
          </cell>
          <cell r="B3417" t="str">
            <v>AYUDANTE RASO</v>
          </cell>
          <cell r="D3417">
            <v>4</v>
          </cell>
          <cell r="E3417">
            <v>77280</v>
          </cell>
          <cell r="F3417">
            <v>8</v>
          </cell>
          <cell r="G3417">
            <v>38640</v>
          </cell>
        </row>
        <row r="3418">
          <cell r="A3418" t="str">
            <v/>
          </cell>
          <cell r="E3418" t="str">
            <v/>
          </cell>
          <cell r="F3418" t="str">
            <v/>
          </cell>
          <cell r="G3418" t="str">
            <v/>
          </cell>
        </row>
        <row r="3419">
          <cell r="A3419" t="str">
            <v/>
          </cell>
          <cell r="E3419" t="str">
            <v/>
          </cell>
          <cell r="F3419" t="str">
            <v/>
          </cell>
          <cell r="G3419" t="str">
            <v/>
          </cell>
        </row>
        <row r="3420">
          <cell r="F3420" t="str">
            <v>SUBTOTAL</v>
          </cell>
          <cell r="G3420">
            <v>57803.375</v>
          </cell>
        </row>
        <row r="3422">
          <cell r="A3422" t="str">
            <v>V. SERVICIOS</v>
          </cell>
        </row>
        <row r="3423">
          <cell r="A3423" t="str">
            <v>CÓDIGO</v>
          </cell>
          <cell r="B3423" t="str">
            <v>DESCRIPCIÓN</v>
          </cell>
          <cell r="D3423" t="str">
            <v>UNIDAD</v>
          </cell>
          <cell r="E3423" t="str">
            <v>CANTIDAD</v>
          </cell>
          <cell r="F3423" t="str">
            <v>PRECIO UNIT.</v>
          </cell>
          <cell r="G3423" t="str">
            <v>VR. UNITARIO</v>
          </cell>
        </row>
        <row r="3424">
          <cell r="A3424" t="str">
            <v/>
          </cell>
          <cell r="D3424" t="str">
            <v/>
          </cell>
          <cell r="F3424" t="str">
            <v/>
          </cell>
          <cell r="G3424" t="str">
            <v/>
          </cell>
        </row>
        <row r="3425">
          <cell r="A3425" t="str">
            <v/>
          </cell>
          <cell r="D3425" t="str">
            <v/>
          </cell>
          <cell r="F3425" t="str">
            <v/>
          </cell>
          <cell r="G3425" t="str">
            <v/>
          </cell>
        </row>
        <row r="3426">
          <cell r="A3426" t="str">
            <v/>
          </cell>
          <cell r="D3426" t="str">
            <v/>
          </cell>
          <cell r="F3426" t="str">
            <v/>
          </cell>
          <cell r="G3426" t="str">
            <v/>
          </cell>
        </row>
        <row r="3427">
          <cell r="F3427" t="str">
            <v>SUBTOTAL</v>
          </cell>
          <cell r="G3427" t="str">
            <v/>
          </cell>
        </row>
        <row r="3429">
          <cell r="A3429" t="str">
            <v>TOTAL COSTO DIRECTO</v>
          </cell>
          <cell r="G3429">
            <v>732001</v>
          </cell>
        </row>
        <row r="3431">
          <cell r="A3431" t="str">
            <v>2. COSTOS INDIRECTOS</v>
          </cell>
        </row>
        <row r="3433">
          <cell r="A3433" t="str">
            <v>DESCRIPCIÓN</v>
          </cell>
          <cell r="F3433" t="str">
            <v>PORCENTAJE</v>
          </cell>
          <cell r="G3433" t="str">
            <v>VALOR TOTAL</v>
          </cell>
        </row>
        <row r="3434">
          <cell r="A3434" t="str">
            <v>ADMINISTRACION</v>
          </cell>
          <cell r="F3434">
            <v>0.2364</v>
          </cell>
          <cell r="G3434">
            <v>173045.03640000001</v>
          </cell>
        </row>
        <row r="3435">
          <cell r="A3435" t="str">
            <v>IMPREVISTOS</v>
          </cell>
          <cell r="F3435">
            <v>0.01</v>
          </cell>
          <cell r="G3435">
            <v>7320.01</v>
          </cell>
        </row>
        <row r="3436">
          <cell r="A3436" t="str">
            <v>UTILIDADES</v>
          </cell>
          <cell r="F3436">
            <v>0.05</v>
          </cell>
          <cell r="G3436">
            <v>36600.050000000003</v>
          </cell>
        </row>
        <row r="3437">
          <cell r="A3437" t="str">
            <v>TOTAL COSTO INDIRECTO</v>
          </cell>
          <cell r="F3437">
            <v>0.2964</v>
          </cell>
          <cell r="G3437">
            <v>216965</v>
          </cell>
        </row>
        <row r="3439">
          <cell r="A3439" t="str">
            <v>PRECIO UNITARIO TOTAL APROXIMADO AL PESO</v>
          </cell>
          <cell r="G3439">
            <v>948966</v>
          </cell>
        </row>
        <row r="3441">
          <cell r="B3441" t="str">
            <v/>
          </cell>
        </row>
        <row r="3442">
          <cell r="B3442" t="str">
            <v/>
          </cell>
        </row>
        <row r="3443">
          <cell r="B3443" t="str">
            <v/>
          </cell>
        </row>
        <row r="3444">
          <cell r="B3444" t="str">
            <v/>
          </cell>
          <cell r="D3444" t="str">
            <v>FIRMA RESPONSABLE</v>
          </cell>
        </row>
      </sheetData>
      <sheetData sheetId="9">
        <row r="1">
          <cell r="A1" t="str">
            <v>DEPARTAMENTO DE ANTIOQUIA</v>
          </cell>
          <cell r="F1" t="str">
            <v/>
          </cell>
        </row>
        <row r="2">
          <cell r="A2" t="str">
            <v>MUNICIPIO DE BURITICÁ</v>
          </cell>
        </row>
        <row r="3">
          <cell r="A3" t="str">
            <v>PROYECTO: MEJORAMIENTO DE VIAS TERCIARIAS EN EL MUNICIPIO DE BURITICA EN EL 
MARCO DEL PROGRAMA REGIONAL MEJORAMIENTO DE VIAS 
TERCIARIAS EN EL OCCIDENTE ANTIOQUEÑO</v>
          </cell>
        </row>
        <row r="5">
          <cell r="A5" t="str">
            <v>ANÁLISIS DE PRECIOS UNITARIOS AUXILIARES</v>
          </cell>
        </row>
        <row r="7">
          <cell r="A7" t="str">
            <v>ITEM</v>
          </cell>
          <cell r="B7" t="str">
            <v>DESCRIPCIÓN</v>
          </cell>
          <cell r="E7" t="str">
            <v>UNIDAD</v>
          </cell>
          <cell r="F7" t="str">
            <v>CANTIDAD</v>
          </cell>
          <cell r="G7" t="str">
            <v>COSTO DIRECTO</v>
          </cell>
        </row>
        <row r="8">
          <cell r="A8" t="str">
            <v>SA001</v>
          </cell>
          <cell r="B8" t="str">
            <v>CONCRETO 2000 PSI (140 MPA) EN OBRA TABACAL</v>
          </cell>
          <cell r="E8" t="str">
            <v>M3</v>
          </cell>
          <cell r="F8" t="str">
            <v>N.D.</v>
          </cell>
          <cell r="G8">
            <v>409736</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HEQ002</v>
          </cell>
          <cell r="B14" t="str">
            <v>CONCRETADORA 1.5 SACOS A GASOLINA</v>
          </cell>
          <cell r="D14" t="str">
            <v>DÍA</v>
          </cell>
          <cell r="E14">
            <v>50000</v>
          </cell>
          <cell r="F14">
            <v>8</v>
          </cell>
          <cell r="G14">
            <v>6250</v>
          </cell>
        </row>
        <row r="15">
          <cell r="A15" t="str">
            <v/>
          </cell>
          <cell r="D15" t="str">
            <v/>
          </cell>
          <cell r="E15" t="str">
            <v/>
          </cell>
          <cell r="G15" t="str">
            <v/>
          </cell>
        </row>
        <row r="16">
          <cell r="A16" t="str">
            <v/>
          </cell>
          <cell r="D16" t="str">
            <v/>
          </cell>
          <cell r="E16" t="str">
            <v/>
          </cell>
          <cell r="G16" t="str">
            <v/>
          </cell>
        </row>
        <row r="17">
          <cell r="A17" t="str">
            <v/>
          </cell>
          <cell r="D17" t="str">
            <v/>
          </cell>
          <cell r="E17" t="str">
            <v/>
          </cell>
          <cell r="G17" t="str">
            <v/>
          </cell>
        </row>
        <row r="18">
          <cell r="A18" t="str">
            <v>HEQ001</v>
          </cell>
          <cell r="B18" t="str">
            <v>HERRAMIENTA MENOR (5% DE LA MANO DE OBRA)</v>
          </cell>
          <cell r="D18" t="str">
            <v>%</v>
          </cell>
          <cell r="E18">
            <v>0.05</v>
          </cell>
          <cell r="F18">
            <v>41658.5</v>
          </cell>
          <cell r="G18">
            <v>2082.9250000000002</v>
          </cell>
        </row>
        <row r="19">
          <cell r="F19" t="str">
            <v>SUBTOTAL</v>
          </cell>
          <cell r="G19">
            <v>8332.9249999999993</v>
          </cell>
        </row>
        <row r="21">
          <cell r="A21" t="str">
            <v>II. MATERIALES</v>
          </cell>
        </row>
        <row r="22">
          <cell r="A22" t="str">
            <v>CÓDIGO</v>
          </cell>
          <cell r="B22" t="str">
            <v>DESCRIPCIÓN</v>
          </cell>
          <cell r="C22" t="str">
            <v>UNIDAD</v>
          </cell>
          <cell r="D22" t="str">
            <v>CANTIDAD</v>
          </cell>
          <cell r="E22" t="str">
            <v>DESP.</v>
          </cell>
          <cell r="F22" t="str">
            <v>PRECIO UNIT.</v>
          </cell>
          <cell r="G22" t="str">
            <v>VR. UNITARIO</v>
          </cell>
        </row>
        <row r="23">
          <cell r="A23" t="str">
            <v>MA001</v>
          </cell>
          <cell r="B23" t="str">
            <v>CEMENTO GRIS (50 KG) PORTLAND TIPO I</v>
          </cell>
          <cell r="C23" t="str">
            <v>SC</v>
          </cell>
          <cell r="D23">
            <v>5.2</v>
          </cell>
          <cell r="E23">
            <v>0.05</v>
          </cell>
          <cell r="F23">
            <v>33616</v>
          </cell>
          <cell r="G23">
            <v>183543.36000000002</v>
          </cell>
        </row>
        <row r="24">
          <cell r="A24" t="str">
            <v>MA004</v>
          </cell>
          <cell r="B24" t="str">
            <v>ARENA FINA PARA CONCRETOS</v>
          </cell>
          <cell r="C24" t="str">
            <v>M3</v>
          </cell>
          <cell r="D24">
            <v>0.63</v>
          </cell>
          <cell r="E24">
            <v>0.05</v>
          </cell>
          <cell r="F24">
            <v>54740</v>
          </cell>
          <cell r="G24">
            <v>36210.51</v>
          </cell>
        </row>
        <row r="25">
          <cell r="A25" t="str">
            <v>MA005</v>
          </cell>
          <cell r="B25" t="str">
            <v>TRITURADO 3/4"</v>
          </cell>
          <cell r="C25" t="str">
            <v>M3</v>
          </cell>
          <cell r="D25">
            <v>0.84</v>
          </cell>
          <cell r="E25">
            <v>0.05</v>
          </cell>
          <cell r="F25">
            <v>38080</v>
          </cell>
          <cell r="G25">
            <v>33586.559999999998</v>
          </cell>
        </row>
        <row r="26">
          <cell r="A26" t="str">
            <v>MA006</v>
          </cell>
          <cell r="B26" t="str">
            <v>AGUA</v>
          </cell>
          <cell r="C26" t="str">
            <v>LT</v>
          </cell>
          <cell r="D26">
            <v>170</v>
          </cell>
          <cell r="E26">
            <v>0.1</v>
          </cell>
          <cell r="F26">
            <v>60</v>
          </cell>
          <cell r="G26">
            <v>11220</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F30" t="str">
            <v>SUBTOTAL</v>
          </cell>
          <cell r="G30">
            <v>264560.43000000005</v>
          </cell>
        </row>
        <row r="32">
          <cell r="A32" t="str">
            <v>III. TRANSPORTES</v>
          </cell>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1.5435000000000001</v>
          </cell>
          <cell r="E34">
            <v>57</v>
          </cell>
          <cell r="F34">
            <v>1004</v>
          </cell>
          <cell r="G34">
            <v>88331.418000000005</v>
          </cell>
        </row>
        <row r="35">
          <cell r="A35" t="str">
            <v>TR001</v>
          </cell>
          <cell r="B35" t="str">
            <v>TRANSPORTE DE INSUMOS GENERALES</v>
          </cell>
          <cell r="C35" t="str">
            <v>INSUMOS A MUNICIPIO</v>
          </cell>
          <cell r="D35">
            <v>0.27300000000000002</v>
          </cell>
          <cell r="E35">
            <v>25</v>
          </cell>
          <cell r="F35">
            <v>1004</v>
          </cell>
          <cell r="G35">
            <v>6852.3</v>
          </cell>
        </row>
        <row r="36">
          <cell r="A36" t="str">
            <v/>
          </cell>
          <cell r="E36" t="str">
            <v/>
          </cell>
          <cell r="F36" t="str">
            <v/>
          </cell>
          <cell r="G36" t="str">
            <v/>
          </cell>
        </row>
        <row r="37">
          <cell r="F37" t="str">
            <v>SUBTOTAL</v>
          </cell>
          <cell r="G37">
            <v>95183.718000000008</v>
          </cell>
        </row>
        <row r="39">
          <cell r="A39" t="str">
            <v>IV. MANO DE OBRA</v>
          </cell>
        </row>
        <row r="40">
          <cell r="A40" t="str">
            <v>CÓDIGO</v>
          </cell>
          <cell r="B40" t="str">
            <v>CARGOS PERSONAL</v>
          </cell>
          <cell r="D40" t="str">
            <v>CANTIDAD</v>
          </cell>
          <cell r="E40" t="str">
            <v>JORNAL TOTAL</v>
          </cell>
          <cell r="F40" t="str">
            <v>RENDIMIENTO</v>
          </cell>
          <cell r="G40" t="str">
            <v>VR. UNITARIO</v>
          </cell>
        </row>
        <row r="41">
          <cell r="A41" t="str">
            <v>MO034</v>
          </cell>
          <cell r="B41" t="str">
            <v>OPERADOR EQUIPO LIVIANO</v>
          </cell>
          <cell r="D41">
            <v>1</v>
          </cell>
          <cell r="E41">
            <v>101428</v>
          </cell>
          <cell r="F41">
            <v>8</v>
          </cell>
          <cell r="G41">
            <v>12678.5</v>
          </cell>
        </row>
        <row r="42">
          <cell r="A42" t="str">
            <v>MO032</v>
          </cell>
          <cell r="B42" t="str">
            <v>AYUDANTE RASO</v>
          </cell>
          <cell r="D42">
            <v>3</v>
          </cell>
          <cell r="E42">
            <v>77280</v>
          </cell>
          <cell r="F42">
            <v>8</v>
          </cell>
          <cell r="G42">
            <v>28980</v>
          </cell>
        </row>
        <row r="43">
          <cell r="A43" t="str">
            <v/>
          </cell>
          <cell r="E43" t="str">
            <v/>
          </cell>
          <cell r="F43" t="str">
            <v/>
          </cell>
          <cell r="G43" t="str">
            <v/>
          </cell>
        </row>
        <row r="44">
          <cell r="A44" t="str">
            <v/>
          </cell>
          <cell r="E44" t="str">
            <v/>
          </cell>
          <cell r="F44" t="str">
            <v/>
          </cell>
          <cell r="G44" t="str">
            <v/>
          </cell>
        </row>
        <row r="45">
          <cell r="F45" t="str">
            <v>SUBTOTAL</v>
          </cell>
          <cell r="G45">
            <v>41658.5</v>
          </cell>
        </row>
        <row r="47">
          <cell r="A47" t="str">
            <v>V. SERVICIOS</v>
          </cell>
        </row>
        <row r="48">
          <cell r="A48" t="str">
            <v>CÓDIGO</v>
          </cell>
          <cell r="B48" t="str">
            <v>DESCRIPCIÓN</v>
          </cell>
          <cell r="D48" t="str">
            <v>UNIDAD</v>
          </cell>
          <cell r="E48" t="str">
            <v>CANTIDAD</v>
          </cell>
          <cell r="F48" t="str">
            <v>PRECIO UNIT.</v>
          </cell>
          <cell r="G48" t="str">
            <v>VR. UNITARIO</v>
          </cell>
        </row>
        <row r="49">
          <cell r="A49" t="str">
            <v/>
          </cell>
          <cell r="D49" t="str">
            <v/>
          </cell>
          <cell r="F49" t="str">
            <v/>
          </cell>
          <cell r="G49" t="str">
            <v/>
          </cell>
        </row>
        <row r="50">
          <cell r="A50" t="str">
            <v/>
          </cell>
          <cell r="D50" t="str">
            <v/>
          </cell>
          <cell r="F50" t="str">
            <v/>
          </cell>
          <cell r="G50" t="str">
            <v/>
          </cell>
        </row>
        <row r="51">
          <cell r="A51" t="str">
            <v/>
          </cell>
          <cell r="D51" t="str">
            <v/>
          </cell>
          <cell r="F51" t="str">
            <v/>
          </cell>
          <cell r="G51" t="str">
            <v/>
          </cell>
        </row>
        <row r="52">
          <cell r="F52" t="str">
            <v>SUBTOTAL</v>
          </cell>
          <cell r="G52" t="str">
            <v/>
          </cell>
        </row>
        <row r="54">
          <cell r="A54" t="str">
            <v>TOTAL COSTO DIRECTO</v>
          </cell>
          <cell r="G54">
            <v>409736</v>
          </cell>
        </row>
        <row r="56">
          <cell r="A56" t="str">
            <v>2. COSTOS INDIRECTOS</v>
          </cell>
        </row>
        <row r="58">
          <cell r="A58" t="str">
            <v>DESCRIPCIÓN</v>
          </cell>
          <cell r="F58" t="str">
            <v>PORCENTAJE</v>
          </cell>
          <cell r="G58" t="str">
            <v>VALOR TOTAL</v>
          </cell>
        </row>
        <row r="59">
          <cell r="A59" t="str">
            <v>ADMINISTRACION</v>
          </cell>
          <cell r="F59">
            <v>0.2364</v>
          </cell>
          <cell r="G59">
            <v>96861.590400000001</v>
          </cell>
        </row>
        <row r="60">
          <cell r="A60" t="str">
            <v>IMPREVISTOS</v>
          </cell>
          <cell r="F60">
            <v>0.01</v>
          </cell>
          <cell r="G60">
            <v>4097.3599999999997</v>
          </cell>
        </row>
        <row r="61">
          <cell r="A61" t="str">
            <v>UTILIDADES</v>
          </cell>
          <cell r="F61">
            <v>0.05</v>
          </cell>
          <cell r="G61">
            <v>20486.800000000003</v>
          </cell>
        </row>
        <row r="62">
          <cell r="A62" t="str">
            <v>TOTAL COSTO INDIRECTO</v>
          </cell>
          <cell r="F62">
            <v>0.2964</v>
          </cell>
          <cell r="G62">
            <v>121446</v>
          </cell>
        </row>
        <row r="64">
          <cell r="A64" t="str">
            <v>PRECIO UNITARIO TOTAL APROXIMADO AL PESO</v>
          </cell>
          <cell r="G64">
            <v>531182</v>
          </cell>
        </row>
        <row r="66">
          <cell r="B66" t="str">
            <v/>
          </cell>
        </row>
        <row r="67">
          <cell r="B67" t="str">
            <v/>
          </cell>
        </row>
        <row r="68">
          <cell r="B68" t="str">
            <v/>
          </cell>
        </row>
        <row r="69">
          <cell r="B69" t="str">
            <v/>
          </cell>
          <cell r="D69" t="str">
            <v>FIRMA RESPONSABLE</v>
          </cell>
        </row>
        <row r="70">
          <cell r="A70" t="str">
            <v>DEPARTAMENTO DE ANTIOQUIA</v>
          </cell>
          <cell r="F70" t="str">
            <v/>
          </cell>
        </row>
        <row r="71">
          <cell r="A71" t="str">
            <v>MUNICIPIO DE BURITICÁ</v>
          </cell>
        </row>
        <row r="72">
          <cell r="A72" t="str">
            <v>PROYECTO: MEJORAMIENTO DE VIAS TERCIARIAS EN EL MUNICIPIO DE BURITICA EN EL 
MARCO DEL PROGRAMA REGIONAL MEJORAMIENTO DE VIAS 
TERCIARIAS EN EL OCCIDENTE ANTIOQUEÑO</v>
          </cell>
        </row>
        <row r="74">
          <cell r="A74" t="str">
            <v>ANÁLISIS DE PRECIOS UNITARIOS AUXILIARES</v>
          </cell>
        </row>
        <row r="76">
          <cell r="A76" t="str">
            <v>ITEM</v>
          </cell>
          <cell r="B76" t="str">
            <v>DESCRIPCIÓN</v>
          </cell>
          <cell r="E76" t="str">
            <v>UNIDAD</v>
          </cell>
          <cell r="F76" t="str">
            <v>CANTIDAD</v>
          </cell>
          <cell r="G76" t="str">
            <v>COSTO DIRECTO</v>
          </cell>
        </row>
        <row r="77">
          <cell r="A77" t="str">
            <v>SA002</v>
          </cell>
          <cell r="B77" t="str">
            <v>CONCRETO 2500 PSI (175 MPA) EN OBRA</v>
          </cell>
          <cell r="E77" t="str">
            <v>M3</v>
          </cell>
          <cell r="F77" t="str">
            <v>N.D.</v>
          </cell>
          <cell r="G77">
            <v>433401</v>
          </cell>
        </row>
        <row r="79">
          <cell r="A79" t="str">
            <v>1. COSTOS DIRECTOS</v>
          </cell>
        </row>
        <row r="81">
          <cell r="A81" t="str">
            <v>I. EQUIPO</v>
          </cell>
        </row>
        <row r="82">
          <cell r="A82" t="str">
            <v>CÓDIGO</v>
          </cell>
          <cell r="B82" t="str">
            <v>DESCRIPCIÓN</v>
          </cell>
          <cell r="D82" t="str">
            <v>UNIDAD</v>
          </cell>
          <cell r="E82" t="str">
            <v>TARIFA</v>
          </cell>
          <cell r="F82" t="str">
            <v>RENDIMIENTO</v>
          </cell>
          <cell r="G82" t="str">
            <v>VR. UNITARIO</v>
          </cell>
        </row>
        <row r="83">
          <cell r="A83" t="str">
            <v>HEQ002</v>
          </cell>
          <cell r="B83" t="str">
            <v>CONCRETADORA 1.5 SACOS A GASOLINA</v>
          </cell>
          <cell r="D83" t="str">
            <v>DÍA</v>
          </cell>
          <cell r="E83">
            <v>50000</v>
          </cell>
          <cell r="F83">
            <v>8</v>
          </cell>
          <cell r="G83">
            <v>6250</v>
          </cell>
        </row>
        <row r="84">
          <cell r="A84" t="str">
            <v/>
          </cell>
          <cell r="D84" t="str">
            <v/>
          </cell>
          <cell r="E84" t="str">
            <v/>
          </cell>
          <cell r="G84" t="str">
            <v/>
          </cell>
        </row>
        <row r="85">
          <cell r="A85" t="str">
            <v/>
          </cell>
          <cell r="D85" t="str">
            <v/>
          </cell>
          <cell r="E85" t="str">
            <v/>
          </cell>
          <cell r="G85" t="str">
            <v/>
          </cell>
        </row>
        <row r="86">
          <cell r="A86" t="str">
            <v/>
          </cell>
          <cell r="D86" t="str">
            <v/>
          </cell>
          <cell r="E86" t="str">
            <v/>
          </cell>
          <cell r="G86" t="str">
            <v/>
          </cell>
        </row>
        <row r="87">
          <cell r="A87" t="str">
            <v>HEQ001</v>
          </cell>
          <cell r="B87" t="str">
            <v>HERRAMIENTA MENOR (5% DE LA MANO DE OBRA)</v>
          </cell>
          <cell r="D87" t="str">
            <v>%</v>
          </cell>
          <cell r="E87">
            <v>0.05</v>
          </cell>
          <cell r="F87">
            <v>41658.5</v>
          </cell>
          <cell r="G87">
            <v>2082.9250000000002</v>
          </cell>
        </row>
        <row r="88">
          <cell r="F88" t="str">
            <v>SUBTOTAL</v>
          </cell>
          <cell r="G88">
            <v>8332.9249999999993</v>
          </cell>
        </row>
        <row r="90">
          <cell r="A90" t="str">
            <v>II. MATERIALES</v>
          </cell>
        </row>
        <row r="91">
          <cell r="A91" t="str">
            <v>CÓDIGO</v>
          </cell>
          <cell r="B91" t="str">
            <v>DESCRIPCIÓN</v>
          </cell>
          <cell r="C91" t="str">
            <v>UNIDAD</v>
          </cell>
          <cell r="D91" t="str">
            <v>CANTIDAD</v>
          </cell>
          <cell r="E91" t="str">
            <v>DESP.</v>
          </cell>
          <cell r="F91" t="str">
            <v>PRECIO UNIT.</v>
          </cell>
          <cell r="G91" t="str">
            <v>VR. UNITARIO</v>
          </cell>
        </row>
        <row r="92">
          <cell r="A92" t="str">
            <v>MA001</v>
          </cell>
          <cell r="B92" t="str">
            <v>CEMENTO GRIS (50 KG) PORTLAND TIPO I</v>
          </cell>
          <cell r="C92" t="str">
            <v>SC</v>
          </cell>
          <cell r="D92">
            <v>6</v>
          </cell>
          <cell r="E92">
            <v>0.05</v>
          </cell>
          <cell r="F92">
            <v>33616</v>
          </cell>
          <cell r="G92">
            <v>211780.80000000002</v>
          </cell>
        </row>
        <row r="93">
          <cell r="A93" t="str">
            <v>MA004</v>
          </cell>
          <cell r="B93" t="str">
            <v>ARENA FINA PARA CONCRETOS</v>
          </cell>
          <cell r="C93" t="str">
            <v>M3</v>
          </cell>
          <cell r="D93">
            <v>0.48</v>
          </cell>
          <cell r="E93">
            <v>0.05</v>
          </cell>
          <cell r="F93">
            <v>54740</v>
          </cell>
          <cell r="G93">
            <v>27588.960000000003</v>
          </cell>
        </row>
        <row r="94">
          <cell r="A94" t="str">
            <v>MA005</v>
          </cell>
          <cell r="B94" t="str">
            <v>TRITURADO 3/4"</v>
          </cell>
          <cell r="C94" t="str">
            <v>M3</v>
          </cell>
          <cell r="D94">
            <v>0.96</v>
          </cell>
          <cell r="E94">
            <v>0.05</v>
          </cell>
          <cell r="F94">
            <v>38080</v>
          </cell>
          <cell r="G94">
            <v>38384.639999999999</v>
          </cell>
        </row>
        <row r="95">
          <cell r="A95" t="str">
            <v>MA006</v>
          </cell>
          <cell r="B95" t="str">
            <v>AGUA</v>
          </cell>
          <cell r="C95" t="str">
            <v>LT</v>
          </cell>
          <cell r="D95">
            <v>170</v>
          </cell>
          <cell r="E95">
            <v>0.1</v>
          </cell>
          <cell r="F95">
            <v>60</v>
          </cell>
          <cell r="G95">
            <v>11220</v>
          </cell>
        </row>
        <row r="96">
          <cell r="A96" t="str">
            <v/>
          </cell>
          <cell r="C96" t="str">
            <v/>
          </cell>
          <cell r="F96" t="str">
            <v/>
          </cell>
          <cell r="G96" t="str">
            <v/>
          </cell>
        </row>
        <row r="97">
          <cell r="A97" t="str">
            <v/>
          </cell>
          <cell r="C97" t="str">
            <v/>
          </cell>
          <cell r="F97" t="str">
            <v/>
          </cell>
          <cell r="G97" t="str">
            <v/>
          </cell>
        </row>
        <row r="98">
          <cell r="A98" t="str">
            <v/>
          </cell>
          <cell r="C98" t="str">
            <v/>
          </cell>
          <cell r="F98" t="str">
            <v/>
          </cell>
          <cell r="G98" t="str">
            <v/>
          </cell>
        </row>
        <row r="99">
          <cell r="F99" t="str">
            <v>SUBTOTAL</v>
          </cell>
          <cell r="G99">
            <v>288974.40000000002</v>
          </cell>
        </row>
        <row r="101">
          <cell r="A101" t="str">
            <v>III. TRANSPORTES</v>
          </cell>
        </row>
        <row r="102">
          <cell r="A102" t="str">
            <v>CÓDIGO</v>
          </cell>
          <cell r="B102" t="str">
            <v>DESCRIPCIÓN</v>
          </cell>
          <cell r="C102" t="str">
            <v>TIPO</v>
          </cell>
          <cell r="D102" t="str">
            <v>VOLUMEN/PESO</v>
          </cell>
          <cell r="E102" t="str">
            <v>DISTANCIA</v>
          </cell>
          <cell r="F102" t="str">
            <v>TARIFA</v>
          </cell>
          <cell r="G102" t="str">
            <v>VR. UNITARIO</v>
          </cell>
        </row>
        <row r="103">
          <cell r="A103" t="str">
            <v>TR002</v>
          </cell>
          <cell r="B103" t="str">
            <v>TRANSPORTE DE MATERIALES DE PLAYA</v>
          </cell>
          <cell r="C103" t="str">
            <v>PLAYA</v>
          </cell>
          <cell r="D103">
            <v>1.512</v>
          </cell>
          <cell r="E103">
            <v>57</v>
          </cell>
          <cell r="F103">
            <v>1004</v>
          </cell>
          <cell r="G103">
            <v>86528.736000000004</v>
          </cell>
        </row>
        <row r="104">
          <cell r="A104" t="str">
            <v>TR001</v>
          </cell>
          <cell r="B104" t="str">
            <v>TRANSPORTE DE INSUMOS GENERALES</v>
          </cell>
          <cell r="C104" t="str">
            <v>INSUMOS A MUNICIPIO</v>
          </cell>
          <cell r="D104">
            <v>0.31500000000000006</v>
          </cell>
          <cell r="E104">
            <v>25</v>
          </cell>
          <cell r="F104">
            <v>1004</v>
          </cell>
          <cell r="G104">
            <v>7906.5000000000018</v>
          </cell>
        </row>
        <row r="105">
          <cell r="A105" t="str">
            <v/>
          </cell>
          <cell r="E105" t="str">
            <v/>
          </cell>
          <cell r="F105" t="str">
            <v/>
          </cell>
          <cell r="G105" t="str">
            <v/>
          </cell>
        </row>
        <row r="106">
          <cell r="F106" t="str">
            <v>SUBTOTAL</v>
          </cell>
          <cell r="G106">
            <v>94435.236000000004</v>
          </cell>
        </row>
        <row r="108">
          <cell r="A108" t="str">
            <v>IV. MANO DE OBRA</v>
          </cell>
        </row>
        <row r="109">
          <cell r="A109" t="str">
            <v>CÓDIGO</v>
          </cell>
          <cell r="B109" t="str">
            <v>CARGOS PERSONAL</v>
          </cell>
          <cell r="D109" t="str">
            <v>CANTIDAD</v>
          </cell>
          <cell r="E109" t="str">
            <v>JORNAL TOTAL</v>
          </cell>
          <cell r="F109" t="str">
            <v>RENDIMIENTO</v>
          </cell>
          <cell r="G109" t="str">
            <v>VR. UNITARIO</v>
          </cell>
        </row>
        <row r="110">
          <cell r="A110" t="str">
            <v>MO034</v>
          </cell>
          <cell r="B110" t="str">
            <v>OPERADOR EQUIPO LIVIANO</v>
          </cell>
          <cell r="D110">
            <v>1</v>
          </cell>
          <cell r="E110">
            <v>101428</v>
          </cell>
          <cell r="F110">
            <v>8</v>
          </cell>
          <cell r="G110">
            <v>12678.5</v>
          </cell>
        </row>
        <row r="111">
          <cell r="A111" t="str">
            <v>MO032</v>
          </cell>
          <cell r="B111" t="str">
            <v>AYUDANTE RASO</v>
          </cell>
          <cell r="D111">
            <v>3</v>
          </cell>
          <cell r="E111">
            <v>77280</v>
          </cell>
          <cell r="F111">
            <v>8</v>
          </cell>
          <cell r="G111">
            <v>28980</v>
          </cell>
        </row>
        <row r="112">
          <cell r="A112" t="str">
            <v/>
          </cell>
          <cell r="E112" t="str">
            <v/>
          </cell>
          <cell r="F112" t="str">
            <v/>
          </cell>
          <cell r="G112" t="str">
            <v/>
          </cell>
        </row>
        <row r="113">
          <cell r="A113" t="str">
            <v/>
          </cell>
          <cell r="E113" t="str">
            <v/>
          </cell>
          <cell r="F113" t="str">
            <v/>
          </cell>
          <cell r="G113" t="str">
            <v/>
          </cell>
        </row>
        <row r="114">
          <cell r="F114" t="str">
            <v>SUBTOTAL</v>
          </cell>
          <cell r="G114">
            <v>41658.5</v>
          </cell>
        </row>
        <row r="116">
          <cell r="A116" t="str">
            <v>V. SERVICIOS</v>
          </cell>
        </row>
        <row r="117">
          <cell r="A117" t="str">
            <v>CÓDIGO</v>
          </cell>
          <cell r="B117" t="str">
            <v>DESCRIPCIÓN</v>
          </cell>
          <cell r="D117" t="str">
            <v>UNIDAD</v>
          </cell>
          <cell r="E117" t="str">
            <v>CANTIDAD</v>
          </cell>
          <cell r="F117" t="str">
            <v>PRECIO UNIT.</v>
          </cell>
          <cell r="G117" t="str">
            <v>VR. UNITARIO</v>
          </cell>
        </row>
        <row r="118">
          <cell r="A118" t="str">
            <v/>
          </cell>
          <cell r="D118" t="str">
            <v/>
          </cell>
          <cell r="F118" t="str">
            <v/>
          </cell>
          <cell r="G118" t="str">
            <v/>
          </cell>
        </row>
        <row r="119">
          <cell r="A119" t="str">
            <v/>
          </cell>
          <cell r="D119" t="str">
            <v/>
          </cell>
          <cell r="F119" t="str">
            <v/>
          </cell>
          <cell r="G119" t="str">
            <v/>
          </cell>
        </row>
        <row r="120">
          <cell r="A120" t="str">
            <v/>
          </cell>
          <cell r="D120" t="str">
            <v/>
          </cell>
          <cell r="F120" t="str">
            <v/>
          </cell>
          <cell r="G120" t="str">
            <v/>
          </cell>
        </row>
        <row r="121">
          <cell r="F121" t="str">
            <v>SUBTOTAL</v>
          </cell>
          <cell r="G121" t="str">
            <v/>
          </cell>
        </row>
        <row r="123">
          <cell r="A123" t="str">
            <v>TOTAL COSTO DIRECTO</v>
          </cell>
          <cell r="G123">
            <v>433401</v>
          </cell>
        </row>
        <row r="125">
          <cell r="A125" t="str">
            <v>2. COSTOS INDIRECTOS</v>
          </cell>
        </row>
        <row r="127">
          <cell r="A127" t="str">
            <v>DESCRIPCIÓN</v>
          </cell>
          <cell r="F127" t="str">
            <v>PORCENTAJE</v>
          </cell>
          <cell r="G127" t="str">
            <v>VALOR TOTAL</v>
          </cell>
        </row>
        <row r="128">
          <cell r="A128" t="str">
            <v>ADMINISTRACION</v>
          </cell>
          <cell r="F128">
            <v>0.2364</v>
          </cell>
          <cell r="G128">
            <v>102455.9964</v>
          </cell>
        </row>
        <row r="129">
          <cell r="A129" t="str">
            <v>IMPREVISTOS</v>
          </cell>
          <cell r="F129">
            <v>0.01</v>
          </cell>
          <cell r="G129">
            <v>4334.01</v>
          </cell>
        </row>
        <row r="130">
          <cell r="A130" t="str">
            <v>UTILIDADES</v>
          </cell>
          <cell r="F130">
            <v>0.05</v>
          </cell>
          <cell r="G130">
            <v>21670.050000000003</v>
          </cell>
        </row>
        <row r="131">
          <cell r="A131" t="str">
            <v>TOTAL COSTO INDIRECTO</v>
          </cell>
          <cell r="F131">
            <v>0.2964</v>
          </cell>
          <cell r="G131">
            <v>128460</v>
          </cell>
        </row>
        <row r="133">
          <cell r="A133" t="str">
            <v>PRECIO UNITARIO TOTAL APROXIMADO AL PESO</v>
          </cell>
          <cell r="G133">
            <v>561861</v>
          </cell>
        </row>
        <row r="135">
          <cell r="B135" t="str">
            <v/>
          </cell>
        </row>
        <row r="136">
          <cell r="B136" t="str">
            <v/>
          </cell>
        </row>
        <row r="137">
          <cell r="B137" t="str">
            <v/>
          </cell>
        </row>
        <row r="138">
          <cell r="B138" t="str">
            <v/>
          </cell>
          <cell r="D138" t="str">
            <v>FIRMA RESPONSABLE</v>
          </cell>
        </row>
        <row r="139">
          <cell r="A139" t="str">
            <v>DEPARTAMENTO DE ANTIOQUIA</v>
          </cell>
          <cell r="F139" t="str">
            <v/>
          </cell>
        </row>
        <row r="140">
          <cell r="A140" t="str">
            <v>MUNICIPIO DE BURITICÁ</v>
          </cell>
        </row>
        <row r="141">
          <cell r="A141" t="str">
            <v>PROYECTO: MEJORAMIENTO DE VIAS TERCIARIAS EN EL MUNICIPIO DE BURITICA EN EL 
MARCO DEL PROGRAMA REGIONAL MEJORAMIENTO DE VIAS 
TERCIARIAS EN EL OCCIDENTE ANTIOQUEÑO</v>
          </cell>
        </row>
        <row r="143">
          <cell r="A143" t="str">
            <v>ANÁLISIS DE PRECIOS UNITARIOS AUXILIARES</v>
          </cell>
        </row>
        <row r="145">
          <cell r="A145" t="str">
            <v>ITEM</v>
          </cell>
          <cell r="B145" t="str">
            <v>DESCRIPCIÓN</v>
          </cell>
          <cell r="E145" t="str">
            <v>UNIDAD</v>
          </cell>
          <cell r="F145" t="str">
            <v>CANTIDAD</v>
          </cell>
          <cell r="G145" t="str">
            <v>COSTO DIRECTO</v>
          </cell>
        </row>
        <row r="146">
          <cell r="A146" t="str">
            <v>MA024</v>
          </cell>
          <cell r="B146" t="str">
            <v>CONCRETO 3000 PSI (210 MPA) EN OBRA VEREDA TABACAL</v>
          </cell>
          <cell r="E146" t="str">
            <v>m3</v>
          </cell>
          <cell r="F146" t="str">
            <v>N.D.</v>
          </cell>
          <cell r="G146">
            <v>484736</v>
          </cell>
        </row>
        <row r="148">
          <cell r="A148" t="str">
            <v>1. COSTOS DIRECTOS</v>
          </cell>
        </row>
        <row r="150">
          <cell r="A150" t="str">
            <v>I. EQUIPO</v>
          </cell>
        </row>
        <row r="151">
          <cell r="A151" t="str">
            <v>CÓDIGO</v>
          </cell>
          <cell r="B151" t="str">
            <v>DESCRIPCIÓN</v>
          </cell>
          <cell r="D151" t="str">
            <v>UNIDAD</v>
          </cell>
          <cell r="E151" t="str">
            <v>TARIFA</v>
          </cell>
          <cell r="F151" t="str">
            <v>RENDIMIENTO</v>
          </cell>
          <cell r="G151" t="str">
            <v>VR. UNITARIO</v>
          </cell>
        </row>
        <row r="152">
          <cell r="A152" t="str">
            <v>HEQ002</v>
          </cell>
          <cell r="B152" t="str">
            <v>CONCRETADORA 1.5 SACOS A GASOLINA</v>
          </cell>
          <cell r="D152" t="str">
            <v>DÍA</v>
          </cell>
          <cell r="E152">
            <v>50000</v>
          </cell>
          <cell r="F152">
            <v>6</v>
          </cell>
          <cell r="G152">
            <v>8333.3333333333339</v>
          </cell>
        </row>
        <row r="153">
          <cell r="A153" t="str">
            <v/>
          </cell>
          <cell r="D153" t="str">
            <v/>
          </cell>
          <cell r="E153" t="str">
            <v/>
          </cell>
          <cell r="G153" t="str">
            <v/>
          </cell>
        </row>
        <row r="154">
          <cell r="A154" t="str">
            <v/>
          </cell>
          <cell r="D154" t="str">
            <v/>
          </cell>
          <cell r="E154" t="str">
            <v/>
          </cell>
          <cell r="G154" t="str">
            <v/>
          </cell>
        </row>
        <row r="155">
          <cell r="A155" t="str">
            <v/>
          </cell>
          <cell r="D155" t="str">
            <v/>
          </cell>
          <cell r="E155" t="str">
            <v/>
          </cell>
          <cell r="G155" t="str">
            <v/>
          </cell>
        </row>
        <row r="156">
          <cell r="A156" t="str">
            <v>HEQ001</v>
          </cell>
          <cell r="B156" t="str">
            <v>HERRAMIENTA MENOR (5% DE LA MANO DE OBRA)</v>
          </cell>
          <cell r="D156" t="str">
            <v>%</v>
          </cell>
          <cell r="E156">
            <v>0.05</v>
          </cell>
          <cell r="F156">
            <v>55544.666666666672</v>
          </cell>
          <cell r="G156">
            <v>2777.2333333333336</v>
          </cell>
        </row>
        <row r="157">
          <cell r="F157" t="str">
            <v>SUBTOTAL</v>
          </cell>
          <cell r="G157">
            <v>11110.566666666668</v>
          </cell>
        </row>
        <row r="159">
          <cell r="A159" t="str">
            <v>II. MATERIALES</v>
          </cell>
        </row>
        <row r="160">
          <cell r="A160" t="str">
            <v>CÓDIGO</v>
          </cell>
          <cell r="B160" t="str">
            <v>DESCRIPCIÓN</v>
          </cell>
          <cell r="C160" t="str">
            <v>UNIDAD</v>
          </cell>
          <cell r="D160" t="str">
            <v>CANTIDAD</v>
          </cell>
          <cell r="E160" t="str">
            <v>DESP.</v>
          </cell>
          <cell r="F160" t="str">
            <v>PRECIO UNIT.</v>
          </cell>
          <cell r="G160" t="str">
            <v>VR. UNITARIO</v>
          </cell>
        </row>
        <row r="161">
          <cell r="A161" t="str">
            <v>MA001</v>
          </cell>
          <cell r="B161" t="str">
            <v>CEMENTO GRIS (50 KG) PORTLAND TIPO I</v>
          </cell>
          <cell r="C161" t="str">
            <v>SC</v>
          </cell>
          <cell r="D161">
            <v>7</v>
          </cell>
          <cell r="E161">
            <v>0.05</v>
          </cell>
          <cell r="F161">
            <v>33616</v>
          </cell>
          <cell r="G161">
            <v>247077.6</v>
          </cell>
        </row>
        <row r="162">
          <cell r="A162" t="str">
            <v>MA004</v>
          </cell>
          <cell r="B162" t="str">
            <v>ARENA FINA PARA CONCRETOS</v>
          </cell>
          <cell r="C162" t="str">
            <v>M3</v>
          </cell>
          <cell r="D162">
            <v>0.56000000000000005</v>
          </cell>
          <cell r="E162">
            <v>0.05</v>
          </cell>
          <cell r="F162">
            <v>54740</v>
          </cell>
          <cell r="G162">
            <v>32187.120000000003</v>
          </cell>
        </row>
        <row r="163">
          <cell r="A163" t="str">
            <v>MA005</v>
          </cell>
          <cell r="B163" t="str">
            <v>TRITURADO 3/4"</v>
          </cell>
          <cell r="C163" t="str">
            <v>M3</v>
          </cell>
          <cell r="D163">
            <v>0.84</v>
          </cell>
          <cell r="E163">
            <v>0.05</v>
          </cell>
          <cell r="F163">
            <v>38080</v>
          </cell>
          <cell r="G163">
            <v>33586.559999999998</v>
          </cell>
        </row>
        <row r="164">
          <cell r="A164" t="str">
            <v>MA006</v>
          </cell>
          <cell r="B164" t="str">
            <v>AGUA</v>
          </cell>
          <cell r="C164" t="str">
            <v>LT</v>
          </cell>
          <cell r="D164">
            <v>180</v>
          </cell>
          <cell r="E164">
            <v>0.1</v>
          </cell>
          <cell r="F164">
            <v>60</v>
          </cell>
          <cell r="G164">
            <v>11880.000000000002</v>
          </cell>
        </row>
        <row r="165">
          <cell r="A165" t="str">
            <v/>
          </cell>
          <cell r="C165" t="str">
            <v/>
          </cell>
          <cell r="F165" t="str">
            <v/>
          </cell>
          <cell r="G165" t="str">
            <v/>
          </cell>
        </row>
        <row r="166">
          <cell r="A166" t="str">
            <v/>
          </cell>
          <cell r="C166" t="str">
            <v/>
          </cell>
          <cell r="F166" t="str">
            <v/>
          </cell>
          <cell r="G166" t="str">
            <v/>
          </cell>
        </row>
        <row r="167">
          <cell r="A167" t="str">
            <v/>
          </cell>
          <cell r="C167" t="str">
            <v/>
          </cell>
          <cell r="F167" t="str">
            <v/>
          </cell>
          <cell r="G167" t="str">
            <v/>
          </cell>
        </row>
        <row r="168">
          <cell r="F168" t="str">
            <v>SUBTOTAL</v>
          </cell>
          <cell r="G168">
            <v>324731.28000000003</v>
          </cell>
        </row>
        <row r="170">
          <cell r="A170" t="str">
            <v>III. TRANSPORTES</v>
          </cell>
        </row>
        <row r="171">
          <cell r="A171" t="str">
            <v>CÓDIGO</v>
          </cell>
          <cell r="B171" t="str">
            <v>DESCRIPCIÓN</v>
          </cell>
          <cell r="C171" t="str">
            <v>TIPO</v>
          </cell>
          <cell r="D171" t="str">
            <v>VOLUMEN/PESO</v>
          </cell>
          <cell r="E171" t="str">
            <v>DISTANCIA</v>
          </cell>
          <cell r="F171" t="str">
            <v>TARIFA</v>
          </cell>
          <cell r="G171" t="str">
            <v>VR. UNITARIO</v>
          </cell>
        </row>
        <row r="172">
          <cell r="A172" t="str">
            <v>TR002</v>
          </cell>
          <cell r="B172" t="str">
            <v>TRANSPORTE DE MATERIALES DE PLAYA</v>
          </cell>
          <cell r="C172" t="str">
            <v>PLAYA</v>
          </cell>
          <cell r="D172">
            <v>1.47</v>
          </cell>
          <cell r="E172">
            <v>57</v>
          </cell>
          <cell r="F172">
            <v>1004</v>
          </cell>
          <cell r="G172">
            <v>84125.159999999989</v>
          </cell>
        </row>
        <row r="173">
          <cell r="A173" t="str">
            <v>TR001</v>
          </cell>
          <cell r="B173" t="str">
            <v>TRANSPORTE DE INSUMOS GENERALES</v>
          </cell>
          <cell r="C173" t="str">
            <v>INSUMOS A MUNICIPIO</v>
          </cell>
          <cell r="D173">
            <v>0.36750000000000005</v>
          </cell>
          <cell r="E173">
            <v>25</v>
          </cell>
          <cell r="F173">
            <v>1004</v>
          </cell>
          <cell r="G173">
            <v>9224.2500000000018</v>
          </cell>
        </row>
        <row r="174">
          <cell r="A174" t="str">
            <v/>
          </cell>
          <cell r="E174" t="str">
            <v/>
          </cell>
          <cell r="F174" t="str">
            <v/>
          </cell>
          <cell r="G174" t="str">
            <v/>
          </cell>
        </row>
        <row r="175">
          <cell r="F175" t="str">
            <v>SUBTOTAL</v>
          </cell>
          <cell r="G175">
            <v>93349.409999999989</v>
          </cell>
        </row>
        <row r="177">
          <cell r="A177" t="str">
            <v>IV. MANO DE OBRA</v>
          </cell>
        </row>
        <row r="178">
          <cell r="A178" t="str">
            <v>CÓDIGO</v>
          </cell>
          <cell r="B178" t="str">
            <v>CARGOS PERSONAL</v>
          </cell>
          <cell r="D178" t="str">
            <v>CANTIDAD</v>
          </cell>
          <cell r="E178" t="str">
            <v>JORNAL TOTAL</v>
          </cell>
          <cell r="F178" t="str">
            <v>RENDIMIENTO</v>
          </cell>
          <cell r="G178" t="str">
            <v>VR. UNITARIO</v>
          </cell>
        </row>
        <row r="179">
          <cell r="A179" t="str">
            <v>MO034</v>
          </cell>
          <cell r="B179" t="str">
            <v>OPERADOR EQUIPO LIVIANO</v>
          </cell>
          <cell r="D179">
            <v>1</v>
          </cell>
          <cell r="E179">
            <v>101428</v>
          </cell>
          <cell r="F179">
            <v>6</v>
          </cell>
          <cell r="G179">
            <v>16904.666666666668</v>
          </cell>
        </row>
        <row r="180">
          <cell r="A180" t="str">
            <v>MO032</v>
          </cell>
          <cell r="B180" t="str">
            <v>AYUDANTE RASO</v>
          </cell>
          <cell r="D180">
            <v>3</v>
          </cell>
          <cell r="E180">
            <v>77280</v>
          </cell>
          <cell r="F180">
            <v>6</v>
          </cell>
          <cell r="G180">
            <v>38640</v>
          </cell>
        </row>
        <row r="181">
          <cell r="A181" t="str">
            <v/>
          </cell>
          <cell r="E181" t="str">
            <v/>
          </cell>
          <cell r="F181" t="str">
            <v/>
          </cell>
          <cell r="G181" t="str">
            <v/>
          </cell>
        </row>
        <row r="182">
          <cell r="A182" t="str">
            <v/>
          </cell>
          <cell r="E182" t="str">
            <v/>
          </cell>
          <cell r="F182" t="str">
            <v/>
          </cell>
          <cell r="G182" t="str">
            <v/>
          </cell>
        </row>
        <row r="183">
          <cell r="F183" t="str">
            <v>SUBTOTAL</v>
          </cell>
          <cell r="G183">
            <v>55544.666666666672</v>
          </cell>
        </row>
        <row r="185">
          <cell r="A185" t="str">
            <v>V. SERVICIOS</v>
          </cell>
        </row>
        <row r="186">
          <cell r="A186" t="str">
            <v>CÓDIGO</v>
          </cell>
          <cell r="B186" t="str">
            <v>DESCRIPCIÓN</v>
          </cell>
          <cell r="D186" t="str">
            <v>UNIDAD</v>
          </cell>
          <cell r="E186" t="str">
            <v>CANTIDAD</v>
          </cell>
          <cell r="F186" t="str">
            <v>PRECIO UNIT.</v>
          </cell>
          <cell r="G186" t="str">
            <v>VR. UNITARIO</v>
          </cell>
        </row>
        <row r="187">
          <cell r="A187" t="str">
            <v/>
          </cell>
          <cell r="D187" t="str">
            <v/>
          </cell>
          <cell r="F187" t="str">
            <v/>
          </cell>
          <cell r="G187" t="str">
            <v/>
          </cell>
        </row>
        <row r="188">
          <cell r="A188" t="str">
            <v/>
          </cell>
          <cell r="D188" t="str">
            <v/>
          </cell>
          <cell r="F188" t="str">
            <v/>
          </cell>
          <cell r="G188" t="str">
            <v/>
          </cell>
        </row>
        <row r="189">
          <cell r="A189" t="str">
            <v/>
          </cell>
          <cell r="D189" t="str">
            <v/>
          </cell>
          <cell r="F189" t="str">
            <v/>
          </cell>
          <cell r="G189" t="str">
            <v/>
          </cell>
        </row>
        <row r="190">
          <cell r="F190" t="str">
            <v>SUBTOTAL</v>
          </cell>
          <cell r="G190" t="str">
            <v/>
          </cell>
        </row>
        <row r="192">
          <cell r="A192" t="str">
            <v>TOTAL COSTO DIRECTO</v>
          </cell>
          <cell r="G192">
            <v>484736</v>
          </cell>
        </row>
        <row r="194">
          <cell r="A194" t="str">
            <v>2. COSTOS INDIRECTOS</v>
          </cell>
        </row>
        <row r="196">
          <cell r="A196" t="str">
            <v>DESCRIPCIÓN</v>
          </cell>
          <cell r="F196" t="str">
            <v>PORCENTAJE</v>
          </cell>
          <cell r="G196" t="str">
            <v>VALOR TOTAL</v>
          </cell>
        </row>
        <row r="197">
          <cell r="A197" t="str">
            <v>ADMINISTRACION</v>
          </cell>
          <cell r="F197">
            <v>0.2364</v>
          </cell>
          <cell r="G197">
            <v>114591.5904</v>
          </cell>
        </row>
        <row r="198">
          <cell r="A198" t="str">
            <v>IMPREVISTOS</v>
          </cell>
          <cell r="F198">
            <v>0.01</v>
          </cell>
          <cell r="G198">
            <v>4847.3599999999997</v>
          </cell>
        </row>
        <row r="199">
          <cell r="A199" t="str">
            <v>UTILIDADES</v>
          </cell>
          <cell r="F199">
            <v>0.05</v>
          </cell>
          <cell r="G199">
            <v>24236.800000000003</v>
          </cell>
        </row>
        <row r="200">
          <cell r="A200" t="str">
            <v>TOTAL COSTO INDIRECTO</v>
          </cell>
          <cell r="F200">
            <v>0.2964</v>
          </cell>
          <cell r="G200">
            <v>143676</v>
          </cell>
        </row>
        <row r="202">
          <cell r="A202" t="str">
            <v>PRECIO UNITARIO TOTAL APROXIMADO AL PESO</v>
          </cell>
          <cell r="G202">
            <v>628412</v>
          </cell>
        </row>
        <row r="204">
          <cell r="B204" t="str">
            <v/>
          </cell>
        </row>
        <row r="205">
          <cell r="B205" t="str">
            <v/>
          </cell>
        </row>
        <row r="206">
          <cell r="B206" t="str">
            <v/>
          </cell>
        </row>
        <row r="207">
          <cell r="B207" t="str">
            <v/>
          </cell>
          <cell r="D207" t="str">
            <v>FIRMA RESPONSABLE</v>
          </cell>
        </row>
        <row r="208">
          <cell r="A208" t="str">
            <v>DEPARTAMENTO DE ANTIOQUIA</v>
          </cell>
          <cell r="F208" t="str">
            <v/>
          </cell>
        </row>
        <row r="209">
          <cell r="A209" t="str">
            <v>MUNICIPIO DE BURITICÁ</v>
          </cell>
        </row>
        <row r="210">
          <cell r="A210" t="str">
            <v>PROYECTO: MEJORAMIENTO DE VIAS TERCIARIAS EN EL MUNICIPIO DE BURITICA EN EL 
MARCO DEL PROGRAMA REGIONAL MEJORAMIENTO DE VIAS 
TERCIARIAS EN EL OCCIDENTE ANTIOQUEÑO</v>
          </cell>
        </row>
        <row r="212">
          <cell r="A212" t="str">
            <v>ANÁLISIS DE PRECIOS UNITARIOS AUXILIARES</v>
          </cell>
        </row>
        <row r="214">
          <cell r="A214" t="str">
            <v>ITEM</v>
          </cell>
          <cell r="B214" t="str">
            <v>DESCRIPCIÓN</v>
          </cell>
          <cell r="E214" t="str">
            <v>UNIDAD</v>
          </cell>
          <cell r="F214" t="str">
            <v>CANTIDAD</v>
          </cell>
          <cell r="G214" t="str">
            <v>COSTO DIRECTO</v>
          </cell>
        </row>
        <row r="215">
          <cell r="A215" t="str">
            <v>MA025</v>
          </cell>
          <cell r="B215" t="str">
            <v>CONCRETO 3000 PSI (210 MPA) EN OBRA VEREDA PAJARITO</v>
          </cell>
          <cell r="E215" t="str">
            <v>M3</v>
          </cell>
          <cell r="F215" t="str">
            <v>N.D.</v>
          </cell>
          <cell r="G215">
            <v>446303</v>
          </cell>
        </row>
        <row r="217">
          <cell r="A217" t="str">
            <v>1. COSTOS DIRECTOS</v>
          </cell>
        </row>
        <row r="219">
          <cell r="A219" t="str">
            <v>I. EQUIPO</v>
          </cell>
        </row>
        <row r="220">
          <cell r="A220" t="str">
            <v>CÓDIGO</v>
          </cell>
          <cell r="B220" t="str">
            <v>DESCRIPCIÓN</v>
          </cell>
          <cell r="D220" t="str">
            <v>UNIDAD</v>
          </cell>
          <cell r="E220" t="str">
            <v>TARIFA</v>
          </cell>
          <cell r="F220" t="str">
            <v>RENDIMIENTO</v>
          </cell>
          <cell r="G220" t="str">
            <v>VR. UNITARIO</v>
          </cell>
        </row>
        <row r="221">
          <cell r="A221" t="str">
            <v>HEQ002</v>
          </cell>
          <cell r="B221" t="str">
            <v>CONCRETADORA 1.5 SACOS A GASOLINA</v>
          </cell>
          <cell r="D221" t="str">
            <v>DÍA</v>
          </cell>
          <cell r="E221">
            <v>50000</v>
          </cell>
          <cell r="F221">
            <v>8</v>
          </cell>
          <cell r="G221">
            <v>6250</v>
          </cell>
        </row>
        <row r="222">
          <cell r="A222" t="str">
            <v/>
          </cell>
          <cell r="D222" t="str">
            <v/>
          </cell>
          <cell r="E222" t="str">
            <v/>
          </cell>
          <cell r="G222" t="str">
            <v/>
          </cell>
        </row>
        <row r="223">
          <cell r="A223" t="str">
            <v/>
          </cell>
          <cell r="D223" t="str">
            <v/>
          </cell>
          <cell r="E223" t="str">
            <v/>
          </cell>
          <cell r="G223" t="str">
            <v/>
          </cell>
        </row>
        <row r="224">
          <cell r="A224" t="str">
            <v/>
          </cell>
          <cell r="D224" t="str">
            <v/>
          </cell>
          <cell r="E224" t="str">
            <v/>
          </cell>
          <cell r="G224" t="str">
            <v/>
          </cell>
        </row>
        <row r="225">
          <cell r="A225" t="str">
            <v>HEQ001</v>
          </cell>
          <cell r="B225" t="str">
            <v>HERRAMIENTA MENOR (5% DE LA MANO DE OBRA)</v>
          </cell>
          <cell r="D225" t="str">
            <v>%</v>
          </cell>
          <cell r="E225">
            <v>0.05</v>
          </cell>
          <cell r="F225">
            <v>41658.5</v>
          </cell>
          <cell r="G225">
            <v>2082.9250000000002</v>
          </cell>
        </row>
        <row r="226">
          <cell r="F226" t="str">
            <v>SUBTOTAL</v>
          </cell>
          <cell r="G226">
            <v>8332.9249999999993</v>
          </cell>
        </row>
        <row r="228">
          <cell r="A228" t="str">
            <v>II. MATERIALES</v>
          </cell>
        </row>
        <row r="229">
          <cell r="A229" t="str">
            <v>CÓDIGO</v>
          </cell>
          <cell r="B229" t="str">
            <v>DESCRIPCIÓN</v>
          </cell>
          <cell r="C229" t="str">
            <v>UNIDAD</v>
          </cell>
          <cell r="D229" t="str">
            <v>CANTIDAD</v>
          </cell>
          <cell r="E229" t="str">
            <v>DESP.</v>
          </cell>
          <cell r="F229" t="str">
            <v>PRECIO UNIT.</v>
          </cell>
          <cell r="G229" t="str">
            <v>VR. UNITARIO</v>
          </cell>
        </row>
        <row r="230">
          <cell r="A230" t="str">
            <v>MA001</v>
          </cell>
          <cell r="B230" t="str">
            <v>CEMENTO GRIS (50 KG) PORTLAND TIPO I</v>
          </cell>
          <cell r="C230" t="str">
            <v>SC</v>
          </cell>
          <cell r="D230">
            <v>7</v>
          </cell>
          <cell r="E230">
            <v>0.05</v>
          </cell>
          <cell r="F230">
            <v>33616</v>
          </cell>
          <cell r="G230">
            <v>247077.6</v>
          </cell>
        </row>
        <row r="231">
          <cell r="A231" t="str">
            <v>MA004</v>
          </cell>
          <cell r="B231" t="str">
            <v>ARENA FINA PARA CONCRETOS</v>
          </cell>
          <cell r="C231" t="str">
            <v>M3</v>
          </cell>
          <cell r="D231">
            <v>0.56000000000000005</v>
          </cell>
          <cell r="E231">
            <v>0.05</v>
          </cell>
          <cell r="F231">
            <v>54740</v>
          </cell>
          <cell r="G231">
            <v>32187.120000000003</v>
          </cell>
        </row>
        <row r="232">
          <cell r="A232" t="str">
            <v>MA005</v>
          </cell>
          <cell r="B232" t="str">
            <v>TRITURADO 3/4"</v>
          </cell>
          <cell r="C232" t="str">
            <v>M3</v>
          </cell>
          <cell r="D232">
            <v>0.84</v>
          </cell>
          <cell r="E232">
            <v>0.05</v>
          </cell>
          <cell r="F232">
            <v>38080</v>
          </cell>
          <cell r="G232">
            <v>33586.559999999998</v>
          </cell>
        </row>
        <row r="233">
          <cell r="A233" t="str">
            <v>MA006</v>
          </cell>
          <cell r="B233" t="str">
            <v>AGUA</v>
          </cell>
          <cell r="C233" t="str">
            <v>LT</v>
          </cell>
          <cell r="D233">
            <v>180</v>
          </cell>
          <cell r="E233">
            <v>0.1</v>
          </cell>
          <cell r="F233">
            <v>60</v>
          </cell>
          <cell r="G233">
            <v>11880.000000000002</v>
          </cell>
        </row>
        <row r="234">
          <cell r="A234" t="str">
            <v/>
          </cell>
          <cell r="C234" t="str">
            <v/>
          </cell>
          <cell r="F234" t="str">
            <v/>
          </cell>
          <cell r="G234" t="str">
            <v/>
          </cell>
        </row>
        <row r="235">
          <cell r="A235" t="str">
            <v/>
          </cell>
          <cell r="C235" t="str">
            <v/>
          </cell>
          <cell r="F235" t="str">
            <v/>
          </cell>
          <cell r="G235" t="str">
            <v/>
          </cell>
        </row>
        <row r="236">
          <cell r="A236" t="str">
            <v/>
          </cell>
          <cell r="C236" t="str">
            <v/>
          </cell>
          <cell r="F236" t="str">
            <v/>
          </cell>
          <cell r="G236" t="str">
            <v/>
          </cell>
        </row>
        <row r="237">
          <cell r="F237" t="str">
            <v>SUBTOTAL</v>
          </cell>
          <cell r="G237">
            <v>324731.28000000003</v>
          </cell>
        </row>
        <row r="239">
          <cell r="A239" t="str">
            <v>III. TRANSPORTES</v>
          </cell>
        </row>
        <row r="240">
          <cell r="A240" t="str">
            <v>CÓDIGO</v>
          </cell>
          <cell r="B240" t="str">
            <v>DESCRIPCIÓN</v>
          </cell>
          <cell r="C240" t="str">
            <v>TIPO</v>
          </cell>
          <cell r="D240" t="str">
            <v>VOLUMEN/PESO</v>
          </cell>
          <cell r="E240" t="str">
            <v>DISTANCIA</v>
          </cell>
          <cell r="F240" t="str">
            <v>TARIFA</v>
          </cell>
          <cell r="G240" t="str">
            <v>VR. UNITARIO</v>
          </cell>
        </row>
        <row r="241">
          <cell r="A241" t="str">
            <v>TR002</v>
          </cell>
          <cell r="B241" t="str">
            <v>TRANSPORTE DE MATERIALES DE PLAYA</v>
          </cell>
          <cell r="C241" t="str">
            <v>PLAYA</v>
          </cell>
          <cell r="D241">
            <v>1.47</v>
          </cell>
          <cell r="E241">
            <v>46</v>
          </cell>
          <cell r="F241">
            <v>1004</v>
          </cell>
          <cell r="G241">
            <v>67890.48000000001</v>
          </cell>
        </row>
        <row r="242">
          <cell r="A242" t="str">
            <v>TR001</v>
          </cell>
          <cell r="B242" t="str">
            <v>TRANSPORTE DE INSUMOS GENERALES</v>
          </cell>
          <cell r="C242" t="str">
            <v>INSUMOS A MUNICIPIO</v>
          </cell>
          <cell r="D242">
            <v>0.36750000000000005</v>
          </cell>
          <cell r="E242">
            <v>10</v>
          </cell>
          <cell r="F242">
            <v>1004</v>
          </cell>
          <cell r="G242">
            <v>3689.7000000000007</v>
          </cell>
        </row>
        <row r="243">
          <cell r="A243" t="str">
            <v/>
          </cell>
          <cell r="E243" t="str">
            <v/>
          </cell>
          <cell r="F243" t="str">
            <v/>
          </cell>
          <cell r="G243" t="str">
            <v/>
          </cell>
        </row>
        <row r="244">
          <cell r="F244" t="str">
            <v>SUBTOTAL</v>
          </cell>
          <cell r="G244">
            <v>71580.180000000008</v>
          </cell>
        </row>
        <row r="246">
          <cell r="A246" t="str">
            <v>IV. MANO DE OBRA</v>
          </cell>
        </row>
        <row r="247">
          <cell r="A247" t="str">
            <v>CÓDIGO</v>
          </cell>
          <cell r="B247" t="str">
            <v>CARGOS PERSONAL</v>
          </cell>
          <cell r="D247" t="str">
            <v>CANTIDAD</v>
          </cell>
          <cell r="E247" t="str">
            <v>JORNAL TOTAL</v>
          </cell>
          <cell r="F247" t="str">
            <v>RENDIMIENTO</v>
          </cell>
          <cell r="G247" t="str">
            <v>VR. UNITARIO</v>
          </cell>
        </row>
        <row r="248">
          <cell r="A248" t="str">
            <v>MO034</v>
          </cell>
          <cell r="B248" t="str">
            <v>OPERADOR EQUIPO LIVIANO</v>
          </cell>
          <cell r="D248">
            <v>1</v>
          </cell>
          <cell r="E248">
            <v>101428</v>
          </cell>
          <cell r="F248">
            <v>8</v>
          </cell>
          <cell r="G248">
            <v>12678.5</v>
          </cell>
        </row>
        <row r="249">
          <cell r="A249" t="str">
            <v>MO032</v>
          </cell>
          <cell r="B249" t="str">
            <v>AYUDANTE RASO</v>
          </cell>
          <cell r="D249">
            <v>3</v>
          </cell>
          <cell r="E249">
            <v>77280</v>
          </cell>
          <cell r="F249">
            <v>8</v>
          </cell>
          <cell r="G249">
            <v>28980</v>
          </cell>
        </row>
        <row r="250">
          <cell r="A250" t="str">
            <v/>
          </cell>
          <cell r="E250" t="str">
            <v/>
          </cell>
          <cell r="F250" t="str">
            <v/>
          </cell>
          <cell r="G250" t="str">
            <v/>
          </cell>
        </row>
        <row r="251">
          <cell r="A251" t="str">
            <v/>
          </cell>
          <cell r="E251" t="str">
            <v/>
          </cell>
          <cell r="F251" t="str">
            <v/>
          </cell>
          <cell r="G251" t="str">
            <v/>
          </cell>
        </row>
        <row r="252">
          <cell r="F252" t="str">
            <v>SUBTOTAL</v>
          </cell>
          <cell r="G252">
            <v>41658.5</v>
          </cell>
        </row>
        <row r="254">
          <cell r="A254" t="str">
            <v>V. SERVICIOS</v>
          </cell>
        </row>
        <row r="255">
          <cell r="A255" t="str">
            <v>CÓDIGO</v>
          </cell>
          <cell r="B255" t="str">
            <v>DESCRIPCIÓN</v>
          </cell>
          <cell r="D255" t="str">
            <v>UNIDAD</v>
          </cell>
          <cell r="E255" t="str">
            <v>CANTIDAD</v>
          </cell>
          <cell r="F255" t="str">
            <v>PRECIO UNIT.</v>
          </cell>
          <cell r="G255" t="str">
            <v>VR. UNITARIO</v>
          </cell>
        </row>
        <row r="256">
          <cell r="A256" t="str">
            <v/>
          </cell>
          <cell r="D256" t="str">
            <v/>
          </cell>
          <cell r="F256" t="str">
            <v/>
          </cell>
          <cell r="G256" t="str">
            <v/>
          </cell>
        </row>
        <row r="257">
          <cell r="A257" t="str">
            <v/>
          </cell>
          <cell r="D257" t="str">
            <v/>
          </cell>
          <cell r="F257" t="str">
            <v/>
          </cell>
          <cell r="G257" t="str">
            <v/>
          </cell>
        </row>
        <row r="258">
          <cell r="A258" t="str">
            <v/>
          </cell>
          <cell r="D258" t="str">
            <v/>
          </cell>
          <cell r="F258" t="str">
            <v/>
          </cell>
          <cell r="G258" t="str">
            <v/>
          </cell>
        </row>
        <row r="259">
          <cell r="F259" t="str">
            <v>SUBTOTAL</v>
          </cell>
          <cell r="G259" t="str">
            <v/>
          </cell>
        </row>
        <row r="261">
          <cell r="A261" t="str">
            <v>TOTAL COSTO DIRECTO</v>
          </cell>
          <cell r="G261">
            <v>446303</v>
          </cell>
        </row>
        <row r="263">
          <cell r="A263" t="str">
            <v>2. COSTOS INDIRECTOS</v>
          </cell>
        </row>
        <row r="265">
          <cell r="A265" t="str">
            <v>DESCRIPCIÓN</v>
          </cell>
          <cell r="F265" t="str">
            <v>PORCENTAJE</v>
          </cell>
          <cell r="G265" t="str">
            <v>VALOR TOTAL</v>
          </cell>
        </row>
        <row r="266">
          <cell r="A266" t="str">
            <v>ADMINISTRACION</v>
          </cell>
          <cell r="F266">
            <v>0.2364</v>
          </cell>
          <cell r="G266">
            <v>105506.0292</v>
          </cell>
        </row>
        <row r="267">
          <cell r="A267" t="str">
            <v>IMPREVISTOS</v>
          </cell>
          <cell r="F267">
            <v>0.01</v>
          </cell>
          <cell r="G267">
            <v>4463.03</v>
          </cell>
        </row>
        <row r="268">
          <cell r="A268" t="str">
            <v>UTILIDADES</v>
          </cell>
          <cell r="F268">
            <v>0.05</v>
          </cell>
          <cell r="G268">
            <v>22315.15</v>
          </cell>
        </row>
        <row r="269">
          <cell r="A269" t="str">
            <v>TOTAL COSTO INDIRECTO</v>
          </cell>
          <cell r="F269">
            <v>0.2964</v>
          </cell>
          <cell r="G269">
            <v>132284</v>
          </cell>
        </row>
        <row r="271">
          <cell r="A271" t="str">
            <v>PRECIO UNITARIO TOTAL APROXIMADO AL PESO</v>
          </cell>
          <cell r="G271">
            <v>578587</v>
          </cell>
        </row>
        <row r="273">
          <cell r="B273" t="str">
            <v/>
          </cell>
        </row>
        <row r="274">
          <cell r="B274" t="str">
            <v/>
          </cell>
        </row>
        <row r="275">
          <cell r="B275" t="str">
            <v/>
          </cell>
        </row>
        <row r="276">
          <cell r="B276" t="str">
            <v/>
          </cell>
          <cell r="D276" t="str">
            <v>FIRMA RESPONSABLE</v>
          </cell>
        </row>
        <row r="277">
          <cell r="A277" t="str">
            <v>DEPARTAMENTO DE ANTIOQUIA</v>
          </cell>
          <cell r="F277" t="str">
            <v/>
          </cell>
        </row>
        <row r="278">
          <cell r="A278" t="str">
            <v>MUNICIPIO DE BURITICÁ</v>
          </cell>
        </row>
        <row r="279">
          <cell r="A279" t="str">
            <v>PROYECTO: MEJORAMIENTO DE VIAS TERCIARIAS EN EL MUNICIPIO DE BURITICA EN EL 
MARCO DEL PROGRAMA REGIONAL MEJORAMIENTO DE VIAS 
TERCIARIAS EN EL OCCIDENTE ANTIOQUEÑO</v>
          </cell>
        </row>
        <row r="281">
          <cell r="A281" t="str">
            <v>ANÁLISIS DE PRECIOS UNITARIOS AUXILIARES</v>
          </cell>
        </row>
        <row r="283">
          <cell r="A283" t="str">
            <v>ITEM</v>
          </cell>
          <cell r="B283" t="str">
            <v>DESCRIPCIÓN</v>
          </cell>
          <cell r="E283" t="str">
            <v>UNIDAD</v>
          </cell>
          <cell r="F283" t="str">
            <v>CANTIDAD</v>
          </cell>
          <cell r="G283" t="str">
            <v>COSTO DIRECTO</v>
          </cell>
        </row>
        <row r="284">
          <cell r="A284" t="str">
            <v>MA026</v>
          </cell>
          <cell r="B284" t="str">
            <v xml:space="preserve">CONCRETO 3000 PSI (210 MPA) EN OBRA VEREDA ALTO DEL OBISPO </v>
          </cell>
          <cell r="E284" t="str">
            <v>M3</v>
          </cell>
          <cell r="F284" t="str">
            <v>N.D.</v>
          </cell>
          <cell r="G284">
            <v>422320</v>
          </cell>
        </row>
        <row r="286">
          <cell r="A286" t="str">
            <v>1. COSTOS DIRECTOS</v>
          </cell>
        </row>
        <row r="288">
          <cell r="A288" t="str">
            <v>I. EQUIPO</v>
          </cell>
        </row>
        <row r="289">
          <cell r="A289" t="str">
            <v>CÓDIGO</v>
          </cell>
          <cell r="B289" t="str">
            <v>DESCRIPCIÓN</v>
          </cell>
          <cell r="D289" t="str">
            <v>UNIDAD</v>
          </cell>
          <cell r="E289" t="str">
            <v>TARIFA</v>
          </cell>
          <cell r="F289" t="str">
            <v>RENDIMIENTO</v>
          </cell>
          <cell r="G289" t="str">
            <v>VR. UNITARIO</v>
          </cell>
        </row>
        <row r="290">
          <cell r="A290" t="str">
            <v>HEQ002</v>
          </cell>
          <cell r="B290" t="str">
            <v>CONCRETADORA 1.5 SACOS A GASOLINA</v>
          </cell>
          <cell r="D290" t="str">
            <v>DÍA</v>
          </cell>
          <cell r="E290">
            <v>50000</v>
          </cell>
          <cell r="F290">
            <v>8</v>
          </cell>
          <cell r="G290">
            <v>6250</v>
          </cell>
        </row>
        <row r="291">
          <cell r="A291" t="str">
            <v/>
          </cell>
          <cell r="D291" t="str">
            <v/>
          </cell>
          <cell r="E291" t="str">
            <v/>
          </cell>
          <cell r="G291" t="str">
            <v/>
          </cell>
        </row>
        <row r="292">
          <cell r="A292" t="str">
            <v/>
          </cell>
          <cell r="D292" t="str">
            <v/>
          </cell>
          <cell r="E292" t="str">
            <v/>
          </cell>
          <cell r="G292" t="str">
            <v/>
          </cell>
        </row>
        <row r="293">
          <cell r="A293" t="str">
            <v/>
          </cell>
          <cell r="D293" t="str">
            <v/>
          </cell>
          <cell r="E293" t="str">
            <v/>
          </cell>
          <cell r="G293" t="str">
            <v/>
          </cell>
        </row>
        <row r="294">
          <cell r="A294" t="str">
            <v>HEQ001</v>
          </cell>
          <cell r="B294" t="str">
            <v>HERRAMIENTA MENOR (5% DE LA MANO DE OBRA)</v>
          </cell>
          <cell r="D294" t="str">
            <v>%</v>
          </cell>
          <cell r="E294">
            <v>0.05</v>
          </cell>
          <cell r="F294">
            <v>41658.5</v>
          </cell>
          <cell r="G294">
            <v>2082.9250000000002</v>
          </cell>
        </row>
        <row r="295">
          <cell r="F295" t="str">
            <v>SUBTOTAL</v>
          </cell>
          <cell r="G295">
            <v>8332.9249999999993</v>
          </cell>
        </row>
        <row r="297">
          <cell r="A297" t="str">
            <v>II. MATERIALES</v>
          </cell>
        </row>
        <row r="298">
          <cell r="A298" t="str">
            <v>CÓDIGO</v>
          </cell>
          <cell r="B298" t="str">
            <v>DESCRIPCIÓN</v>
          </cell>
          <cell r="C298" t="str">
            <v>UNIDAD</v>
          </cell>
          <cell r="D298" t="str">
            <v>CANTIDAD</v>
          </cell>
          <cell r="E298" t="str">
            <v>DESP.</v>
          </cell>
          <cell r="F298" t="str">
            <v>PRECIO UNIT.</v>
          </cell>
          <cell r="G298" t="str">
            <v>VR. UNITARIO</v>
          </cell>
        </row>
        <row r="299">
          <cell r="A299" t="str">
            <v>MA001</v>
          </cell>
          <cell r="B299" t="str">
            <v>CEMENTO GRIS (50 KG) PORTLAND TIPO I</v>
          </cell>
          <cell r="C299" t="str">
            <v>SC</v>
          </cell>
          <cell r="D299">
            <v>7</v>
          </cell>
          <cell r="E299">
            <v>0.05</v>
          </cell>
          <cell r="F299">
            <v>33616</v>
          </cell>
          <cell r="G299">
            <v>247077.6</v>
          </cell>
        </row>
        <row r="300">
          <cell r="A300" t="str">
            <v>MA004</v>
          </cell>
          <cell r="B300" t="str">
            <v>ARENA FINA PARA CONCRETOS</v>
          </cell>
          <cell r="C300" t="str">
            <v>M3</v>
          </cell>
          <cell r="D300">
            <v>0.56000000000000005</v>
          </cell>
          <cell r="E300">
            <v>0.05</v>
          </cell>
          <cell r="F300">
            <v>54740</v>
          </cell>
          <cell r="G300">
            <v>32187.120000000003</v>
          </cell>
        </row>
        <row r="301">
          <cell r="A301" t="str">
            <v>MA005</v>
          </cell>
          <cell r="B301" t="str">
            <v>TRITURADO 3/4"</v>
          </cell>
          <cell r="C301" t="str">
            <v>M3</v>
          </cell>
          <cell r="D301">
            <v>0.84</v>
          </cell>
          <cell r="E301">
            <v>0.05</v>
          </cell>
          <cell r="F301">
            <v>38080</v>
          </cell>
          <cell r="G301">
            <v>33586.559999999998</v>
          </cell>
        </row>
        <row r="302">
          <cell r="A302" t="str">
            <v>MA006</v>
          </cell>
          <cell r="B302" t="str">
            <v>AGUA</v>
          </cell>
          <cell r="C302" t="str">
            <v>LT</v>
          </cell>
          <cell r="D302">
            <v>180</v>
          </cell>
          <cell r="E302">
            <v>0.1</v>
          </cell>
          <cell r="F302">
            <v>60</v>
          </cell>
          <cell r="G302">
            <v>11880.000000000002</v>
          </cell>
        </row>
        <row r="303">
          <cell r="A303" t="str">
            <v/>
          </cell>
          <cell r="C303" t="str">
            <v/>
          </cell>
          <cell r="F303" t="str">
            <v/>
          </cell>
          <cell r="G303" t="str">
            <v/>
          </cell>
        </row>
        <row r="304">
          <cell r="A304" t="str">
            <v/>
          </cell>
          <cell r="C304" t="str">
            <v/>
          </cell>
          <cell r="F304" t="str">
            <v/>
          </cell>
          <cell r="G304" t="str">
            <v/>
          </cell>
        </row>
        <row r="305">
          <cell r="A305" t="str">
            <v/>
          </cell>
          <cell r="C305" t="str">
            <v/>
          </cell>
          <cell r="F305" t="str">
            <v/>
          </cell>
          <cell r="G305" t="str">
            <v/>
          </cell>
        </row>
        <row r="306">
          <cell r="F306" t="str">
            <v>SUBTOTAL</v>
          </cell>
          <cell r="G306">
            <v>324731.28000000003</v>
          </cell>
        </row>
        <row r="308">
          <cell r="A308" t="str">
            <v>III. TRANSPORTES</v>
          </cell>
        </row>
        <row r="309">
          <cell r="A309" t="str">
            <v>CÓDIGO</v>
          </cell>
          <cell r="B309" t="str">
            <v>DESCRIPCIÓN</v>
          </cell>
          <cell r="C309" t="str">
            <v>TIPO</v>
          </cell>
          <cell r="D309" t="str">
            <v>VOLUMEN/PESO</v>
          </cell>
          <cell r="E309" t="str">
            <v>DISTANCIA</v>
          </cell>
          <cell r="F309" t="str">
            <v>TARIFA</v>
          </cell>
          <cell r="G309" t="str">
            <v>VR. UNITARIO</v>
          </cell>
        </row>
        <row r="310">
          <cell r="A310" t="str">
            <v>TR002</v>
          </cell>
          <cell r="B310" t="str">
            <v>TRANSPORTE DE MATERIALES DE PLAYA</v>
          </cell>
          <cell r="C310" t="str">
            <v>PLAYA</v>
          </cell>
          <cell r="D310">
            <v>1.47</v>
          </cell>
          <cell r="E310">
            <v>29</v>
          </cell>
          <cell r="F310">
            <v>1004</v>
          </cell>
          <cell r="G310">
            <v>42800.520000000004</v>
          </cell>
        </row>
        <row r="311">
          <cell r="A311" t="str">
            <v>TR001</v>
          </cell>
          <cell r="B311" t="str">
            <v>TRANSPORTE DE INSUMOS GENERALES</v>
          </cell>
          <cell r="C311" t="str">
            <v>INSUMOS A MUNICIPIO</v>
          </cell>
          <cell r="D311">
            <v>0.36750000000000005</v>
          </cell>
          <cell r="E311">
            <v>13</v>
          </cell>
          <cell r="F311">
            <v>1004</v>
          </cell>
          <cell r="G311">
            <v>4796.6100000000006</v>
          </cell>
        </row>
        <row r="312">
          <cell r="A312" t="str">
            <v/>
          </cell>
          <cell r="E312" t="str">
            <v/>
          </cell>
          <cell r="F312" t="str">
            <v/>
          </cell>
          <cell r="G312" t="str">
            <v/>
          </cell>
        </row>
        <row r="313">
          <cell r="F313" t="str">
            <v>SUBTOTAL</v>
          </cell>
          <cell r="G313">
            <v>47597.130000000005</v>
          </cell>
        </row>
        <row r="315">
          <cell r="A315" t="str">
            <v>IV. MANO DE OBRA</v>
          </cell>
        </row>
        <row r="316">
          <cell r="A316" t="str">
            <v>CÓDIGO</v>
          </cell>
          <cell r="B316" t="str">
            <v>CARGOS PERSONAL</v>
          </cell>
          <cell r="D316" t="str">
            <v>CANTIDAD</v>
          </cell>
          <cell r="E316" t="str">
            <v>JORNAL TOTAL</v>
          </cell>
          <cell r="F316" t="str">
            <v>RENDIMIENTO</v>
          </cell>
          <cell r="G316" t="str">
            <v>VR. UNITARIO</v>
          </cell>
        </row>
        <row r="317">
          <cell r="A317" t="str">
            <v>MO034</v>
          </cell>
          <cell r="B317" t="str">
            <v>OPERADOR EQUIPO LIVIANO</v>
          </cell>
          <cell r="D317">
            <v>1</v>
          </cell>
          <cell r="E317">
            <v>101428</v>
          </cell>
          <cell r="F317">
            <v>8</v>
          </cell>
          <cell r="G317">
            <v>12678.5</v>
          </cell>
        </row>
        <row r="318">
          <cell r="A318" t="str">
            <v>MO032</v>
          </cell>
          <cell r="B318" t="str">
            <v>AYUDANTE RASO</v>
          </cell>
          <cell r="D318">
            <v>3</v>
          </cell>
          <cell r="E318">
            <v>77280</v>
          </cell>
          <cell r="F318">
            <v>8</v>
          </cell>
          <cell r="G318">
            <v>28980</v>
          </cell>
        </row>
        <row r="319">
          <cell r="A319" t="str">
            <v/>
          </cell>
          <cell r="E319" t="str">
            <v/>
          </cell>
          <cell r="F319" t="str">
            <v/>
          </cell>
          <cell r="G319" t="str">
            <v/>
          </cell>
        </row>
        <row r="320">
          <cell r="A320" t="str">
            <v/>
          </cell>
          <cell r="E320" t="str">
            <v/>
          </cell>
          <cell r="F320" t="str">
            <v/>
          </cell>
          <cell r="G320" t="str">
            <v/>
          </cell>
        </row>
        <row r="321">
          <cell r="F321" t="str">
            <v>SUBTOTAL</v>
          </cell>
          <cell r="G321">
            <v>41658.5</v>
          </cell>
        </row>
        <row r="323">
          <cell r="A323" t="str">
            <v>V. SERVICIOS</v>
          </cell>
        </row>
        <row r="324">
          <cell r="A324" t="str">
            <v>CÓDIGO</v>
          </cell>
          <cell r="B324" t="str">
            <v>DESCRIPCIÓN</v>
          </cell>
          <cell r="D324" t="str">
            <v>UNIDAD</v>
          </cell>
          <cell r="E324" t="str">
            <v>CANTIDAD</v>
          </cell>
          <cell r="F324" t="str">
            <v>PRECIO UNIT.</v>
          </cell>
          <cell r="G324" t="str">
            <v>VR. UNITARIO</v>
          </cell>
        </row>
        <row r="325">
          <cell r="A325" t="str">
            <v/>
          </cell>
          <cell r="D325" t="str">
            <v/>
          </cell>
          <cell r="F325" t="str">
            <v/>
          </cell>
          <cell r="G325" t="str">
            <v/>
          </cell>
        </row>
        <row r="326">
          <cell r="A326" t="str">
            <v/>
          </cell>
          <cell r="D326" t="str">
            <v/>
          </cell>
          <cell r="F326" t="str">
            <v/>
          </cell>
          <cell r="G326" t="str">
            <v/>
          </cell>
        </row>
        <row r="327">
          <cell r="A327" t="str">
            <v/>
          </cell>
          <cell r="D327" t="str">
            <v/>
          </cell>
          <cell r="F327" t="str">
            <v/>
          </cell>
          <cell r="G327" t="str">
            <v/>
          </cell>
        </row>
        <row r="328">
          <cell r="F328" t="str">
            <v>SUBTOTAL</v>
          </cell>
          <cell r="G328" t="str">
            <v/>
          </cell>
        </row>
        <row r="330">
          <cell r="A330" t="str">
            <v>TOTAL COSTO DIRECTO</v>
          </cell>
          <cell r="G330">
            <v>422320</v>
          </cell>
        </row>
        <row r="332">
          <cell r="A332" t="str">
            <v>2. COSTOS INDIRECTOS</v>
          </cell>
        </row>
        <row r="334">
          <cell r="A334" t="str">
            <v>DESCRIPCIÓN</v>
          </cell>
          <cell r="F334" t="str">
            <v>PORCENTAJE</v>
          </cell>
          <cell r="G334" t="str">
            <v>VALOR TOTAL</v>
          </cell>
        </row>
        <row r="335">
          <cell r="A335" t="str">
            <v>ADMINISTRACION</v>
          </cell>
          <cell r="F335">
            <v>0.2364</v>
          </cell>
          <cell r="G335">
            <v>99836.448000000004</v>
          </cell>
        </row>
        <row r="336">
          <cell r="A336" t="str">
            <v>IMPREVISTOS</v>
          </cell>
          <cell r="F336">
            <v>0.01</v>
          </cell>
          <cell r="G336">
            <v>4223.2</v>
          </cell>
        </row>
        <row r="337">
          <cell r="A337" t="str">
            <v>UTILIDADES</v>
          </cell>
          <cell r="F337">
            <v>0.05</v>
          </cell>
          <cell r="G337">
            <v>21116</v>
          </cell>
        </row>
        <row r="338">
          <cell r="A338" t="str">
            <v>TOTAL COSTO INDIRECTO</v>
          </cell>
          <cell r="F338">
            <v>0.2964</v>
          </cell>
          <cell r="G338">
            <v>125176</v>
          </cell>
        </row>
        <row r="340">
          <cell r="A340" t="str">
            <v>PRECIO UNITARIO TOTAL APROXIMADO AL PESO</v>
          </cell>
          <cell r="G340">
            <v>547496</v>
          </cell>
        </row>
        <row r="342">
          <cell r="B342" t="str">
            <v/>
          </cell>
        </row>
        <row r="343">
          <cell r="B343" t="str">
            <v/>
          </cell>
        </row>
        <row r="344">
          <cell r="B344" t="str">
            <v/>
          </cell>
        </row>
        <row r="345">
          <cell r="B345" t="str">
            <v/>
          </cell>
          <cell r="D345" t="str">
            <v>FIRMA RESPONSABLE</v>
          </cell>
        </row>
        <row r="346">
          <cell r="A346" t="str">
            <v>DEPARTAMENTO DE ANTIOQUIA</v>
          </cell>
          <cell r="F346" t="str">
            <v/>
          </cell>
        </row>
        <row r="347">
          <cell r="A347" t="str">
            <v>MUNICIPIO DE BURITICÁ</v>
          </cell>
        </row>
        <row r="348">
          <cell r="A348" t="str">
            <v>PROYECTO: MEJORAMIENTO DE VIAS TERCIARIAS EN EL MUNICIPIO DE BURITICA EN EL 
MARCO DEL PROGRAMA REGIONAL MEJORAMIENTO DE VIAS 
TERCIARIAS EN EL OCCIDENTE ANTIOQUEÑO</v>
          </cell>
        </row>
        <row r="350">
          <cell r="A350" t="str">
            <v>ANÁLISIS DE PRECIOS UNITARIOS AUXILIARES</v>
          </cell>
        </row>
        <row r="352">
          <cell r="A352" t="str">
            <v>ITEM</v>
          </cell>
          <cell r="B352" t="str">
            <v>DESCRIPCIÓN</v>
          </cell>
          <cell r="E352" t="str">
            <v>UNIDAD</v>
          </cell>
          <cell r="F352" t="str">
            <v>CANTIDAD</v>
          </cell>
          <cell r="G352" t="str">
            <v>COSTO DIRECTO</v>
          </cell>
        </row>
        <row r="353">
          <cell r="A353" t="str">
            <v>SA006</v>
          </cell>
          <cell r="B353" t="str">
            <v>CONCRETO 2000 PSI (140 MPA) EN OBRA PAJARITO</v>
          </cell>
          <cell r="E353" t="str">
            <v>M3</v>
          </cell>
          <cell r="F353" t="str">
            <v>N.D.</v>
          </cell>
          <cell r="G353">
            <v>388578</v>
          </cell>
        </row>
        <row r="355">
          <cell r="A355" t="str">
            <v>1. COSTOS DIRECTOS</v>
          </cell>
        </row>
        <row r="357">
          <cell r="A357" t="str">
            <v>I. EQUIPO</v>
          </cell>
        </row>
        <row r="358">
          <cell r="A358" t="str">
            <v>CÓDIGO</v>
          </cell>
          <cell r="B358" t="str">
            <v>DESCRIPCIÓN</v>
          </cell>
          <cell r="D358" t="str">
            <v>UNIDAD</v>
          </cell>
          <cell r="E358" t="str">
            <v>TARIFA</v>
          </cell>
          <cell r="F358" t="str">
            <v>RENDIMIENTO</v>
          </cell>
          <cell r="G358" t="str">
            <v>VR. UNITARIO</v>
          </cell>
        </row>
        <row r="359">
          <cell r="A359" t="str">
            <v>HEQ002</v>
          </cell>
          <cell r="B359" t="str">
            <v>CONCRETADORA 1.5 SACOS A GASOLINA</v>
          </cell>
          <cell r="D359" t="str">
            <v>DÍA</v>
          </cell>
          <cell r="E359">
            <v>50000</v>
          </cell>
          <cell r="F359">
            <v>8</v>
          </cell>
          <cell r="G359">
            <v>6250</v>
          </cell>
        </row>
        <row r="360">
          <cell r="A360" t="str">
            <v/>
          </cell>
          <cell r="D360" t="str">
            <v/>
          </cell>
          <cell r="E360" t="str">
            <v/>
          </cell>
          <cell r="G360" t="str">
            <v/>
          </cell>
        </row>
        <row r="361">
          <cell r="A361" t="str">
            <v/>
          </cell>
          <cell r="D361" t="str">
            <v/>
          </cell>
          <cell r="E361" t="str">
            <v/>
          </cell>
          <cell r="G361" t="str">
            <v/>
          </cell>
        </row>
        <row r="362">
          <cell r="A362" t="str">
            <v/>
          </cell>
          <cell r="D362" t="str">
            <v/>
          </cell>
          <cell r="E362" t="str">
            <v/>
          </cell>
          <cell r="G362" t="str">
            <v/>
          </cell>
        </row>
        <row r="363">
          <cell r="A363" t="str">
            <v>HEQ001</v>
          </cell>
          <cell r="B363" t="str">
            <v>HERRAMIENTA MENOR (5% DE LA MANO DE OBRA)</v>
          </cell>
          <cell r="D363" t="str">
            <v>%</v>
          </cell>
          <cell r="E363">
            <v>0.05</v>
          </cell>
          <cell r="F363">
            <v>41658.5</v>
          </cell>
          <cell r="G363">
            <v>2082.9250000000002</v>
          </cell>
        </row>
        <row r="364">
          <cell r="F364" t="str">
            <v>SUBTOTAL</v>
          </cell>
          <cell r="G364">
            <v>8332.9249999999993</v>
          </cell>
        </row>
        <row r="366">
          <cell r="A366" t="str">
            <v>II. MATERIALES</v>
          </cell>
        </row>
        <row r="367">
          <cell r="A367" t="str">
            <v>CÓDIGO</v>
          </cell>
          <cell r="B367" t="str">
            <v>DESCRIPCIÓN</v>
          </cell>
          <cell r="C367" t="str">
            <v>UNIDAD</v>
          </cell>
          <cell r="D367" t="str">
            <v>CANTIDAD</v>
          </cell>
          <cell r="E367" t="str">
            <v>DESP.</v>
          </cell>
          <cell r="F367" t="str">
            <v>PRECIO UNIT.</v>
          </cell>
          <cell r="G367" t="str">
            <v>VR. UNITARIO</v>
          </cell>
        </row>
        <row r="368">
          <cell r="A368" t="str">
            <v>MA001</v>
          </cell>
          <cell r="B368" t="str">
            <v>CEMENTO GRIS (50 KG) PORTLAND TIPO I</v>
          </cell>
          <cell r="C368" t="str">
            <v>SC</v>
          </cell>
          <cell r="D368">
            <v>5.2</v>
          </cell>
          <cell r="E368">
            <v>0.05</v>
          </cell>
          <cell r="F368">
            <v>33616</v>
          </cell>
          <cell r="G368">
            <v>183543.36000000002</v>
          </cell>
        </row>
        <row r="369">
          <cell r="A369" t="str">
            <v>MA004</v>
          </cell>
          <cell r="B369" t="str">
            <v>ARENA FINA PARA CONCRETOS</v>
          </cell>
          <cell r="C369" t="str">
            <v>M3</v>
          </cell>
          <cell r="D369">
            <v>0.63</v>
          </cell>
          <cell r="E369">
            <v>0.05</v>
          </cell>
          <cell r="F369">
            <v>54740</v>
          </cell>
          <cell r="G369">
            <v>36210.51</v>
          </cell>
        </row>
        <row r="370">
          <cell r="A370" t="str">
            <v>MA005</v>
          </cell>
          <cell r="B370" t="str">
            <v>TRITURADO 3/4"</v>
          </cell>
          <cell r="C370" t="str">
            <v>M3</v>
          </cell>
          <cell r="D370">
            <v>0.84</v>
          </cell>
          <cell r="E370">
            <v>0.05</v>
          </cell>
          <cell r="F370">
            <v>38080</v>
          </cell>
          <cell r="G370">
            <v>33586.559999999998</v>
          </cell>
        </row>
        <row r="371">
          <cell r="A371" t="str">
            <v>MA006</v>
          </cell>
          <cell r="B371" t="str">
            <v>AGUA</v>
          </cell>
          <cell r="C371" t="str">
            <v>LT</v>
          </cell>
          <cell r="D371">
            <v>170</v>
          </cell>
          <cell r="E371">
            <v>0.1</v>
          </cell>
          <cell r="F371">
            <v>60</v>
          </cell>
          <cell r="G371">
            <v>11220</v>
          </cell>
        </row>
        <row r="372">
          <cell r="A372" t="str">
            <v/>
          </cell>
          <cell r="C372" t="str">
            <v/>
          </cell>
          <cell r="F372" t="str">
            <v/>
          </cell>
          <cell r="G372" t="str">
            <v/>
          </cell>
        </row>
        <row r="373">
          <cell r="A373" t="str">
            <v/>
          </cell>
          <cell r="C373" t="str">
            <v/>
          </cell>
          <cell r="F373" t="str">
            <v/>
          </cell>
          <cell r="G373" t="str">
            <v/>
          </cell>
        </row>
        <row r="374">
          <cell r="A374" t="str">
            <v/>
          </cell>
          <cell r="C374" t="str">
            <v/>
          </cell>
          <cell r="F374" t="str">
            <v/>
          </cell>
          <cell r="G374" t="str">
            <v/>
          </cell>
        </row>
        <row r="375">
          <cell r="F375" t="str">
            <v>SUBTOTAL</v>
          </cell>
          <cell r="G375">
            <v>264560.43000000005</v>
          </cell>
        </row>
        <row r="377">
          <cell r="A377" t="str">
            <v>III. TRANSPORTES</v>
          </cell>
        </row>
        <row r="378">
          <cell r="A378" t="str">
            <v>CÓDIGO</v>
          </cell>
          <cell r="B378" t="str">
            <v>DESCRIPCIÓN</v>
          </cell>
          <cell r="C378" t="str">
            <v>TIPO</v>
          </cell>
          <cell r="D378" t="str">
            <v>VOLUMEN/PESO</v>
          </cell>
          <cell r="E378" t="str">
            <v>DISTANCIA</v>
          </cell>
          <cell r="F378" t="str">
            <v>TARIFA</v>
          </cell>
          <cell r="G378" t="str">
            <v>VR. UNITARIO</v>
          </cell>
        </row>
        <row r="379">
          <cell r="A379" t="str">
            <v>TR002</v>
          </cell>
          <cell r="B379" t="str">
            <v>TRANSPORTE DE MATERIALES DE PLAYA</v>
          </cell>
          <cell r="C379" t="str">
            <v>PLAYA</v>
          </cell>
          <cell r="D379">
            <v>1.5435000000000001</v>
          </cell>
          <cell r="E379">
            <v>46</v>
          </cell>
          <cell r="F379">
            <v>1004</v>
          </cell>
          <cell r="G379">
            <v>71285.004000000001</v>
          </cell>
        </row>
        <row r="380">
          <cell r="A380" t="str">
            <v>TR001</v>
          </cell>
          <cell r="B380" t="str">
            <v>TRANSPORTE DE INSUMOS GENERALES</v>
          </cell>
          <cell r="C380" t="str">
            <v>INSUMOS A MUNICIPIO</v>
          </cell>
          <cell r="D380">
            <v>0.27300000000000002</v>
          </cell>
          <cell r="E380">
            <v>10</v>
          </cell>
          <cell r="F380">
            <v>1004</v>
          </cell>
          <cell r="G380">
            <v>2740.9200000000005</v>
          </cell>
        </row>
        <row r="381">
          <cell r="A381" t="str">
            <v/>
          </cell>
          <cell r="E381" t="str">
            <v/>
          </cell>
          <cell r="F381" t="str">
            <v/>
          </cell>
          <cell r="G381" t="str">
            <v/>
          </cell>
        </row>
        <row r="382">
          <cell r="F382" t="str">
            <v>SUBTOTAL</v>
          </cell>
          <cell r="G382">
            <v>74025.923999999999</v>
          </cell>
        </row>
        <row r="384">
          <cell r="A384" t="str">
            <v>IV. MANO DE OBRA</v>
          </cell>
        </row>
        <row r="385">
          <cell r="A385" t="str">
            <v>CÓDIGO</v>
          </cell>
          <cell r="B385" t="str">
            <v>CARGOS PERSONAL</v>
          </cell>
          <cell r="D385" t="str">
            <v>CANTIDAD</v>
          </cell>
          <cell r="E385" t="str">
            <v>JORNAL TOTAL</v>
          </cell>
          <cell r="F385" t="str">
            <v>RENDIMIENTO</v>
          </cell>
          <cell r="G385" t="str">
            <v>VR. UNITARIO</v>
          </cell>
        </row>
        <row r="386">
          <cell r="A386" t="str">
            <v>MO034</v>
          </cell>
          <cell r="B386" t="str">
            <v>OPERADOR EQUIPO LIVIANO</v>
          </cell>
          <cell r="D386">
            <v>1</v>
          </cell>
          <cell r="E386">
            <v>101428</v>
          </cell>
          <cell r="F386">
            <v>8</v>
          </cell>
          <cell r="G386">
            <v>12678.5</v>
          </cell>
        </row>
        <row r="387">
          <cell r="A387" t="str">
            <v>MO032</v>
          </cell>
          <cell r="B387" t="str">
            <v>AYUDANTE RASO</v>
          </cell>
          <cell r="D387">
            <v>3</v>
          </cell>
          <cell r="E387">
            <v>77280</v>
          </cell>
          <cell r="F387">
            <v>8</v>
          </cell>
          <cell r="G387">
            <v>28980</v>
          </cell>
        </row>
        <row r="388">
          <cell r="A388" t="str">
            <v/>
          </cell>
          <cell r="E388" t="str">
            <v/>
          </cell>
          <cell r="F388" t="str">
            <v/>
          </cell>
          <cell r="G388" t="str">
            <v/>
          </cell>
        </row>
        <row r="389">
          <cell r="A389" t="str">
            <v/>
          </cell>
          <cell r="E389" t="str">
            <v/>
          </cell>
          <cell r="F389" t="str">
            <v/>
          </cell>
          <cell r="G389" t="str">
            <v/>
          </cell>
        </row>
        <row r="390">
          <cell r="F390" t="str">
            <v>SUBTOTAL</v>
          </cell>
          <cell r="G390">
            <v>41658.5</v>
          </cell>
        </row>
        <row r="392">
          <cell r="A392" t="str">
            <v>V. SERVICIOS</v>
          </cell>
        </row>
        <row r="393">
          <cell r="A393" t="str">
            <v>CÓDIGO</v>
          </cell>
          <cell r="B393" t="str">
            <v>DESCRIPCIÓN</v>
          </cell>
          <cell r="D393" t="str">
            <v>UNIDAD</v>
          </cell>
          <cell r="E393" t="str">
            <v>CANTIDAD</v>
          </cell>
          <cell r="F393" t="str">
            <v>PRECIO UNIT.</v>
          </cell>
          <cell r="G393" t="str">
            <v>VR. UNITARIO</v>
          </cell>
        </row>
        <row r="394">
          <cell r="A394" t="str">
            <v/>
          </cell>
          <cell r="D394" t="str">
            <v/>
          </cell>
          <cell r="F394" t="str">
            <v/>
          </cell>
          <cell r="G394" t="str">
            <v/>
          </cell>
        </row>
        <row r="395">
          <cell r="A395" t="str">
            <v/>
          </cell>
          <cell r="D395" t="str">
            <v/>
          </cell>
          <cell r="F395" t="str">
            <v/>
          </cell>
          <cell r="G395" t="str">
            <v/>
          </cell>
        </row>
        <row r="396">
          <cell r="A396" t="str">
            <v/>
          </cell>
          <cell r="D396" t="str">
            <v/>
          </cell>
          <cell r="F396" t="str">
            <v/>
          </cell>
          <cell r="G396" t="str">
            <v/>
          </cell>
        </row>
        <row r="397">
          <cell r="F397" t="str">
            <v>SUBTOTAL</v>
          </cell>
          <cell r="G397" t="str">
            <v/>
          </cell>
        </row>
        <row r="399">
          <cell r="A399" t="str">
            <v>TOTAL COSTO DIRECTO</v>
          </cell>
          <cell r="G399">
            <v>388578</v>
          </cell>
        </row>
        <row r="401">
          <cell r="A401" t="str">
            <v>2. COSTOS INDIRECTOS</v>
          </cell>
        </row>
        <row r="403">
          <cell r="A403" t="str">
            <v>DESCRIPCIÓN</v>
          </cell>
          <cell r="F403" t="str">
            <v>PORCENTAJE</v>
          </cell>
          <cell r="G403" t="str">
            <v>VALOR TOTAL</v>
          </cell>
        </row>
        <row r="404">
          <cell r="A404" t="str">
            <v>ADMINISTRACION</v>
          </cell>
          <cell r="F404">
            <v>0.2364</v>
          </cell>
          <cell r="G404">
            <v>91859.839200000002</v>
          </cell>
        </row>
        <row r="405">
          <cell r="A405" t="str">
            <v>IMPREVISTOS</v>
          </cell>
          <cell r="F405">
            <v>0.01</v>
          </cell>
          <cell r="G405">
            <v>3885.78</v>
          </cell>
        </row>
        <row r="406">
          <cell r="A406" t="str">
            <v>UTILIDADES</v>
          </cell>
          <cell r="F406">
            <v>0.05</v>
          </cell>
          <cell r="G406">
            <v>19428.900000000001</v>
          </cell>
        </row>
        <row r="407">
          <cell r="A407" t="str">
            <v>TOTAL COSTO INDIRECTO</v>
          </cell>
          <cell r="F407">
            <v>0.2964</v>
          </cell>
          <cell r="G407">
            <v>115175</v>
          </cell>
        </row>
        <row r="409">
          <cell r="A409" t="str">
            <v>PRECIO UNITARIO TOTAL APROXIMADO AL PESO</v>
          </cell>
          <cell r="G409">
            <v>503753</v>
          </cell>
        </row>
        <row r="411">
          <cell r="B411" t="str">
            <v/>
          </cell>
        </row>
        <row r="412">
          <cell r="B412" t="str">
            <v/>
          </cell>
        </row>
        <row r="413">
          <cell r="B413" t="str">
            <v/>
          </cell>
        </row>
        <row r="414">
          <cell r="B414" t="str">
            <v/>
          </cell>
          <cell r="D414" t="str">
            <v>FIRMA RESPONSABLE</v>
          </cell>
        </row>
        <row r="415">
          <cell r="A415" t="str">
            <v>DEPARTAMENTO DE ANTIOQUIA</v>
          </cell>
          <cell r="F415" t="str">
            <v/>
          </cell>
        </row>
        <row r="416">
          <cell r="A416" t="str">
            <v>MUNICIPIO DE BURITICÁ</v>
          </cell>
        </row>
        <row r="417">
          <cell r="A417" t="str">
            <v>PROYECTO: MEJORAMIENTO DE VIAS TERCIARIAS EN EL MUNICIPIO DE BURITICA EN EL 
MARCO DEL PROGRAMA REGIONAL MEJORAMIENTO DE VIAS 
TERCIARIAS EN EL OCCIDENTE ANTIOQUEÑO</v>
          </cell>
        </row>
        <row r="419">
          <cell r="A419" t="str">
            <v>ANÁLISIS DE PRECIOS UNITARIOS AUXILIARES</v>
          </cell>
        </row>
        <row r="421">
          <cell r="A421" t="str">
            <v>ITEM</v>
          </cell>
          <cell r="B421" t="str">
            <v>DESCRIPCIÓN</v>
          </cell>
          <cell r="E421" t="str">
            <v>UNIDAD</v>
          </cell>
          <cell r="F421" t="str">
            <v>CANTIDAD</v>
          </cell>
          <cell r="G421" t="str">
            <v>COSTO DIRECTO</v>
          </cell>
        </row>
        <row r="422">
          <cell r="A422" t="str">
            <v>SA007</v>
          </cell>
          <cell r="B422" t="str">
            <v>CONCRETO 2000 PSI (140 MPA) EN OBRA ALTO DEL OBISPO</v>
          </cell>
          <cell r="E422" t="str">
            <v>M3</v>
          </cell>
          <cell r="F422" t="str">
            <v>N.D.</v>
          </cell>
          <cell r="G422">
            <v>362836</v>
          </cell>
        </row>
        <row r="424">
          <cell r="A424" t="str">
            <v>1. COSTOS DIRECTOS</v>
          </cell>
        </row>
        <row r="426">
          <cell r="A426" t="str">
            <v>I. EQUIPO</v>
          </cell>
        </row>
        <row r="427">
          <cell r="A427" t="str">
            <v>CÓDIGO</v>
          </cell>
          <cell r="B427" t="str">
            <v>DESCRIPCIÓN</v>
          </cell>
          <cell r="D427" t="str">
            <v>UNIDAD</v>
          </cell>
          <cell r="E427" t="str">
            <v>TARIFA</v>
          </cell>
          <cell r="F427" t="str">
            <v>RENDIMIENTO</v>
          </cell>
          <cell r="G427" t="str">
            <v>VR. UNITARIO</v>
          </cell>
        </row>
        <row r="428">
          <cell r="A428" t="str">
            <v>HEQ002</v>
          </cell>
          <cell r="B428" t="str">
            <v>CONCRETADORA 1.5 SACOS A GASOLINA</v>
          </cell>
          <cell r="D428" t="str">
            <v>DÍA</v>
          </cell>
          <cell r="E428">
            <v>50000</v>
          </cell>
          <cell r="F428">
            <v>8</v>
          </cell>
          <cell r="G428">
            <v>6250</v>
          </cell>
        </row>
        <row r="429">
          <cell r="A429" t="str">
            <v/>
          </cell>
          <cell r="D429" t="str">
            <v/>
          </cell>
          <cell r="E429" t="str">
            <v/>
          </cell>
          <cell r="G429" t="str">
            <v/>
          </cell>
        </row>
        <row r="430">
          <cell r="A430" t="str">
            <v/>
          </cell>
          <cell r="D430" t="str">
            <v/>
          </cell>
          <cell r="E430" t="str">
            <v/>
          </cell>
          <cell r="G430" t="str">
            <v/>
          </cell>
        </row>
        <row r="431">
          <cell r="A431" t="str">
            <v/>
          </cell>
          <cell r="D431" t="str">
            <v/>
          </cell>
          <cell r="E431" t="str">
            <v/>
          </cell>
          <cell r="G431" t="str">
            <v/>
          </cell>
        </row>
        <row r="432">
          <cell r="A432" t="str">
            <v>HEQ001</v>
          </cell>
          <cell r="B432" t="str">
            <v>HERRAMIENTA MENOR (5% DE LA MANO DE OBRA)</v>
          </cell>
          <cell r="D432" t="str">
            <v>%</v>
          </cell>
          <cell r="E432">
            <v>0.05</v>
          </cell>
          <cell r="F432">
            <v>41658.5</v>
          </cell>
          <cell r="G432">
            <v>2082.9250000000002</v>
          </cell>
        </row>
        <row r="433">
          <cell r="F433" t="str">
            <v>SUBTOTAL</v>
          </cell>
          <cell r="G433">
            <v>8332.9249999999993</v>
          </cell>
        </row>
        <row r="435">
          <cell r="A435" t="str">
            <v>II. MATERIALES</v>
          </cell>
        </row>
        <row r="436">
          <cell r="A436" t="str">
            <v>CÓDIGO</v>
          </cell>
          <cell r="B436" t="str">
            <v>DESCRIPCIÓN</v>
          </cell>
          <cell r="C436" t="str">
            <v>UNIDAD</v>
          </cell>
          <cell r="D436" t="str">
            <v>CANTIDAD</v>
          </cell>
          <cell r="E436" t="str">
            <v>DESP.</v>
          </cell>
          <cell r="F436" t="str">
            <v>PRECIO UNIT.</v>
          </cell>
          <cell r="G436" t="str">
            <v>VR. UNITARIO</v>
          </cell>
        </row>
        <row r="437">
          <cell r="A437" t="str">
            <v>MA001</v>
          </cell>
          <cell r="B437" t="str">
            <v>CEMENTO GRIS (50 KG) PORTLAND TIPO I</v>
          </cell>
          <cell r="C437" t="str">
            <v>SC</v>
          </cell>
          <cell r="D437">
            <v>5.2</v>
          </cell>
          <cell r="E437">
            <v>0.05</v>
          </cell>
          <cell r="F437">
            <v>33616</v>
          </cell>
          <cell r="G437">
            <v>183543.36000000002</v>
          </cell>
        </row>
        <row r="438">
          <cell r="A438" t="str">
            <v>MA004</v>
          </cell>
          <cell r="B438" t="str">
            <v>ARENA FINA PARA CONCRETOS</v>
          </cell>
          <cell r="C438" t="str">
            <v>M3</v>
          </cell>
          <cell r="D438">
            <v>0.63</v>
          </cell>
          <cell r="E438">
            <v>0.05</v>
          </cell>
          <cell r="F438">
            <v>54740</v>
          </cell>
          <cell r="G438">
            <v>36210.51</v>
          </cell>
        </row>
        <row r="439">
          <cell r="A439" t="str">
            <v>MA005</v>
          </cell>
          <cell r="B439" t="str">
            <v>TRITURADO 3/4"</v>
          </cell>
          <cell r="C439" t="str">
            <v>M3</v>
          </cell>
          <cell r="D439">
            <v>0.84</v>
          </cell>
          <cell r="E439">
            <v>0.05</v>
          </cell>
          <cell r="F439">
            <v>38080</v>
          </cell>
          <cell r="G439">
            <v>33586.559999999998</v>
          </cell>
        </row>
        <row r="440">
          <cell r="A440" t="str">
            <v>MA006</v>
          </cell>
          <cell r="B440" t="str">
            <v>AGUA</v>
          </cell>
          <cell r="C440" t="str">
            <v>LT</v>
          </cell>
          <cell r="D440">
            <v>170</v>
          </cell>
          <cell r="E440">
            <v>0.1</v>
          </cell>
          <cell r="F440">
            <v>60</v>
          </cell>
          <cell r="G440">
            <v>11220</v>
          </cell>
        </row>
        <row r="441">
          <cell r="A441" t="str">
            <v/>
          </cell>
          <cell r="C441" t="str">
            <v/>
          </cell>
          <cell r="F441" t="str">
            <v/>
          </cell>
          <cell r="G441" t="str">
            <v/>
          </cell>
        </row>
        <row r="442">
          <cell r="A442" t="str">
            <v/>
          </cell>
          <cell r="C442" t="str">
            <v/>
          </cell>
          <cell r="F442" t="str">
            <v/>
          </cell>
          <cell r="G442" t="str">
            <v/>
          </cell>
        </row>
        <row r="443">
          <cell r="A443" t="str">
            <v/>
          </cell>
          <cell r="C443" t="str">
            <v/>
          </cell>
          <cell r="F443" t="str">
            <v/>
          </cell>
          <cell r="G443" t="str">
            <v/>
          </cell>
        </row>
        <row r="444">
          <cell r="F444" t="str">
            <v>SUBTOTAL</v>
          </cell>
          <cell r="G444">
            <v>264560.43000000005</v>
          </cell>
        </row>
        <row r="446">
          <cell r="A446" t="str">
            <v>III. TRANSPORTES</v>
          </cell>
        </row>
        <row r="447">
          <cell r="A447" t="str">
            <v>CÓDIGO</v>
          </cell>
          <cell r="B447" t="str">
            <v>DESCRIPCIÓN</v>
          </cell>
          <cell r="C447" t="str">
            <v>TIPO</v>
          </cell>
          <cell r="D447" t="str">
            <v>VOLUMEN/PESO</v>
          </cell>
          <cell r="E447" t="str">
            <v>DISTANCIA</v>
          </cell>
          <cell r="F447" t="str">
            <v>TARIFA</v>
          </cell>
          <cell r="G447" t="str">
            <v>VR. UNITARIO</v>
          </cell>
        </row>
        <row r="448">
          <cell r="A448" t="str">
            <v>TR002</v>
          </cell>
          <cell r="B448" t="str">
            <v>TRANSPORTE DE MATERIALES DE PLAYA</v>
          </cell>
          <cell r="C448" t="str">
            <v>PLAYA</v>
          </cell>
          <cell r="D448">
            <v>1.5435000000000001</v>
          </cell>
          <cell r="E448">
            <v>29</v>
          </cell>
          <cell r="F448">
            <v>1004</v>
          </cell>
          <cell r="G448">
            <v>44940.546000000002</v>
          </cell>
        </row>
        <row r="449">
          <cell r="A449" t="str">
            <v>TR001</v>
          </cell>
          <cell r="B449" t="str">
            <v>TRANSPORTE DE INSUMOS GENERALES</v>
          </cell>
          <cell r="C449" t="str">
            <v>INSUMOS A MUNICIPIO</v>
          </cell>
          <cell r="D449">
            <v>0.27300000000000002</v>
          </cell>
          <cell r="E449">
            <v>12.2</v>
          </cell>
          <cell r="F449">
            <v>1004</v>
          </cell>
          <cell r="G449">
            <v>3343.9223999999999</v>
          </cell>
        </row>
        <row r="450">
          <cell r="A450" t="str">
            <v/>
          </cell>
          <cell r="E450" t="str">
            <v/>
          </cell>
          <cell r="F450" t="str">
            <v/>
          </cell>
          <cell r="G450" t="str">
            <v/>
          </cell>
        </row>
        <row r="451">
          <cell r="F451" t="str">
            <v>SUBTOTAL</v>
          </cell>
          <cell r="G451">
            <v>48284.468400000005</v>
          </cell>
        </row>
        <row r="453">
          <cell r="A453" t="str">
            <v>IV. MANO DE OBRA</v>
          </cell>
        </row>
        <row r="454">
          <cell r="A454" t="str">
            <v>CÓDIGO</v>
          </cell>
          <cell r="B454" t="str">
            <v>CARGOS PERSONAL</v>
          </cell>
          <cell r="D454" t="str">
            <v>CANTIDAD</v>
          </cell>
          <cell r="E454" t="str">
            <v>JORNAL TOTAL</v>
          </cell>
          <cell r="F454" t="str">
            <v>RENDIMIENTO</v>
          </cell>
          <cell r="G454" t="str">
            <v>VR. UNITARIO</v>
          </cell>
        </row>
        <row r="455">
          <cell r="A455" t="str">
            <v>MO034</v>
          </cell>
          <cell r="B455" t="str">
            <v>OPERADOR EQUIPO LIVIANO</v>
          </cell>
          <cell r="D455">
            <v>1</v>
          </cell>
          <cell r="E455">
            <v>101428</v>
          </cell>
          <cell r="F455">
            <v>8</v>
          </cell>
          <cell r="G455">
            <v>12678.5</v>
          </cell>
        </row>
        <row r="456">
          <cell r="A456" t="str">
            <v>MO032</v>
          </cell>
          <cell r="B456" t="str">
            <v>AYUDANTE RASO</v>
          </cell>
          <cell r="D456">
            <v>3</v>
          </cell>
          <cell r="E456">
            <v>77280</v>
          </cell>
          <cell r="F456">
            <v>8</v>
          </cell>
          <cell r="G456">
            <v>28980</v>
          </cell>
        </row>
        <row r="457">
          <cell r="A457" t="str">
            <v/>
          </cell>
          <cell r="E457" t="str">
            <v/>
          </cell>
          <cell r="F457" t="str">
            <v/>
          </cell>
          <cell r="G457" t="str">
            <v/>
          </cell>
        </row>
        <row r="458">
          <cell r="A458" t="str">
            <v/>
          </cell>
          <cell r="E458" t="str">
            <v/>
          </cell>
          <cell r="F458" t="str">
            <v/>
          </cell>
          <cell r="G458" t="str">
            <v/>
          </cell>
        </row>
        <row r="459">
          <cell r="F459" t="str">
            <v>SUBTOTAL</v>
          </cell>
          <cell r="G459">
            <v>41658.5</v>
          </cell>
        </row>
        <row r="461">
          <cell r="A461" t="str">
            <v>V. SERVICIOS</v>
          </cell>
        </row>
        <row r="462">
          <cell r="A462" t="str">
            <v>CÓDIGO</v>
          </cell>
          <cell r="B462" t="str">
            <v>DESCRIPCIÓN</v>
          </cell>
          <cell r="D462" t="str">
            <v>UNIDAD</v>
          </cell>
          <cell r="E462" t="str">
            <v>CANTIDAD</v>
          </cell>
          <cell r="F462" t="str">
            <v>PRECIO UNIT.</v>
          </cell>
          <cell r="G462" t="str">
            <v>VR. UNITARIO</v>
          </cell>
        </row>
        <row r="463">
          <cell r="A463" t="str">
            <v/>
          </cell>
          <cell r="D463" t="str">
            <v/>
          </cell>
          <cell r="F463" t="str">
            <v/>
          </cell>
          <cell r="G463" t="str">
            <v/>
          </cell>
        </row>
        <row r="464">
          <cell r="A464" t="str">
            <v/>
          </cell>
          <cell r="D464" t="str">
            <v/>
          </cell>
          <cell r="F464" t="str">
            <v/>
          </cell>
          <cell r="G464" t="str">
            <v/>
          </cell>
        </row>
        <row r="465">
          <cell r="A465" t="str">
            <v/>
          </cell>
          <cell r="D465" t="str">
            <v/>
          </cell>
          <cell r="F465" t="str">
            <v/>
          </cell>
          <cell r="G465" t="str">
            <v/>
          </cell>
        </row>
        <row r="466">
          <cell r="F466" t="str">
            <v>SUBTOTAL</v>
          </cell>
          <cell r="G466" t="str">
            <v/>
          </cell>
        </row>
        <row r="468">
          <cell r="A468" t="str">
            <v>TOTAL COSTO DIRECTO</v>
          </cell>
          <cell r="G468">
            <v>362836</v>
          </cell>
        </row>
        <row r="470">
          <cell r="A470" t="str">
            <v>2. COSTOS INDIRECTOS</v>
          </cell>
        </row>
        <row r="472">
          <cell r="A472" t="str">
            <v>DESCRIPCIÓN</v>
          </cell>
          <cell r="F472" t="str">
            <v>PORCENTAJE</v>
          </cell>
          <cell r="G472" t="str">
            <v>VALOR TOTAL</v>
          </cell>
        </row>
        <row r="473">
          <cell r="A473" t="str">
            <v>ADMINISTRACION</v>
          </cell>
          <cell r="F473">
            <v>0.2364</v>
          </cell>
          <cell r="G473">
            <v>85774.430399999997</v>
          </cell>
        </row>
        <row r="474">
          <cell r="A474" t="str">
            <v>IMPREVISTOS</v>
          </cell>
          <cell r="F474">
            <v>0.01</v>
          </cell>
          <cell r="G474">
            <v>3628.36</v>
          </cell>
        </row>
        <row r="475">
          <cell r="A475" t="str">
            <v>UTILIDADES</v>
          </cell>
          <cell r="F475">
            <v>0.05</v>
          </cell>
          <cell r="G475">
            <v>18141.8</v>
          </cell>
        </row>
        <row r="476">
          <cell r="A476" t="str">
            <v>TOTAL COSTO INDIRECTO</v>
          </cell>
          <cell r="F476">
            <v>0.2964</v>
          </cell>
          <cell r="G476">
            <v>107545</v>
          </cell>
        </row>
        <row r="478">
          <cell r="A478" t="str">
            <v>PRECIO UNITARIO TOTAL APROXIMADO AL PESO</v>
          </cell>
          <cell r="G478">
            <v>470381</v>
          </cell>
        </row>
        <row r="480">
          <cell r="B480" t="str">
            <v/>
          </cell>
        </row>
        <row r="481">
          <cell r="B481" t="str">
            <v/>
          </cell>
        </row>
        <row r="482">
          <cell r="B482" t="str">
            <v/>
          </cell>
        </row>
        <row r="483">
          <cell r="B483" t="str">
            <v/>
          </cell>
          <cell r="D483" t="str">
            <v>FIRMA RESPONSABLE</v>
          </cell>
        </row>
        <row r="484">
          <cell r="A484" t="str">
            <v>DEPARTAMENTO DE ANTIOQUIA</v>
          </cell>
          <cell r="F484" t="str">
            <v/>
          </cell>
        </row>
        <row r="485">
          <cell r="A485" t="str">
            <v>MUNICIPIO DE BURITICÁ</v>
          </cell>
        </row>
        <row r="486">
          <cell r="A486" t="str">
            <v>PROYECTO: MEJORAMIENTO DE VIAS TERCIARIAS EN EL MUNICIPIO DE BURITICA EN EL 
MARCO DEL PROGRAMA REGIONAL MEJORAMIENTO DE VIAS 
TERCIARIAS EN EL OCCIDENTE ANTIOQUEÑO</v>
          </cell>
        </row>
        <row r="488">
          <cell r="A488" t="str">
            <v>ANÁLISIS DE PRECIOS UNITARIOS AUXILIARES</v>
          </cell>
        </row>
        <row r="490">
          <cell r="A490" t="str">
            <v>ITEM</v>
          </cell>
          <cell r="B490" t="str">
            <v>DESCRIPCIÓN</v>
          </cell>
          <cell r="E490" t="str">
            <v>UNIDAD</v>
          </cell>
          <cell r="F490" t="str">
            <v>CANTIDAD</v>
          </cell>
          <cell r="G490" t="str">
            <v>COSTO DIRECTO</v>
          </cell>
        </row>
        <row r="491">
          <cell r="A491" t="str">
            <v>SA008</v>
          </cell>
          <cell r="B491" t="str">
            <v>MORTERO 1:3 EN OBRA (REVOQUE)</v>
          </cell>
          <cell r="E491" t="str">
            <v>M3</v>
          </cell>
          <cell r="F491" t="str">
            <v>N.D.</v>
          </cell>
          <cell r="G491">
            <v>372553</v>
          </cell>
        </row>
        <row r="493">
          <cell r="A493" t="str">
            <v>1. COSTOS DIRECTOS</v>
          </cell>
        </row>
        <row r="495">
          <cell r="A495" t="str">
            <v>I. EQUIPO</v>
          </cell>
        </row>
        <row r="496">
          <cell r="A496" t="str">
            <v>CÓDIGO</v>
          </cell>
          <cell r="B496" t="str">
            <v>DESCRIPCIÓN</v>
          </cell>
          <cell r="D496" t="str">
            <v>UNIDAD</v>
          </cell>
          <cell r="E496" t="str">
            <v>TARIFA</v>
          </cell>
          <cell r="F496" t="str">
            <v>RENDIMIENTO</v>
          </cell>
          <cell r="G496" t="str">
            <v>VR. UNITARIO</v>
          </cell>
        </row>
        <row r="497">
          <cell r="A497" t="str">
            <v>HEQ002</v>
          </cell>
          <cell r="B497" t="str">
            <v>CONCRETADORA 1.5 SACOS A GASOLINA</v>
          </cell>
          <cell r="D497" t="str">
            <v>DÍA</v>
          </cell>
          <cell r="E497">
            <v>50000</v>
          </cell>
          <cell r="F497">
            <v>8</v>
          </cell>
          <cell r="G497">
            <v>6250</v>
          </cell>
        </row>
        <row r="498">
          <cell r="A498" t="str">
            <v/>
          </cell>
          <cell r="D498" t="str">
            <v/>
          </cell>
          <cell r="E498" t="str">
            <v/>
          </cell>
          <cell r="G498" t="str">
            <v/>
          </cell>
        </row>
        <row r="499">
          <cell r="A499" t="str">
            <v/>
          </cell>
          <cell r="D499" t="str">
            <v/>
          </cell>
          <cell r="E499" t="str">
            <v/>
          </cell>
          <cell r="G499" t="str">
            <v/>
          </cell>
        </row>
        <row r="500">
          <cell r="A500" t="str">
            <v/>
          </cell>
          <cell r="D500" t="str">
            <v/>
          </cell>
          <cell r="E500" t="str">
            <v/>
          </cell>
          <cell r="G500" t="str">
            <v/>
          </cell>
        </row>
        <row r="501">
          <cell r="A501" t="str">
            <v>HEQ001</v>
          </cell>
          <cell r="B501" t="str">
            <v>HERRAMIENTA MENOR (5% DE LA MANO DE OBRA)</v>
          </cell>
          <cell r="D501" t="str">
            <v>%</v>
          </cell>
          <cell r="E501">
            <v>0.05</v>
          </cell>
          <cell r="F501">
            <v>31998.5</v>
          </cell>
          <cell r="G501">
            <v>1599.9250000000002</v>
          </cell>
        </row>
        <row r="502">
          <cell r="F502" t="str">
            <v>SUBTOTAL</v>
          </cell>
          <cell r="G502">
            <v>7849.9250000000002</v>
          </cell>
        </row>
        <row r="504">
          <cell r="A504" t="str">
            <v>II. MATERIALES</v>
          </cell>
        </row>
        <row r="505">
          <cell r="A505" t="str">
            <v>CÓDIGO</v>
          </cell>
          <cell r="B505" t="str">
            <v>DESCRIPCIÓN</v>
          </cell>
          <cell r="C505" t="str">
            <v>UNIDAD</v>
          </cell>
          <cell r="D505" t="str">
            <v>CANTIDAD</v>
          </cell>
          <cell r="E505" t="str">
            <v>DESP.</v>
          </cell>
          <cell r="F505" t="str">
            <v>PRECIO UNIT.</v>
          </cell>
          <cell r="G505" t="str">
            <v>VR. UNITARIO</v>
          </cell>
        </row>
        <row r="506">
          <cell r="A506" t="str">
            <v>MA001</v>
          </cell>
          <cell r="B506" t="str">
            <v>CEMENTO GRIS (50 KG) PORTLAND TIPO I</v>
          </cell>
          <cell r="C506" t="str">
            <v>SC</v>
          </cell>
          <cell r="D506">
            <v>9.08</v>
          </cell>
          <cell r="E506">
            <v>0.05</v>
          </cell>
          <cell r="F506">
            <v>33616</v>
          </cell>
          <cell r="G506">
            <v>320494.94400000002</v>
          </cell>
        </row>
        <row r="507">
          <cell r="A507" t="str">
            <v>MA003</v>
          </cell>
          <cell r="B507" t="str">
            <v xml:space="preserve">ARENA DE REVOQUE </v>
          </cell>
          <cell r="C507" t="str">
            <v>M3</v>
          </cell>
          <cell r="D507">
            <v>1.0900000000000001</v>
          </cell>
          <cell r="E507">
            <v>0.05</v>
          </cell>
          <cell r="F507">
            <v>0</v>
          </cell>
          <cell r="G507">
            <v>0</v>
          </cell>
        </row>
        <row r="508">
          <cell r="A508" t="str">
            <v>MA006</v>
          </cell>
          <cell r="B508" t="str">
            <v>AGUA</v>
          </cell>
          <cell r="C508" t="str">
            <v>LT</v>
          </cell>
          <cell r="D508">
            <v>185</v>
          </cell>
          <cell r="E508">
            <v>0.1</v>
          </cell>
          <cell r="F508">
            <v>60</v>
          </cell>
          <cell r="G508">
            <v>12210.000000000002</v>
          </cell>
        </row>
        <row r="509">
          <cell r="A509" t="str">
            <v/>
          </cell>
          <cell r="C509" t="str">
            <v/>
          </cell>
          <cell r="F509" t="str">
            <v/>
          </cell>
          <cell r="G509" t="str">
            <v/>
          </cell>
        </row>
        <row r="510">
          <cell r="A510" t="str">
            <v/>
          </cell>
          <cell r="C510" t="str">
            <v/>
          </cell>
          <cell r="F510" t="str">
            <v/>
          </cell>
          <cell r="G510" t="str">
            <v/>
          </cell>
        </row>
        <row r="511">
          <cell r="A511" t="str">
            <v/>
          </cell>
          <cell r="C511" t="str">
            <v/>
          </cell>
          <cell r="F511" t="str">
            <v/>
          </cell>
          <cell r="G511" t="str">
            <v/>
          </cell>
        </row>
        <row r="512">
          <cell r="A512" t="str">
            <v/>
          </cell>
          <cell r="C512" t="str">
            <v/>
          </cell>
          <cell r="F512" t="str">
            <v/>
          </cell>
          <cell r="G512" t="str">
            <v/>
          </cell>
        </row>
        <row r="513">
          <cell r="F513" t="str">
            <v>SUBTOTAL</v>
          </cell>
          <cell r="G513">
            <v>332704.94400000002</v>
          </cell>
        </row>
        <row r="515">
          <cell r="A515" t="str">
            <v>III. TRANSPORTES</v>
          </cell>
        </row>
        <row r="516">
          <cell r="A516" t="str">
            <v>CÓDIGO</v>
          </cell>
          <cell r="B516" t="str">
            <v>DESCRIPCIÓN</v>
          </cell>
          <cell r="C516" t="str">
            <v>TIPO</v>
          </cell>
          <cell r="D516" t="str">
            <v>VOLUMEN/PESO</v>
          </cell>
          <cell r="E516" t="str">
            <v>DISTANCIA</v>
          </cell>
          <cell r="F516" t="str">
            <v>TARIFA</v>
          </cell>
          <cell r="G516" t="str">
            <v>VR. UNITARIO</v>
          </cell>
        </row>
        <row r="517">
          <cell r="A517" t="str">
            <v>TR002</v>
          </cell>
          <cell r="B517" t="str">
            <v>TRANSPORTE DE MATERIALES DE PLAYA</v>
          </cell>
          <cell r="C517" t="str">
            <v>PLAYA</v>
          </cell>
          <cell r="D517">
            <v>1.1445000000000001</v>
          </cell>
          <cell r="E517">
            <v>0</v>
          </cell>
          <cell r="F517">
            <v>1004</v>
          </cell>
          <cell r="G517">
            <v>0</v>
          </cell>
        </row>
        <row r="518">
          <cell r="A518" t="str">
            <v>TR001</v>
          </cell>
          <cell r="B518" t="str">
            <v>TRANSPORTE DE INSUMOS GENERALES</v>
          </cell>
          <cell r="C518" t="str">
            <v>INSUMOS A MUNICIPIO</v>
          </cell>
          <cell r="D518">
            <v>0.47670000000000001</v>
          </cell>
          <cell r="E518">
            <v>0</v>
          </cell>
          <cell r="F518">
            <v>1004</v>
          </cell>
          <cell r="G518">
            <v>0</v>
          </cell>
        </row>
        <row r="519">
          <cell r="A519" t="str">
            <v/>
          </cell>
          <cell r="E519" t="str">
            <v/>
          </cell>
          <cell r="F519" t="str">
            <v/>
          </cell>
          <cell r="G519" t="str">
            <v/>
          </cell>
        </row>
        <row r="520">
          <cell r="F520" t="str">
            <v>SUBTOTAL</v>
          </cell>
          <cell r="G520" t="str">
            <v/>
          </cell>
        </row>
        <row r="522">
          <cell r="A522" t="str">
            <v>IV. MANO DE OBRA</v>
          </cell>
        </row>
        <row r="523">
          <cell r="A523" t="str">
            <v>CÓDIGO</v>
          </cell>
          <cell r="B523" t="str">
            <v>CARGOS PERSONAL</v>
          </cell>
          <cell r="D523" t="str">
            <v>CANTIDAD</v>
          </cell>
          <cell r="E523" t="str">
            <v>JORNAL TOTAL</v>
          </cell>
          <cell r="F523" t="str">
            <v>RENDIMIENTO</v>
          </cell>
          <cell r="G523" t="str">
            <v>VR. UNITARIO</v>
          </cell>
        </row>
        <row r="524">
          <cell r="A524" t="str">
            <v>MO034</v>
          </cell>
          <cell r="B524" t="str">
            <v>OPERADOR EQUIPO LIVIANO</v>
          </cell>
          <cell r="D524">
            <v>1</v>
          </cell>
          <cell r="E524">
            <v>101428</v>
          </cell>
          <cell r="F524">
            <v>8</v>
          </cell>
          <cell r="G524">
            <v>12678.5</v>
          </cell>
        </row>
        <row r="525">
          <cell r="A525" t="str">
            <v>MO032</v>
          </cell>
          <cell r="B525" t="str">
            <v>AYUDANTE RASO</v>
          </cell>
          <cell r="D525">
            <v>2</v>
          </cell>
          <cell r="E525">
            <v>77280</v>
          </cell>
          <cell r="F525">
            <v>8</v>
          </cell>
          <cell r="G525">
            <v>19320</v>
          </cell>
        </row>
        <row r="526">
          <cell r="A526" t="str">
            <v/>
          </cell>
          <cell r="E526" t="str">
            <v/>
          </cell>
          <cell r="F526" t="str">
            <v/>
          </cell>
          <cell r="G526" t="str">
            <v/>
          </cell>
        </row>
        <row r="527">
          <cell r="A527" t="str">
            <v/>
          </cell>
          <cell r="E527" t="str">
            <v/>
          </cell>
          <cell r="F527" t="str">
            <v/>
          </cell>
          <cell r="G527" t="str">
            <v/>
          </cell>
        </row>
        <row r="528">
          <cell r="F528" t="str">
            <v>SUBTOTAL</v>
          </cell>
          <cell r="G528">
            <v>31998.5</v>
          </cell>
        </row>
        <row r="530">
          <cell r="A530" t="str">
            <v>V. SERVICIOS</v>
          </cell>
        </row>
        <row r="531">
          <cell r="A531" t="str">
            <v>CÓDIGO</v>
          </cell>
          <cell r="B531" t="str">
            <v>DESCRIPCIÓN</v>
          </cell>
          <cell r="D531" t="str">
            <v>UNIDAD</v>
          </cell>
          <cell r="E531" t="str">
            <v>CANTIDAD</v>
          </cell>
          <cell r="F531" t="str">
            <v>PRECIO UNIT.</v>
          </cell>
          <cell r="G531" t="str">
            <v>VR. UNITARIO</v>
          </cell>
        </row>
        <row r="532">
          <cell r="A532" t="str">
            <v/>
          </cell>
          <cell r="D532" t="str">
            <v/>
          </cell>
          <cell r="F532" t="str">
            <v/>
          </cell>
          <cell r="G532" t="str">
            <v/>
          </cell>
        </row>
        <row r="533">
          <cell r="A533" t="str">
            <v/>
          </cell>
          <cell r="D533" t="str">
            <v/>
          </cell>
          <cell r="F533" t="str">
            <v/>
          </cell>
          <cell r="G533" t="str">
            <v/>
          </cell>
        </row>
        <row r="534">
          <cell r="A534" t="str">
            <v/>
          </cell>
          <cell r="D534" t="str">
            <v/>
          </cell>
          <cell r="F534" t="str">
            <v/>
          </cell>
          <cell r="G534" t="str">
            <v/>
          </cell>
        </row>
        <row r="535">
          <cell r="F535" t="str">
            <v>SUBTOTAL</v>
          </cell>
          <cell r="G535" t="str">
            <v/>
          </cell>
        </row>
        <row r="537">
          <cell r="A537" t="str">
            <v>TOTAL COSTO DIRECTO</v>
          </cell>
          <cell r="G537">
            <v>372553</v>
          </cell>
        </row>
        <row r="539">
          <cell r="A539" t="str">
            <v>2. COSTOS INDIRECTOS</v>
          </cell>
        </row>
        <row r="541">
          <cell r="A541" t="str">
            <v>DESCRIPCIÓN</v>
          </cell>
          <cell r="F541" t="str">
            <v>PORCENTAJE</v>
          </cell>
          <cell r="G541" t="str">
            <v>VALOR TOTAL</v>
          </cell>
        </row>
        <row r="542">
          <cell r="A542" t="str">
            <v>ADMINISTRACION</v>
          </cell>
          <cell r="F542">
            <v>0.2364</v>
          </cell>
          <cell r="G542">
            <v>88071.529200000004</v>
          </cell>
        </row>
        <row r="543">
          <cell r="A543" t="str">
            <v>IMPREVISTOS</v>
          </cell>
          <cell r="F543">
            <v>0.01</v>
          </cell>
          <cell r="G543">
            <v>3725.53</v>
          </cell>
        </row>
        <row r="544">
          <cell r="A544" t="str">
            <v>UTILIDADES</v>
          </cell>
          <cell r="F544">
            <v>0.05</v>
          </cell>
          <cell r="G544">
            <v>18627.650000000001</v>
          </cell>
        </row>
        <row r="545">
          <cell r="A545" t="str">
            <v>TOTAL COSTO INDIRECTO</v>
          </cell>
          <cell r="F545">
            <v>0.2964</v>
          </cell>
          <cell r="G545">
            <v>110425</v>
          </cell>
        </row>
        <row r="547">
          <cell r="A547" t="str">
            <v>PRECIO UNITARIO TOTAL APROXIMADO AL PESO</v>
          </cell>
          <cell r="G547">
            <v>482978</v>
          </cell>
        </row>
        <row r="549">
          <cell r="B549" t="str">
            <v/>
          </cell>
        </row>
        <row r="550">
          <cell r="B550" t="str">
            <v/>
          </cell>
        </row>
        <row r="551">
          <cell r="B551" t="str">
            <v/>
          </cell>
        </row>
        <row r="552">
          <cell r="B552" t="str">
            <v/>
          </cell>
          <cell r="D552" t="str">
            <v>FIRMA RESPONSABLE</v>
          </cell>
        </row>
        <row r="553">
          <cell r="A553" t="str">
            <v>DEPARTAMENTO DE ANTIOQUIA</v>
          </cell>
          <cell r="F553" t="str">
            <v/>
          </cell>
        </row>
        <row r="554">
          <cell r="A554" t="str">
            <v>MUNICIPIO DE BURITICÁ</v>
          </cell>
        </row>
        <row r="555">
          <cell r="A555" t="str">
            <v>PROYECTO: MEJORAMIENTO DE VIAS TERCIARIAS EN EL MUNICIPIO DE BURITICA EN EL 
MARCO DEL PROGRAMA REGIONAL MEJORAMIENTO DE VIAS 
TERCIARIAS EN EL OCCIDENTE ANTIOQUEÑO</v>
          </cell>
        </row>
        <row r="557">
          <cell r="A557" t="str">
            <v>ANÁLISIS DE PRECIOS UNITARIOS AUXILIARES</v>
          </cell>
        </row>
        <row r="559">
          <cell r="A559" t="str">
            <v>ITEM</v>
          </cell>
          <cell r="B559" t="str">
            <v>DESCRIPCIÓN</v>
          </cell>
          <cell r="E559" t="str">
            <v>UNIDAD</v>
          </cell>
          <cell r="F559" t="str">
            <v>CANTIDAD</v>
          </cell>
          <cell r="G559" t="str">
            <v>COSTO DIRECTO</v>
          </cell>
        </row>
        <row r="560">
          <cell r="A560" t="str">
            <v>SA009</v>
          </cell>
          <cell r="B560" t="str">
            <v>MORTERO 1:3 EN OBRA (GROUT)</v>
          </cell>
          <cell r="E560" t="str">
            <v>M3</v>
          </cell>
          <cell r="F560" t="str">
            <v>N.D.</v>
          </cell>
          <cell r="G560">
            <v>435203</v>
          </cell>
        </row>
        <row r="562">
          <cell r="A562" t="str">
            <v>1. COSTOS DIRECTOS</v>
          </cell>
        </row>
        <row r="564">
          <cell r="A564" t="str">
            <v>I. EQUIPO</v>
          </cell>
        </row>
        <row r="565">
          <cell r="A565" t="str">
            <v>CÓDIGO</v>
          </cell>
          <cell r="B565" t="str">
            <v>DESCRIPCIÓN</v>
          </cell>
          <cell r="D565" t="str">
            <v>UNIDAD</v>
          </cell>
          <cell r="E565" t="str">
            <v>TARIFA</v>
          </cell>
          <cell r="F565" t="str">
            <v>RENDIMIENTO</v>
          </cell>
          <cell r="G565" t="str">
            <v>VR. UNITARIO</v>
          </cell>
        </row>
        <row r="566">
          <cell r="A566" t="str">
            <v>HEQ002</v>
          </cell>
          <cell r="B566" t="str">
            <v>CONCRETADORA 1.5 SACOS A GASOLINA</v>
          </cell>
          <cell r="D566" t="str">
            <v>DÍA</v>
          </cell>
          <cell r="E566">
            <v>50000</v>
          </cell>
          <cell r="F566">
            <v>8</v>
          </cell>
          <cell r="G566">
            <v>6250</v>
          </cell>
        </row>
        <row r="567">
          <cell r="A567" t="str">
            <v/>
          </cell>
          <cell r="D567" t="str">
            <v/>
          </cell>
          <cell r="E567" t="str">
            <v/>
          </cell>
          <cell r="G567" t="str">
            <v/>
          </cell>
        </row>
        <row r="568">
          <cell r="A568" t="str">
            <v/>
          </cell>
          <cell r="D568" t="str">
            <v/>
          </cell>
          <cell r="E568" t="str">
            <v/>
          </cell>
          <cell r="G568" t="str">
            <v/>
          </cell>
        </row>
        <row r="569">
          <cell r="A569" t="str">
            <v/>
          </cell>
          <cell r="D569" t="str">
            <v/>
          </cell>
          <cell r="E569" t="str">
            <v/>
          </cell>
          <cell r="G569" t="str">
            <v/>
          </cell>
        </row>
        <row r="570">
          <cell r="A570" t="str">
            <v>HEQ001</v>
          </cell>
          <cell r="B570" t="str">
            <v>HERRAMIENTA MENOR (5% DE LA MANO DE OBRA)</v>
          </cell>
          <cell r="D570" t="str">
            <v>%</v>
          </cell>
          <cell r="E570">
            <v>0.05</v>
          </cell>
          <cell r="F570">
            <v>31998.5</v>
          </cell>
          <cell r="G570">
            <v>1599.9250000000002</v>
          </cell>
        </row>
        <row r="571">
          <cell r="F571" t="str">
            <v>SUBTOTAL</v>
          </cell>
          <cell r="G571">
            <v>7849.9250000000002</v>
          </cell>
        </row>
        <row r="573">
          <cell r="A573" t="str">
            <v>II. MATERIALES</v>
          </cell>
        </row>
        <row r="574">
          <cell r="A574" t="str">
            <v>CÓDIGO</v>
          </cell>
          <cell r="B574" t="str">
            <v>DESCRIPCIÓN</v>
          </cell>
          <cell r="C574" t="str">
            <v>UNIDAD</v>
          </cell>
          <cell r="D574" t="str">
            <v>CANTIDAD</v>
          </cell>
          <cell r="E574" t="str">
            <v>DESP.</v>
          </cell>
          <cell r="F574" t="str">
            <v>PRECIO UNIT.</v>
          </cell>
          <cell r="G574" t="str">
            <v>VR. UNITARIO</v>
          </cell>
        </row>
        <row r="575">
          <cell r="A575" t="str">
            <v>MA001</v>
          </cell>
          <cell r="B575" t="str">
            <v>CEMENTO GRIS (50 KG) PORTLAND TIPO I</v>
          </cell>
          <cell r="C575" t="str">
            <v>SC</v>
          </cell>
          <cell r="D575">
            <v>9.08</v>
          </cell>
          <cell r="E575">
            <v>0.05</v>
          </cell>
          <cell r="F575">
            <v>33616</v>
          </cell>
          <cell r="G575">
            <v>320494.94400000002</v>
          </cell>
        </row>
        <row r="576">
          <cell r="A576" t="str">
            <v>MA004</v>
          </cell>
          <cell r="B576" t="str">
            <v>ARENA FINA PARA CONCRETOS</v>
          </cell>
          <cell r="C576" t="str">
            <v>M3</v>
          </cell>
          <cell r="D576">
            <v>1.0900000000000001</v>
          </cell>
          <cell r="E576">
            <v>0.05</v>
          </cell>
          <cell r="F576">
            <v>54740</v>
          </cell>
          <cell r="G576">
            <v>62649.930000000008</v>
          </cell>
        </row>
        <row r="577">
          <cell r="A577" t="str">
            <v>MA006</v>
          </cell>
          <cell r="B577" t="str">
            <v>AGUA</v>
          </cell>
          <cell r="C577" t="str">
            <v>LT</v>
          </cell>
          <cell r="D577">
            <v>185</v>
          </cell>
          <cell r="E577">
            <v>0.1</v>
          </cell>
          <cell r="F577">
            <v>60</v>
          </cell>
          <cell r="G577">
            <v>12210.000000000002</v>
          </cell>
        </row>
        <row r="578">
          <cell r="A578" t="str">
            <v/>
          </cell>
          <cell r="C578" t="str">
            <v/>
          </cell>
          <cell r="F578" t="str">
            <v/>
          </cell>
          <cell r="G578" t="str">
            <v/>
          </cell>
        </row>
        <row r="579">
          <cell r="A579" t="str">
            <v/>
          </cell>
          <cell r="C579" t="str">
            <v/>
          </cell>
          <cell r="F579" t="str">
            <v/>
          </cell>
          <cell r="G579" t="str">
            <v/>
          </cell>
        </row>
        <row r="580">
          <cell r="A580" t="str">
            <v/>
          </cell>
          <cell r="C580" t="str">
            <v/>
          </cell>
          <cell r="F580" t="str">
            <v/>
          </cell>
          <cell r="G580" t="str">
            <v/>
          </cell>
        </row>
        <row r="581">
          <cell r="A581" t="str">
            <v/>
          </cell>
          <cell r="C581" t="str">
            <v/>
          </cell>
          <cell r="F581" t="str">
            <v/>
          </cell>
          <cell r="G581" t="str">
            <v/>
          </cell>
        </row>
        <row r="582">
          <cell r="F582" t="str">
            <v>SUBTOTAL</v>
          </cell>
          <cell r="G582">
            <v>395354.87400000001</v>
          </cell>
        </row>
        <row r="584">
          <cell r="A584" t="str">
            <v>III. TRANSPORTES</v>
          </cell>
        </row>
        <row r="585">
          <cell r="A585" t="str">
            <v>CÓDIGO</v>
          </cell>
          <cell r="B585" t="str">
            <v>DESCRIPCIÓN</v>
          </cell>
          <cell r="C585" t="str">
            <v>TIPO</v>
          </cell>
          <cell r="D585" t="str">
            <v>VOLUMEN/PESO</v>
          </cell>
          <cell r="E585" t="str">
            <v>DISTANCIA</v>
          </cell>
          <cell r="F585" t="str">
            <v>TARIFA</v>
          </cell>
          <cell r="G585" t="str">
            <v>VR. UNITARIO</v>
          </cell>
        </row>
        <row r="586">
          <cell r="A586" t="str">
            <v>TR002</v>
          </cell>
          <cell r="B586" t="str">
            <v>TRANSPORTE DE MATERIALES DE PLAYA</v>
          </cell>
          <cell r="C586" t="str">
            <v>PLAYA</v>
          </cell>
          <cell r="D586">
            <v>1.1445000000000001</v>
          </cell>
          <cell r="E586">
            <v>0</v>
          </cell>
          <cell r="F586">
            <v>1004</v>
          </cell>
          <cell r="G586">
            <v>0</v>
          </cell>
        </row>
        <row r="587">
          <cell r="A587" t="str">
            <v>TR001</v>
          </cell>
          <cell r="B587" t="str">
            <v>TRANSPORTE DE INSUMOS GENERALES</v>
          </cell>
          <cell r="C587" t="str">
            <v>INSUMOS A MUNICIPIO</v>
          </cell>
          <cell r="D587">
            <v>0.47670000000000001</v>
          </cell>
          <cell r="E587">
            <v>0</v>
          </cell>
          <cell r="F587">
            <v>1004</v>
          </cell>
          <cell r="G587">
            <v>0</v>
          </cell>
        </row>
        <row r="588">
          <cell r="A588" t="str">
            <v/>
          </cell>
          <cell r="E588" t="str">
            <v/>
          </cell>
          <cell r="F588" t="str">
            <v/>
          </cell>
          <cell r="G588" t="str">
            <v/>
          </cell>
        </row>
        <row r="589">
          <cell r="F589" t="str">
            <v>SUBTOTAL</v>
          </cell>
          <cell r="G589" t="str">
            <v/>
          </cell>
        </row>
        <row r="591">
          <cell r="A591" t="str">
            <v>IV. MANO DE OBRA</v>
          </cell>
        </row>
        <row r="592">
          <cell r="A592" t="str">
            <v>CÓDIGO</v>
          </cell>
          <cell r="B592" t="str">
            <v>CARGOS PERSONAL</v>
          </cell>
          <cell r="D592" t="str">
            <v>CANTIDAD</v>
          </cell>
          <cell r="E592" t="str">
            <v>JORNAL TOTAL</v>
          </cell>
          <cell r="F592" t="str">
            <v>RENDIMIENTO</v>
          </cell>
          <cell r="G592" t="str">
            <v>VR. UNITARIO</v>
          </cell>
        </row>
        <row r="593">
          <cell r="A593" t="str">
            <v>MO034</v>
          </cell>
          <cell r="B593" t="str">
            <v>OPERADOR EQUIPO LIVIANO</v>
          </cell>
          <cell r="D593">
            <v>1</v>
          </cell>
          <cell r="E593">
            <v>101428</v>
          </cell>
          <cell r="F593">
            <v>8</v>
          </cell>
          <cell r="G593">
            <v>12678.5</v>
          </cell>
        </row>
        <row r="594">
          <cell r="A594" t="str">
            <v>MO032</v>
          </cell>
          <cell r="B594" t="str">
            <v>AYUDANTE RASO</v>
          </cell>
          <cell r="D594">
            <v>2</v>
          </cell>
          <cell r="E594">
            <v>77280</v>
          </cell>
          <cell r="F594">
            <v>8</v>
          </cell>
          <cell r="G594">
            <v>19320</v>
          </cell>
        </row>
        <row r="595">
          <cell r="A595" t="str">
            <v/>
          </cell>
          <cell r="E595" t="str">
            <v/>
          </cell>
          <cell r="F595" t="str">
            <v/>
          </cell>
          <cell r="G595" t="str">
            <v/>
          </cell>
        </row>
        <row r="596">
          <cell r="A596" t="str">
            <v/>
          </cell>
          <cell r="E596" t="str">
            <v/>
          </cell>
          <cell r="F596" t="str">
            <v/>
          </cell>
          <cell r="G596" t="str">
            <v/>
          </cell>
        </row>
        <row r="597">
          <cell r="F597" t="str">
            <v>SUBTOTAL</v>
          </cell>
          <cell r="G597">
            <v>31998.5</v>
          </cell>
        </row>
        <row r="599">
          <cell r="A599" t="str">
            <v>V. SERVICIOS</v>
          </cell>
        </row>
        <row r="600">
          <cell r="A600" t="str">
            <v>CÓDIGO</v>
          </cell>
          <cell r="B600" t="str">
            <v>DESCRIPCIÓN</v>
          </cell>
          <cell r="D600" t="str">
            <v>UNIDAD</v>
          </cell>
          <cell r="E600" t="str">
            <v>CANTIDAD</v>
          </cell>
          <cell r="F600" t="str">
            <v>PRECIO UNIT.</v>
          </cell>
          <cell r="G600" t="str">
            <v>VR. UNITARIO</v>
          </cell>
        </row>
        <row r="601">
          <cell r="A601" t="str">
            <v/>
          </cell>
          <cell r="D601" t="str">
            <v/>
          </cell>
          <cell r="F601" t="str">
            <v/>
          </cell>
          <cell r="G601" t="str">
            <v/>
          </cell>
        </row>
        <row r="602">
          <cell r="A602" t="str">
            <v/>
          </cell>
          <cell r="D602" t="str">
            <v/>
          </cell>
          <cell r="F602" t="str">
            <v/>
          </cell>
          <cell r="G602" t="str">
            <v/>
          </cell>
        </row>
        <row r="603">
          <cell r="A603" t="str">
            <v/>
          </cell>
          <cell r="D603" t="str">
            <v/>
          </cell>
          <cell r="F603" t="str">
            <v/>
          </cell>
          <cell r="G603" t="str">
            <v/>
          </cell>
        </row>
        <row r="604">
          <cell r="F604" t="str">
            <v>SUBTOTAL</v>
          </cell>
          <cell r="G604" t="str">
            <v/>
          </cell>
        </row>
        <row r="606">
          <cell r="A606" t="str">
            <v>TOTAL COSTO DIRECTO</v>
          </cell>
          <cell r="G606">
            <v>435203</v>
          </cell>
        </row>
        <row r="608">
          <cell r="A608" t="str">
            <v>2. COSTOS INDIRECTOS</v>
          </cell>
        </row>
        <row r="610">
          <cell r="A610" t="str">
            <v>DESCRIPCIÓN</v>
          </cell>
          <cell r="F610" t="str">
            <v>PORCENTAJE</v>
          </cell>
          <cell r="G610" t="str">
            <v>VALOR TOTAL</v>
          </cell>
        </row>
        <row r="611">
          <cell r="A611" t="str">
            <v>ADMINISTRACION</v>
          </cell>
          <cell r="F611">
            <v>0.2364</v>
          </cell>
          <cell r="G611">
            <v>102881.9892</v>
          </cell>
        </row>
        <row r="612">
          <cell r="A612" t="str">
            <v>IMPREVISTOS</v>
          </cell>
          <cell r="F612">
            <v>0.01</v>
          </cell>
          <cell r="G612">
            <v>4352.03</v>
          </cell>
        </row>
        <row r="613">
          <cell r="A613" t="str">
            <v>UTILIDADES</v>
          </cell>
          <cell r="F613">
            <v>0.05</v>
          </cell>
          <cell r="G613">
            <v>21760.15</v>
          </cell>
        </row>
        <row r="614">
          <cell r="A614" t="str">
            <v>TOTAL COSTO INDIRECTO</v>
          </cell>
          <cell r="F614">
            <v>0.2964</v>
          </cell>
          <cell r="G614">
            <v>128994</v>
          </cell>
        </row>
        <row r="616">
          <cell r="A616" t="str">
            <v>PRECIO UNITARIO TOTAL APROXIMADO AL PESO</v>
          </cell>
          <cell r="G616">
            <v>564197</v>
          </cell>
        </row>
        <row r="618">
          <cell r="B618" t="str">
            <v/>
          </cell>
        </row>
        <row r="619">
          <cell r="B619" t="str">
            <v/>
          </cell>
        </row>
        <row r="620">
          <cell r="B620" t="str">
            <v/>
          </cell>
        </row>
        <row r="621">
          <cell r="B621" t="str">
            <v/>
          </cell>
          <cell r="D621" t="str">
            <v>FIRMA RESPONSABLE</v>
          </cell>
        </row>
        <row r="622">
          <cell r="A622" t="str">
            <v>DEPARTAMENTO DE ANTIOQUIA</v>
          </cell>
          <cell r="F622" t="str">
            <v/>
          </cell>
        </row>
        <row r="623">
          <cell r="A623" t="str">
            <v>MUNICIPIO DE BURITICÁ</v>
          </cell>
        </row>
        <row r="624">
          <cell r="A624" t="str">
            <v>PROYECTO: MEJORAMIENTO DE VIAS TERCIARIAS EN EL MUNICIPIO DE BURITICA EN EL 
MARCO DEL PROGRAMA REGIONAL MEJORAMIENTO DE VIAS 
TERCIARIAS EN EL OCCIDENTE ANTIOQUEÑO</v>
          </cell>
        </row>
        <row r="626">
          <cell r="A626" t="str">
            <v>ANÁLISIS DE PRECIOS UNITARIOS AUXILIARES</v>
          </cell>
        </row>
        <row r="628">
          <cell r="A628" t="str">
            <v>ITEM</v>
          </cell>
          <cell r="B628" t="str">
            <v>DESCRIPCIÓN</v>
          </cell>
          <cell r="E628" t="str">
            <v>UNIDAD</v>
          </cell>
          <cell r="F628" t="str">
            <v>CANTIDAD</v>
          </cell>
          <cell r="G628" t="str">
            <v>COSTO DIRECTO</v>
          </cell>
        </row>
        <row r="629">
          <cell r="A629" t="str">
            <v>SA010</v>
          </cell>
          <cell r="B629" t="str">
            <v>MORTERO 1:3 EN OBRA (PEGA)</v>
          </cell>
          <cell r="E629" t="str">
            <v>M3</v>
          </cell>
          <cell r="F629" t="str">
            <v>N.D.</v>
          </cell>
          <cell r="G629">
            <v>372553</v>
          </cell>
        </row>
        <row r="631">
          <cell r="A631" t="str">
            <v>1. COSTOS DIRECTOS</v>
          </cell>
        </row>
        <row r="633">
          <cell r="A633" t="str">
            <v>I. EQUIPO</v>
          </cell>
        </row>
        <row r="634">
          <cell r="A634" t="str">
            <v>CÓDIGO</v>
          </cell>
          <cell r="B634" t="str">
            <v>DESCRIPCIÓN</v>
          </cell>
          <cell r="D634" t="str">
            <v>UNIDAD</v>
          </cell>
          <cell r="E634" t="str">
            <v>TARIFA</v>
          </cell>
          <cell r="F634" t="str">
            <v>RENDIMIENTO</v>
          </cell>
          <cell r="G634" t="str">
            <v>VR. UNITARIO</v>
          </cell>
        </row>
        <row r="635">
          <cell r="A635" t="str">
            <v>HEQ002</v>
          </cell>
          <cell r="B635" t="str">
            <v>CONCRETADORA 1.5 SACOS A GASOLINA</v>
          </cell>
          <cell r="D635" t="str">
            <v>DÍA</v>
          </cell>
          <cell r="E635">
            <v>50000</v>
          </cell>
          <cell r="F635">
            <v>8</v>
          </cell>
          <cell r="G635">
            <v>6250</v>
          </cell>
        </row>
        <row r="636">
          <cell r="A636" t="str">
            <v/>
          </cell>
          <cell r="D636" t="str">
            <v/>
          </cell>
          <cell r="E636" t="str">
            <v/>
          </cell>
          <cell r="G636" t="str">
            <v/>
          </cell>
        </row>
        <row r="637">
          <cell r="A637" t="str">
            <v/>
          </cell>
          <cell r="D637" t="str">
            <v/>
          </cell>
          <cell r="E637" t="str">
            <v/>
          </cell>
          <cell r="G637" t="str">
            <v/>
          </cell>
        </row>
        <row r="638">
          <cell r="A638" t="str">
            <v/>
          </cell>
          <cell r="D638" t="str">
            <v/>
          </cell>
          <cell r="E638" t="str">
            <v/>
          </cell>
          <cell r="G638" t="str">
            <v/>
          </cell>
        </row>
        <row r="639">
          <cell r="A639" t="str">
            <v>HEQ001</v>
          </cell>
          <cell r="B639" t="str">
            <v>HERRAMIENTA MENOR (5% DE LA MANO DE OBRA)</v>
          </cell>
          <cell r="D639" t="str">
            <v>%</v>
          </cell>
          <cell r="E639">
            <v>0.05</v>
          </cell>
          <cell r="F639">
            <v>31998.5</v>
          </cell>
          <cell r="G639">
            <v>1599.9250000000002</v>
          </cell>
        </row>
        <row r="640">
          <cell r="F640" t="str">
            <v>SUBTOTAL</v>
          </cell>
          <cell r="G640">
            <v>7849.9250000000002</v>
          </cell>
        </row>
        <row r="642">
          <cell r="A642" t="str">
            <v>II. MATERIALES</v>
          </cell>
        </row>
        <row r="643">
          <cell r="A643" t="str">
            <v>CÓDIGO</v>
          </cell>
          <cell r="B643" t="str">
            <v>DESCRIPCIÓN</v>
          </cell>
          <cell r="C643" t="str">
            <v>UNIDAD</v>
          </cell>
          <cell r="D643" t="str">
            <v>CANTIDAD</v>
          </cell>
          <cell r="E643" t="str">
            <v>DESP.</v>
          </cell>
          <cell r="F643" t="str">
            <v>PRECIO UNIT.</v>
          </cell>
          <cell r="G643" t="str">
            <v>VR. UNITARIO</v>
          </cell>
        </row>
        <row r="644">
          <cell r="A644" t="str">
            <v>MA001</v>
          </cell>
          <cell r="B644" t="str">
            <v>CEMENTO GRIS (50 KG) PORTLAND TIPO I</v>
          </cell>
          <cell r="C644" t="str">
            <v>SC</v>
          </cell>
          <cell r="D644">
            <v>9.08</v>
          </cell>
          <cell r="E644">
            <v>0.05</v>
          </cell>
          <cell r="F644">
            <v>33616</v>
          </cell>
          <cell r="G644">
            <v>320494.94400000002</v>
          </cell>
        </row>
        <row r="645">
          <cell r="A645" t="str">
            <v>MA002</v>
          </cell>
          <cell r="B645" t="str">
            <v xml:space="preserve">ARENA DE PEGA </v>
          </cell>
          <cell r="C645" t="str">
            <v>M3</v>
          </cell>
          <cell r="D645">
            <v>1.0900000000000001</v>
          </cell>
          <cell r="E645">
            <v>0.05</v>
          </cell>
          <cell r="F645">
            <v>0</v>
          </cell>
          <cell r="G645">
            <v>0</v>
          </cell>
        </row>
        <row r="646">
          <cell r="A646" t="str">
            <v>MA006</v>
          </cell>
          <cell r="B646" t="str">
            <v>AGUA</v>
          </cell>
          <cell r="C646" t="str">
            <v>LT</v>
          </cell>
          <cell r="D646">
            <v>185</v>
          </cell>
          <cell r="E646">
            <v>0.1</v>
          </cell>
          <cell r="F646">
            <v>60</v>
          </cell>
          <cell r="G646">
            <v>12210.000000000002</v>
          </cell>
        </row>
        <row r="647">
          <cell r="A647" t="str">
            <v/>
          </cell>
          <cell r="C647" t="str">
            <v/>
          </cell>
          <cell r="F647" t="str">
            <v/>
          </cell>
          <cell r="G647" t="str">
            <v/>
          </cell>
        </row>
        <row r="648">
          <cell r="A648" t="str">
            <v/>
          </cell>
          <cell r="C648" t="str">
            <v/>
          </cell>
          <cell r="F648" t="str">
            <v/>
          </cell>
          <cell r="G648" t="str">
            <v/>
          </cell>
        </row>
        <row r="649">
          <cell r="A649" t="str">
            <v/>
          </cell>
          <cell r="C649" t="str">
            <v/>
          </cell>
          <cell r="F649" t="str">
            <v/>
          </cell>
          <cell r="G649" t="str">
            <v/>
          </cell>
        </row>
        <row r="650">
          <cell r="A650" t="str">
            <v/>
          </cell>
          <cell r="C650" t="str">
            <v/>
          </cell>
          <cell r="F650" t="str">
            <v/>
          </cell>
          <cell r="G650" t="str">
            <v/>
          </cell>
        </row>
        <row r="651">
          <cell r="F651" t="str">
            <v>SUBTOTAL</v>
          </cell>
          <cell r="G651">
            <v>332704.94400000002</v>
          </cell>
        </row>
        <row r="653">
          <cell r="A653" t="str">
            <v>III. TRANSPORTES</v>
          </cell>
        </row>
        <row r="654">
          <cell r="A654" t="str">
            <v>CÓDIGO</v>
          </cell>
          <cell r="B654" t="str">
            <v>DESCRIPCIÓN</v>
          </cell>
          <cell r="C654" t="str">
            <v>TIPO</v>
          </cell>
          <cell r="D654" t="str">
            <v>VOLUMEN/PESO</v>
          </cell>
          <cell r="E654" t="str">
            <v>DISTANCIA</v>
          </cell>
          <cell r="F654" t="str">
            <v>TARIFA</v>
          </cell>
          <cell r="G654" t="str">
            <v>VR. UNITARIO</v>
          </cell>
        </row>
        <row r="655">
          <cell r="A655" t="str">
            <v>TR002</v>
          </cell>
          <cell r="B655" t="str">
            <v>TRANSPORTE DE MATERIALES DE PLAYA</v>
          </cell>
          <cell r="C655" t="str">
            <v>PLAYA</v>
          </cell>
          <cell r="D655">
            <v>1.1445000000000001</v>
          </cell>
          <cell r="E655">
            <v>0</v>
          </cell>
          <cell r="F655">
            <v>1004</v>
          </cell>
          <cell r="G655">
            <v>0</v>
          </cell>
        </row>
        <row r="656">
          <cell r="A656" t="str">
            <v>TR001</v>
          </cell>
          <cell r="B656" t="str">
            <v>TRANSPORTE DE INSUMOS GENERALES</v>
          </cell>
          <cell r="C656" t="str">
            <v>INSUMOS A MUNICIPIO</v>
          </cell>
          <cell r="D656">
            <v>0.47670000000000001</v>
          </cell>
          <cell r="E656">
            <v>0</v>
          </cell>
          <cell r="F656">
            <v>1004</v>
          </cell>
          <cell r="G656">
            <v>0</v>
          </cell>
        </row>
        <row r="657">
          <cell r="A657" t="str">
            <v/>
          </cell>
          <cell r="E657" t="str">
            <v/>
          </cell>
          <cell r="F657" t="str">
            <v/>
          </cell>
          <cell r="G657" t="str">
            <v/>
          </cell>
        </row>
        <row r="658">
          <cell r="F658" t="str">
            <v>SUBTOTAL</v>
          </cell>
          <cell r="G658" t="str">
            <v/>
          </cell>
        </row>
        <row r="660">
          <cell r="A660" t="str">
            <v>IV. MANO DE OBRA</v>
          </cell>
        </row>
        <row r="661">
          <cell r="A661" t="str">
            <v>CÓDIGO</v>
          </cell>
          <cell r="B661" t="str">
            <v>CARGOS PERSONAL</v>
          </cell>
          <cell r="D661" t="str">
            <v>CANTIDAD</v>
          </cell>
          <cell r="E661" t="str">
            <v>JORNAL TOTAL</v>
          </cell>
          <cell r="F661" t="str">
            <v>RENDIMIENTO</v>
          </cell>
          <cell r="G661" t="str">
            <v>VR. UNITARIO</v>
          </cell>
        </row>
        <row r="662">
          <cell r="A662" t="str">
            <v>MO034</v>
          </cell>
          <cell r="B662" t="str">
            <v>OPERADOR EQUIPO LIVIANO</v>
          </cell>
          <cell r="D662">
            <v>1</v>
          </cell>
          <cell r="E662">
            <v>101428</v>
          </cell>
          <cell r="F662">
            <v>8</v>
          </cell>
          <cell r="G662">
            <v>12678.5</v>
          </cell>
        </row>
        <row r="663">
          <cell r="A663" t="str">
            <v>MO032</v>
          </cell>
          <cell r="B663" t="str">
            <v>AYUDANTE RASO</v>
          </cell>
          <cell r="D663">
            <v>2</v>
          </cell>
          <cell r="E663">
            <v>77280</v>
          </cell>
          <cell r="F663">
            <v>8</v>
          </cell>
          <cell r="G663">
            <v>19320</v>
          </cell>
        </row>
        <row r="664">
          <cell r="A664" t="str">
            <v/>
          </cell>
          <cell r="E664" t="str">
            <v/>
          </cell>
          <cell r="F664" t="str">
            <v/>
          </cell>
          <cell r="G664" t="str">
            <v/>
          </cell>
        </row>
        <row r="665">
          <cell r="A665" t="str">
            <v/>
          </cell>
          <cell r="E665" t="str">
            <v/>
          </cell>
          <cell r="F665" t="str">
            <v/>
          </cell>
          <cell r="G665" t="str">
            <v/>
          </cell>
        </row>
        <row r="666">
          <cell r="F666" t="str">
            <v>SUBTOTAL</v>
          </cell>
          <cell r="G666">
            <v>31998.5</v>
          </cell>
        </row>
        <row r="668">
          <cell r="A668" t="str">
            <v>V. SERVICIOS</v>
          </cell>
        </row>
        <row r="669">
          <cell r="A669" t="str">
            <v>CÓDIGO</v>
          </cell>
          <cell r="B669" t="str">
            <v>DESCRIPCIÓN</v>
          </cell>
          <cell r="D669" t="str">
            <v>UNIDAD</v>
          </cell>
          <cell r="E669" t="str">
            <v>CANTIDAD</v>
          </cell>
          <cell r="F669" t="str">
            <v>PRECIO UNIT.</v>
          </cell>
          <cell r="G669" t="str">
            <v>VR. UNITARIO</v>
          </cell>
        </row>
        <row r="670">
          <cell r="A670" t="str">
            <v/>
          </cell>
          <cell r="D670" t="str">
            <v/>
          </cell>
          <cell r="F670" t="str">
            <v/>
          </cell>
          <cell r="G670" t="str">
            <v/>
          </cell>
        </row>
        <row r="671">
          <cell r="A671" t="str">
            <v/>
          </cell>
          <cell r="D671" t="str">
            <v/>
          </cell>
          <cell r="F671" t="str">
            <v/>
          </cell>
          <cell r="G671" t="str">
            <v/>
          </cell>
        </row>
        <row r="672">
          <cell r="A672" t="str">
            <v/>
          </cell>
          <cell r="D672" t="str">
            <v/>
          </cell>
          <cell r="F672" t="str">
            <v/>
          </cell>
          <cell r="G672" t="str">
            <v/>
          </cell>
        </row>
        <row r="673">
          <cell r="F673" t="str">
            <v>SUBTOTAL</v>
          </cell>
          <cell r="G673" t="str">
            <v/>
          </cell>
        </row>
        <row r="675">
          <cell r="A675" t="str">
            <v>TOTAL COSTO DIRECTO</v>
          </cell>
          <cell r="G675">
            <v>372553</v>
          </cell>
        </row>
        <row r="677">
          <cell r="A677" t="str">
            <v>2. COSTOS INDIRECTOS</v>
          </cell>
        </row>
        <row r="679">
          <cell r="A679" t="str">
            <v>DESCRIPCIÓN</v>
          </cell>
          <cell r="F679" t="str">
            <v>PORCENTAJE</v>
          </cell>
          <cell r="G679" t="str">
            <v>VALOR TOTAL</v>
          </cell>
        </row>
        <row r="680">
          <cell r="A680" t="str">
            <v>ADMINISTRACION</v>
          </cell>
          <cell r="F680">
            <v>0.2364</v>
          </cell>
          <cell r="G680">
            <v>88071.529200000004</v>
          </cell>
        </row>
        <row r="681">
          <cell r="A681" t="str">
            <v>IMPREVISTOS</v>
          </cell>
          <cell r="F681">
            <v>0.01</v>
          </cell>
          <cell r="G681">
            <v>3725.53</v>
          </cell>
        </row>
        <row r="682">
          <cell r="A682" t="str">
            <v>UTILIDADES</v>
          </cell>
          <cell r="F682">
            <v>0.05</v>
          </cell>
          <cell r="G682">
            <v>18627.650000000001</v>
          </cell>
        </row>
        <row r="683">
          <cell r="A683" t="str">
            <v>TOTAL COSTO INDIRECTO</v>
          </cell>
          <cell r="F683">
            <v>0.2964</v>
          </cell>
          <cell r="G683">
            <v>110425</v>
          </cell>
        </row>
        <row r="685">
          <cell r="A685" t="str">
            <v>PRECIO UNITARIO TOTAL APROXIMADO AL PESO</v>
          </cell>
          <cell r="G685">
            <v>482978</v>
          </cell>
        </row>
        <row r="687">
          <cell r="B687" t="str">
            <v/>
          </cell>
        </row>
        <row r="688">
          <cell r="B688" t="str">
            <v/>
          </cell>
        </row>
        <row r="689">
          <cell r="B689" t="str">
            <v/>
          </cell>
        </row>
        <row r="690">
          <cell r="B690" t="str">
            <v/>
          </cell>
          <cell r="D690" t="str">
            <v>FIRMA RESPONSABLE</v>
          </cell>
        </row>
        <row r="691">
          <cell r="A691" t="str">
            <v>DEPARTAMENTO DE ANTIOQUIA</v>
          </cell>
          <cell r="F691" t="str">
            <v/>
          </cell>
        </row>
        <row r="692">
          <cell r="A692" t="str">
            <v>MUNICIPIO DE BURITICÁ</v>
          </cell>
        </row>
        <row r="693">
          <cell r="A693" t="str">
            <v>PROYECTO: MEJORAMIENTO DE VIAS TERCIARIAS EN EL MUNICIPIO DE BURITICA EN EL 
MARCO DEL PROGRAMA REGIONAL MEJORAMIENTO DE VIAS 
TERCIARIAS EN EL OCCIDENTE ANTIOQUEÑO</v>
          </cell>
        </row>
        <row r="695">
          <cell r="A695" t="str">
            <v>ANÁLISIS DE PRECIOS UNITARIOS AUXILIARES</v>
          </cell>
        </row>
        <row r="697">
          <cell r="A697" t="str">
            <v>ITEM</v>
          </cell>
          <cell r="B697" t="str">
            <v>DESCRIPCIÓN</v>
          </cell>
          <cell r="E697" t="str">
            <v>UNIDAD</v>
          </cell>
          <cell r="F697" t="str">
            <v>CANTIDAD</v>
          </cell>
          <cell r="G697" t="str">
            <v>COSTO DIRECTO</v>
          </cell>
        </row>
        <row r="698">
          <cell r="A698" t="str">
            <v>SA011</v>
          </cell>
          <cell r="B698" t="str">
            <v>MORTERO 1:4 EN OBRA (REVOQUE)</v>
          </cell>
          <cell r="E698" t="str">
            <v>M3</v>
          </cell>
          <cell r="F698" t="str">
            <v>N.D.</v>
          </cell>
          <cell r="G698">
            <v>308029</v>
          </cell>
        </row>
        <row r="700">
          <cell r="A700" t="str">
            <v>1. COSTOS DIRECTOS</v>
          </cell>
        </row>
        <row r="702">
          <cell r="A702" t="str">
            <v>I. EQUIPO</v>
          </cell>
        </row>
        <row r="703">
          <cell r="A703" t="str">
            <v>CÓDIGO</v>
          </cell>
          <cell r="B703" t="str">
            <v>DESCRIPCIÓN</v>
          </cell>
          <cell r="D703" t="str">
            <v>UNIDAD</v>
          </cell>
          <cell r="E703" t="str">
            <v>TARIFA</v>
          </cell>
          <cell r="F703" t="str">
            <v>RENDIMIENTO</v>
          </cell>
          <cell r="G703" t="str">
            <v>VR. UNITARIO</v>
          </cell>
        </row>
        <row r="704">
          <cell r="A704" t="str">
            <v>HEQ002</v>
          </cell>
          <cell r="B704" t="str">
            <v>CONCRETADORA 1.5 SACOS A GASOLINA</v>
          </cell>
          <cell r="D704" t="str">
            <v>DÍA</v>
          </cell>
          <cell r="E704">
            <v>50000</v>
          </cell>
          <cell r="F704">
            <v>8</v>
          </cell>
          <cell r="G704">
            <v>6250</v>
          </cell>
        </row>
        <row r="705">
          <cell r="A705" t="str">
            <v/>
          </cell>
          <cell r="D705" t="str">
            <v/>
          </cell>
          <cell r="E705" t="str">
            <v/>
          </cell>
          <cell r="G705" t="str">
            <v/>
          </cell>
        </row>
        <row r="706">
          <cell r="A706" t="str">
            <v/>
          </cell>
          <cell r="D706" t="str">
            <v/>
          </cell>
          <cell r="E706" t="str">
            <v/>
          </cell>
          <cell r="G706" t="str">
            <v/>
          </cell>
        </row>
        <row r="707">
          <cell r="A707" t="str">
            <v/>
          </cell>
          <cell r="D707" t="str">
            <v/>
          </cell>
          <cell r="E707" t="str">
            <v/>
          </cell>
          <cell r="G707" t="str">
            <v/>
          </cell>
        </row>
        <row r="708">
          <cell r="A708" t="str">
            <v>HEQ001</v>
          </cell>
          <cell r="B708" t="str">
            <v>HERRAMIENTA MENOR (5% DE LA MANO DE OBRA)</v>
          </cell>
          <cell r="D708" t="str">
            <v>%</v>
          </cell>
          <cell r="E708">
            <v>0.05</v>
          </cell>
          <cell r="F708">
            <v>31998.5</v>
          </cell>
          <cell r="G708">
            <v>1599.9250000000002</v>
          </cell>
        </row>
        <row r="709">
          <cell r="F709" t="str">
            <v>SUBTOTAL</v>
          </cell>
          <cell r="G709">
            <v>7849.9250000000002</v>
          </cell>
        </row>
        <row r="711">
          <cell r="A711" t="str">
            <v>II. MATERIALES</v>
          </cell>
        </row>
        <row r="712">
          <cell r="A712" t="str">
            <v>CÓDIGO</v>
          </cell>
          <cell r="B712" t="str">
            <v>DESCRIPCIÓN</v>
          </cell>
          <cell r="C712" t="str">
            <v>UNIDAD</v>
          </cell>
          <cell r="D712" t="str">
            <v>CANTIDAD</v>
          </cell>
          <cell r="E712" t="str">
            <v>DESP.</v>
          </cell>
          <cell r="F712" t="str">
            <v>PRECIO UNIT.</v>
          </cell>
          <cell r="G712" t="str">
            <v>VR. UNITARIO</v>
          </cell>
        </row>
        <row r="713">
          <cell r="A713" t="str">
            <v>MA001</v>
          </cell>
          <cell r="B713" t="str">
            <v>CEMENTO GRIS (50 KG) PORTLAND TIPO I</v>
          </cell>
          <cell r="C713" t="str">
            <v>SC</v>
          </cell>
          <cell r="D713">
            <v>7.28</v>
          </cell>
          <cell r="E713">
            <v>0.05</v>
          </cell>
          <cell r="F713">
            <v>33616</v>
          </cell>
          <cell r="G713">
            <v>256960.70400000003</v>
          </cell>
        </row>
        <row r="714">
          <cell r="A714" t="str">
            <v>MA003</v>
          </cell>
          <cell r="B714" t="str">
            <v xml:space="preserve">ARENA DE REVOQUE </v>
          </cell>
          <cell r="C714" t="str">
            <v>M3</v>
          </cell>
          <cell r="D714">
            <v>1.1599999999999999</v>
          </cell>
          <cell r="E714">
            <v>0.05</v>
          </cell>
          <cell r="F714">
            <v>0</v>
          </cell>
          <cell r="G714">
            <v>0</v>
          </cell>
        </row>
        <row r="715">
          <cell r="A715" t="str">
            <v>MA006</v>
          </cell>
          <cell r="B715" t="str">
            <v>AGUA</v>
          </cell>
          <cell r="C715" t="str">
            <v>LT</v>
          </cell>
          <cell r="D715">
            <v>170</v>
          </cell>
          <cell r="E715">
            <v>0.1</v>
          </cell>
          <cell r="F715">
            <v>60</v>
          </cell>
          <cell r="G715">
            <v>11220</v>
          </cell>
        </row>
        <row r="716">
          <cell r="A716" t="str">
            <v/>
          </cell>
          <cell r="C716" t="str">
            <v/>
          </cell>
          <cell r="F716" t="str">
            <v/>
          </cell>
          <cell r="G716" t="str">
            <v/>
          </cell>
        </row>
        <row r="717">
          <cell r="A717" t="str">
            <v/>
          </cell>
          <cell r="C717" t="str">
            <v/>
          </cell>
          <cell r="F717" t="str">
            <v/>
          </cell>
          <cell r="G717" t="str">
            <v/>
          </cell>
        </row>
        <row r="718">
          <cell r="A718" t="str">
            <v/>
          </cell>
          <cell r="C718" t="str">
            <v/>
          </cell>
          <cell r="F718" t="str">
            <v/>
          </cell>
          <cell r="G718" t="str">
            <v/>
          </cell>
        </row>
        <row r="719">
          <cell r="A719" t="str">
            <v/>
          </cell>
          <cell r="C719" t="str">
            <v/>
          </cell>
          <cell r="F719" t="str">
            <v/>
          </cell>
          <cell r="G719" t="str">
            <v/>
          </cell>
        </row>
        <row r="720">
          <cell r="F720" t="str">
            <v>SUBTOTAL</v>
          </cell>
          <cell r="G720">
            <v>268180.70400000003</v>
          </cell>
        </row>
        <row r="722">
          <cell r="A722" t="str">
            <v>III. TRANSPORTES</v>
          </cell>
        </row>
        <row r="723">
          <cell r="A723" t="str">
            <v>CÓDIGO</v>
          </cell>
          <cell r="B723" t="str">
            <v>DESCRIPCIÓN</v>
          </cell>
          <cell r="C723" t="str">
            <v>TIPO</v>
          </cell>
          <cell r="D723" t="str">
            <v>VOLUMEN/PESO</v>
          </cell>
          <cell r="E723" t="str">
            <v>DISTANCIA</v>
          </cell>
          <cell r="F723" t="str">
            <v>TARIFA</v>
          </cell>
          <cell r="G723" t="str">
            <v>VR. UNITARIO</v>
          </cell>
        </row>
        <row r="724">
          <cell r="A724" t="str">
            <v>TR002</v>
          </cell>
          <cell r="B724" t="str">
            <v>TRANSPORTE DE MATERIALES DE PLAYA</v>
          </cell>
          <cell r="C724" t="str">
            <v>PLAYA</v>
          </cell>
          <cell r="D724">
            <v>1.218</v>
          </cell>
          <cell r="E724">
            <v>0</v>
          </cell>
          <cell r="F724">
            <v>1004</v>
          </cell>
          <cell r="G724">
            <v>0</v>
          </cell>
        </row>
        <row r="725">
          <cell r="A725" t="str">
            <v>TR001</v>
          </cell>
          <cell r="B725" t="str">
            <v>TRANSPORTE DE INSUMOS GENERALES</v>
          </cell>
          <cell r="C725" t="str">
            <v>INSUMOS A MUNICIPIO</v>
          </cell>
          <cell r="D725">
            <v>0.38220000000000004</v>
          </cell>
          <cell r="E725">
            <v>0</v>
          </cell>
          <cell r="F725">
            <v>1004</v>
          </cell>
          <cell r="G725">
            <v>0</v>
          </cell>
        </row>
        <row r="726">
          <cell r="A726" t="str">
            <v/>
          </cell>
          <cell r="E726" t="str">
            <v/>
          </cell>
          <cell r="F726" t="str">
            <v/>
          </cell>
          <cell r="G726" t="str">
            <v/>
          </cell>
        </row>
        <row r="727">
          <cell r="F727" t="str">
            <v>SUBTOTAL</v>
          </cell>
          <cell r="G727" t="str">
            <v/>
          </cell>
        </row>
        <row r="729">
          <cell r="A729" t="str">
            <v>IV. MANO DE OBRA</v>
          </cell>
        </row>
        <row r="730">
          <cell r="A730" t="str">
            <v>CÓDIGO</v>
          </cell>
          <cell r="B730" t="str">
            <v>CARGOS PERSONAL</v>
          </cell>
          <cell r="D730" t="str">
            <v>CANTIDAD</v>
          </cell>
          <cell r="E730" t="str">
            <v>JORNAL TOTAL</v>
          </cell>
          <cell r="F730" t="str">
            <v>RENDIMIENTO</v>
          </cell>
          <cell r="G730" t="str">
            <v>VR. UNITARIO</v>
          </cell>
        </row>
        <row r="731">
          <cell r="A731" t="str">
            <v>MO034</v>
          </cell>
          <cell r="B731" t="str">
            <v>OPERADOR EQUIPO LIVIANO</v>
          </cell>
          <cell r="D731">
            <v>1</v>
          </cell>
          <cell r="E731">
            <v>101428</v>
          </cell>
          <cell r="F731">
            <v>8</v>
          </cell>
          <cell r="G731">
            <v>12678.5</v>
          </cell>
        </row>
        <row r="732">
          <cell r="A732" t="str">
            <v>MO032</v>
          </cell>
          <cell r="B732" t="str">
            <v>AYUDANTE RASO</v>
          </cell>
          <cell r="D732">
            <v>2</v>
          </cell>
          <cell r="E732">
            <v>77280</v>
          </cell>
          <cell r="F732">
            <v>8</v>
          </cell>
          <cell r="G732">
            <v>19320</v>
          </cell>
        </row>
        <row r="733">
          <cell r="A733" t="str">
            <v/>
          </cell>
          <cell r="E733" t="str">
            <v/>
          </cell>
          <cell r="F733" t="str">
            <v/>
          </cell>
          <cell r="G733" t="str">
            <v/>
          </cell>
        </row>
        <row r="734">
          <cell r="A734" t="str">
            <v/>
          </cell>
          <cell r="E734" t="str">
            <v/>
          </cell>
          <cell r="F734" t="str">
            <v/>
          </cell>
          <cell r="G734" t="str">
            <v/>
          </cell>
        </row>
        <row r="735">
          <cell r="F735" t="str">
            <v>SUBTOTAL</v>
          </cell>
          <cell r="G735">
            <v>31998.5</v>
          </cell>
        </row>
        <row r="737">
          <cell r="A737" t="str">
            <v>V. SERVICIOS</v>
          </cell>
        </row>
        <row r="738">
          <cell r="A738" t="str">
            <v>CÓDIGO</v>
          </cell>
          <cell r="B738" t="str">
            <v>DESCRIPCIÓN</v>
          </cell>
          <cell r="D738" t="str">
            <v>UNIDAD</v>
          </cell>
          <cell r="E738" t="str">
            <v>CANTIDAD</v>
          </cell>
          <cell r="F738" t="str">
            <v>PRECIO UNIT.</v>
          </cell>
          <cell r="G738" t="str">
            <v>VR. UNITARIO</v>
          </cell>
        </row>
        <row r="739">
          <cell r="A739" t="str">
            <v/>
          </cell>
          <cell r="D739" t="str">
            <v/>
          </cell>
          <cell r="F739" t="str">
            <v/>
          </cell>
          <cell r="G739" t="str">
            <v/>
          </cell>
        </row>
        <row r="740">
          <cell r="A740" t="str">
            <v/>
          </cell>
          <cell r="D740" t="str">
            <v/>
          </cell>
          <cell r="F740" t="str">
            <v/>
          </cell>
          <cell r="G740" t="str">
            <v/>
          </cell>
        </row>
        <row r="741">
          <cell r="A741" t="str">
            <v/>
          </cell>
          <cell r="D741" t="str">
            <v/>
          </cell>
          <cell r="F741" t="str">
            <v/>
          </cell>
          <cell r="G741" t="str">
            <v/>
          </cell>
        </row>
        <row r="742">
          <cell r="F742" t="str">
            <v>SUBTOTAL</v>
          </cell>
          <cell r="G742" t="str">
            <v/>
          </cell>
        </row>
        <row r="744">
          <cell r="A744" t="str">
            <v>TOTAL COSTO DIRECTO</v>
          </cell>
          <cell r="G744">
            <v>308029</v>
          </cell>
        </row>
        <row r="746">
          <cell r="A746" t="str">
            <v>2. COSTOS INDIRECTOS</v>
          </cell>
        </row>
        <row r="748">
          <cell r="A748" t="str">
            <v>DESCRIPCIÓN</v>
          </cell>
          <cell r="F748" t="str">
            <v>PORCENTAJE</v>
          </cell>
          <cell r="G748" t="str">
            <v>VALOR TOTAL</v>
          </cell>
        </row>
        <row r="749">
          <cell r="A749" t="str">
            <v>ADMINISTRACION</v>
          </cell>
          <cell r="F749">
            <v>0.2364</v>
          </cell>
          <cell r="G749">
            <v>72818.055600000007</v>
          </cell>
        </row>
        <row r="750">
          <cell r="A750" t="str">
            <v>IMPREVISTOS</v>
          </cell>
          <cell r="F750">
            <v>0.01</v>
          </cell>
          <cell r="G750">
            <v>3080.29</v>
          </cell>
        </row>
        <row r="751">
          <cell r="A751" t="str">
            <v>UTILIDADES</v>
          </cell>
          <cell r="F751">
            <v>0.05</v>
          </cell>
          <cell r="G751">
            <v>15401.45</v>
          </cell>
        </row>
        <row r="752">
          <cell r="A752" t="str">
            <v>TOTAL COSTO INDIRECTO</v>
          </cell>
          <cell r="F752">
            <v>0.2964</v>
          </cell>
          <cell r="G752">
            <v>91300</v>
          </cell>
        </row>
        <row r="754">
          <cell r="A754" t="str">
            <v>PRECIO UNITARIO TOTAL APROXIMADO AL PESO</v>
          </cell>
          <cell r="G754">
            <v>399329</v>
          </cell>
        </row>
        <row r="756">
          <cell r="B756" t="str">
            <v/>
          </cell>
        </row>
        <row r="757">
          <cell r="B757" t="str">
            <v/>
          </cell>
        </row>
        <row r="758">
          <cell r="B758" t="str">
            <v/>
          </cell>
        </row>
        <row r="759">
          <cell r="B759" t="str">
            <v/>
          </cell>
          <cell r="D759" t="str">
            <v>FIRMA RESPONSABLE</v>
          </cell>
        </row>
        <row r="760">
          <cell r="A760" t="str">
            <v>DEPARTAMENTO DE ANTIOQUIA</v>
          </cell>
          <cell r="F760" t="str">
            <v/>
          </cell>
        </row>
        <row r="761">
          <cell r="A761" t="str">
            <v>MUNICIPIO DE BURITICÁ</v>
          </cell>
        </row>
        <row r="762">
          <cell r="A762" t="str">
            <v>PROYECTO: MEJORAMIENTO DE VIAS TERCIARIAS EN EL MUNICIPIO DE BURITICA EN EL 
MARCO DEL PROGRAMA REGIONAL MEJORAMIENTO DE VIAS 
TERCIARIAS EN EL OCCIDENTE ANTIOQUEÑO</v>
          </cell>
        </row>
        <row r="764">
          <cell r="A764" t="str">
            <v>ANÁLISIS DE PRECIOS UNITARIOS AUXILIARES</v>
          </cell>
        </row>
        <row r="766">
          <cell r="A766" t="str">
            <v>ITEM</v>
          </cell>
          <cell r="B766" t="str">
            <v>DESCRIPCIÓN</v>
          </cell>
          <cell r="E766" t="str">
            <v>UNIDAD</v>
          </cell>
          <cell r="F766" t="str">
            <v>CANTIDAD</v>
          </cell>
          <cell r="G766" t="str">
            <v>COSTO DIRECTO</v>
          </cell>
        </row>
        <row r="767">
          <cell r="A767" t="str">
            <v>SA012</v>
          </cell>
          <cell r="B767" t="str">
            <v>MORTERO 1:4 EN OBRA (GROUT)</v>
          </cell>
          <cell r="E767" t="str">
            <v>M3</v>
          </cell>
          <cell r="F767" t="str">
            <v>N.D.</v>
          </cell>
          <cell r="G767">
            <v>374702</v>
          </cell>
        </row>
        <row r="769">
          <cell r="A769" t="str">
            <v>1. COSTOS DIRECTOS</v>
          </cell>
        </row>
        <row r="771">
          <cell r="A771" t="str">
            <v>I. EQUIPO</v>
          </cell>
        </row>
        <row r="772">
          <cell r="A772" t="str">
            <v>CÓDIGO</v>
          </cell>
          <cell r="B772" t="str">
            <v>DESCRIPCIÓN</v>
          </cell>
          <cell r="D772" t="str">
            <v>UNIDAD</v>
          </cell>
          <cell r="E772" t="str">
            <v>TARIFA</v>
          </cell>
          <cell r="F772" t="str">
            <v>RENDIMIENTO</v>
          </cell>
          <cell r="G772" t="str">
            <v>VR. UNITARIO</v>
          </cell>
        </row>
        <row r="773">
          <cell r="A773" t="str">
            <v>HEQ002</v>
          </cell>
          <cell r="B773" t="str">
            <v>CONCRETADORA 1.5 SACOS A GASOLINA</v>
          </cell>
          <cell r="D773" t="str">
            <v>DÍA</v>
          </cell>
          <cell r="E773">
            <v>50000</v>
          </cell>
          <cell r="F773">
            <v>8</v>
          </cell>
          <cell r="G773">
            <v>6250</v>
          </cell>
        </row>
        <row r="774">
          <cell r="A774" t="str">
            <v/>
          </cell>
          <cell r="D774" t="str">
            <v/>
          </cell>
          <cell r="E774" t="str">
            <v/>
          </cell>
          <cell r="G774" t="str">
            <v/>
          </cell>
        </row>
        <row r="775">
          <cell r="A775" t="str">
            <v/>
          </cell>
          <cell r="D775" t="str">
            <v/>
          </cell>
          <cell r="E775" t="str">
            <v/>
          </cell>
          <cell r="G775" t="str">
            <v/>
          </cell>
        </row>
        <row r="776">
          <cell r="A776" t="str">
            <v/>
          </cell>
          <cell r="D776" t="str">
            <v/>
          </cell>
          <cell r="E776" t="str">
            <v/>
          </cell>
          <cell r="G776" t="str">
            <v/>
          </cell>
        </row>
        <row r="777">
          <cell r="A777" t="str">
            <v>HEQ001</v>
          </cell>
          <cell r="B777" t="str">
            <v>HERRAMIENTA MENOR (5% DE LA MANO DE OBRA)</v>
          </cell>
          <cell r="D777" t="str">
            <v>%</v>
          </cell>
          <cell r="E777">
            <v>0.05</v>
          </cell>
          <cell r="F777">
            <v>31998.5</v>
          </cell>
          <cell r="G777">
            <v>1599.9250000000002</v>
          </cell>
        </row>
        <row r="778">
          <cell r="F778" t="str">
            <v>SUBTOTAL</v>
          </cell>
          <cell r="G778">
            <v>7849.9250000000002</v>
          </cell>
        </row>
        <row r="780">
          <cell r="A780" t="str">
            <v>II. MATERIALES</v>
          </cell>
        </row>
        <row r="781">
          <cell r="A781" t="str">
            <v>CÓDIGO</v>
          </cell>
          <cell r="B781" t="str">
            <v>DESCRIPCIÓN</v>
          </cell>
          <cell r="C781" t="str">
            <v>UNIDAD</v>
          </cell>
          <cell r="D781" t="str">
            <v>CANTIDAD</v>
          </cell>
          <cell r="E781" t="str">
            <v>DESP.</v>
          </cell>
          <cell r="F781" t="str">
            <v>PRECIO UNIT.</v>
          </cell>
          <cell r="G781" t="str">
            <v>VR. UNITARIO</v>
          </cell>
        </row>
        <row r="782">
          <cell r="A782" t="str">
            <v>MA001</v>
          </cell>
          <cell r="B782" t="str">
            <v>CEMENTO GRIS (50 KG) PORTLAND TIPO I</v>
          </cell>
          <cell r="C782" t="str">
            <v>SC</v>
          </cell>
          <cell r="D782">
            <v>7.28</v>
          </cell>
          <cell r="E782">
            <v>0.05</v>
          </cell>
          <cell r="F782">
            <v>33616</v>
          </cell>
          <cell r="G782">
            <v>256960.70400000003</v>
          </cell>
        </row>
        <row r="783">
          <cell r="A783" t="str">
            <v>MA004</v>
          </cell>
          <cell r="B783" t="str">
            <v>ARENA FINA PARA CONCRETOS</v>
          </cell>
          <cell r="C783" t="str">
            <v>M3</v>
          </cell>
          <cell r="D783">
            <v>1.1599999999999999</v>
          </cell>
          <cell r="E783">
            <v>0.05</v>
          </cell>
          <cell r="F783">
            <v>54740</v>
          </cell>
          <cell r="G783">
            <v>66673.319999999992</v>
          </cell>
        </row>
        <row r="784">
          <cell r="A784" t="str">
            <v>MA006</v>
          </cell>
          <cell r="B784" t="str">
            <v>AGUA</v>
          </cell>
          <cell r="C784" t="str">
            <v>LT</v>
          </cell>
          <cell r="D784">
            <v>170</v>
          </cell>
          <cell r="E784">
            <v>0.1</v>
          </cell>
          <cell r="F784">
            <v>60</v>
          </cell>
          <cell r="G784">
            <v>11220</v>
          </cell>
        </row>
        <row r="785">
          <cell r="A785" t="str">
            <v/>
          </cell>
          <cell r="C785" t="str">
            <v/>
          </cell>
          <cell r="F785" t="str">
            <v/>
          </cell>
          <cell r="G785" t="str">
            <v/>
          </cell>
        </row>
        <row r="786">
          <cell r="A786" t="str">
            <v/>
          </cell>
          <cell r="C786" t="str">
            <v/>
          </cell>
          <cell r="F786" t="str">
            <v/>
          </cell>
          <cell r="G786" t="str">
            <v/>
          </cell>
        </row>
        <row r="787">
          <cell r="A787" t="str">
            <v/>
          </cell>
          <cell r="C787" t="str">
            <v/>
          </cell>
          <cell r="F787" t="str">
            <v/>
          </cell>
          <cell r="G787" t="str">
            <v/>
          </cell>
        </row>
        <row r="788">
          <cell r="A788" t="str">
            <v/>
          </cell>
          <cell r="C788" t="str">
            <v/>
          </cell>
          <cell r="F788" t="str">
            <v/>
          </cell>
          <cell r="G788" t="str">
            <v/>
          </cell>
        </row>
        <row r="789">
          <cell r="F789" t="str">
            <v>SUBTOTAL</v>
          </cell>
          <cell r="G789">
            <v>334854.02400000003</v>
          </cell>
        </row>
        <row r="791">
          <cell r="A791" t="str">
            <v>III. TRANSPORTES</v>
          </cell>
        </row>
        <row r="792">
          <cell r="A792" t="str">
            <v>CÓDIGO</v>
          </cell>
          <cell r="B792" t="str">
            <v>DESCRIPCIÓN</v>
          </cell>
          <cell r="C792" t="str">
            <v>TIPO</v>
          </cell>
          <cell r="D792" t="str">
            <v>VOLUMEN/PESO</v>
          </cell>
          <cell r="E792" t="str">
            <v>DISTANCIA</v>
          </cell>
          <cell r="F792" t="str">
            <v>TARIFA</v>
          </cell>
          <cell r="G792" t="str">
            <v>VR. UNITARIO</v>
          </cell>
        </row>
        <row r="793">
          <cell r="A793" t="str">
            <v>TR002</v>
          </cell>
          <cell r="B793" t="str">
            <v>TRANSPORTE DE MATERIALES DE PLAYA</v>
          </cell>
          <cell r="C793" t="str">
            <v>PLAYA</v>
          </cell>
          <cell r="D793">
            <v>1.218</v>
          </cell>
          <cell r="E793">
            <v>0</v>
          </cell>
          <cell r="F793">
            <v>1004</v>
          </cell>
          <cell r="G793">
            <v>0</v>
          </cell>
        </row>
        <row r="794">
          <cell r="A794" t="str">
            <v>TR001</v>
          </cell>
          <cell r="B794" t="str">
            <v>TRANSPORTE DE INSUMOS GENERALES</v>
          </cell>
          <cell r="C794" t="str">
            <v>INSUMOS A MUNICIPIO</v>
          </cell>
          <cell r="D794">
            <v>0.38220000000000004</v>
          </cell>
          <cell r="E794">
            <v>0</v>
          </cell>
          <cell r="F794">
            <v>1004</v>
          </cell>
          <cell r="G794">
            <v>0</v>
          </cell>
        </row>
        <row r="795">
          <cell r="A795" t="str">
            <v/>
          </cell>
          <cell r="E795" t="str">
            <v/>
          </cell>
          <cell r="F795" t="str">
            <v/>
          </cell>
          <cell r="G795" t="str">
            <v/>
          </cell>
        </row>
        <row r="796">
          <cell r="F796" t="str">
            <v>SUBTOTAL</v>
          </cell>
          <cell r="G796" t="str">
            <v/>
          </cell>
        </row>
        <row r="798">
          <cell r="A798" t="str">
            <v>IV. MANO DE OBRA</v>
          </cell>
        </row>
        <row r="799">
          <cell r="A799" t="str">
            <v>CÓDIGO</v>
          </cell>
          <cell r="B799" t="str">
            <v>CARGOS PERSONAL</v>
          </cell>
          <cell r="D799" t="str">
            <v>CANTIDAD</v>
          </cell>
          <cell r="E799" t="str">
            <v>JORNAL TOTAL</v>
          </cell>
          <cell r="F799" t="str">
            <v>RENDIMIENTO</v>
          </cell>
          <cell r="G799" t="str">
            <v>VR. UNITARIO</v>
          </cell>
        </row>
        <row r="800">
          <cell r="A800" t="str">
            <v>MO034</v>
          </cell>
          <cell r="B800" t="str">
            <v>OPERADOR EQUIPO LIVIANO</v>
          </cell>
          <cell r="D800">
            <v>1</v>
          </cell>
          <cell r="E800">
            <v>101428</v>
          </cell>
          <cell r="F800">
            <v>8</v>
          </cell>
          <cell r="G800">
            <v>12678.5</v>
          </cell>
        </row>
        <row r="801">
          <cell r="A801" t="str">
            <v>MO032</v>
          </cell>
          <cell r="B801" t="str">
            <v>AYUDANTE RASO</v>
          </cell>
          <cell r="D801">
            <v>2</v>
          </cell>
          <cell r="E801">
            <v>77280</v>
          </cell>
          <cell r="F801">
            <v>8</v>
          </cell>
          <cell r="G801">
            <v>19320</v>
          </cell>
        </row>
        <row r="802">
          <cell r="A802" t="str">
            <v/>
          </cell>
          <cell r="E802" t="str">
            <v/>
          </cell>
          <cell r="F802" t="str">
            <v/>
          </cell>
          <cell r="G802" t="str">
            <v/>
          </cell>
        </row>
        <row r="803">
          <cell r="A803" t="str">
            <v/>
          </cell>
          <cell r="E803" t="str">
            <v/>
          </cell>
          <cell r="F803" t="str">
            <v/>
          </cell>
          <cell r="G803" t="str">
            <v/>
          </cell>
        </row>
        <row r="804">
          <cell r="F804" t="str">
            <v>SUBTOTAL</v>
          </cell>
          <cell r="G804">
            <v>31998.5</v>
          </cell>
        </row>
        <row r="806">
          <cell r="A806" t="str">
            <v>V. SERVICIOS</v>
          </cell>
        </row>
        <row r="807">
          <cell r="A807" t="str">
            <v>CÓDIGO</v>
          </cell>
          <cell r="B807" t="str">
            <v>DESCRIPCIÓN</v>
          </cell>
          <cell r="D807" t="str">
            <v>UNIDAD</v>
          </cell>
          <cell r="E807" t="str">
            <v>CANTIDAD</v>
          </cell>
          <cell r="F807" t="str">
            <v>PRECIO UNIT.</v>
          </cell>
          <cell r="G807" t="str">
            <v>VR. UNITARIO</v>
          </cell>
        </row>
        <row r="808">
          <cell r="A808" t="str">
            <v/>
          </cell>
          <cell r="D808" t="str">
            <v/>
          </cell>
          <cell r="F808" t="str">
            <v/>
          </cell>
          <cell r="G808" t="str">
            <v/>
          </cell>
        </row>
        <row r="809">
          <cell r="A809" t="str">
            <v/>
          </cell>
          <cell r="D809" t="str">
            <v/>
          </cell>
          <cell r="F809" t="str">
            <v/>
          </cell>
          <cell r="G809" t="str">
            <v/>
          </cell>
        </row>
        <row r="810">
          <cell r="A810" t="str">
            <v/>
          </cell>
          <cell r="D810" t="str">
            <v/>
          </cell>
          <cell r="F810" t="str">
            <v/>
          </cell>
          <cell r="G810" t="str">
            <v/>
          </cell>
        </row>
        <row r="811">
          <cell r="F811" t="str">
            <v>SUBTOTAL</v>
          </cell>
          <cell r="G811" t="str">
            <v/>
          </cell>
        </row>
        <row r="813">
          <cell r="A813" t="str">
            <v>TOTAL COSTO DIRECTO</v>
          </cell>
          <cell r="G813">
            <v>374702</v>
          </cell>
        </row>
        <row r="815">
          <cell r="A815" t="str">
            <v>2. COSTOS INDIRECTOS</v>
          </cell>
        </row>
        <row r="817">
          <cell r="A817" t="str">
            <v>DESCRIPCIÓN</v>
          </cell>
          <cell r="F817" t="str">
            <v>PORCENTAJE</v>
          </cell>
          <cell r="G817" t="str">
            <v>VALOR TOTAL</v>
          </cell>
        </row>
        <row r="818">
          <cell r="A818" t="str">
            <v>ADMINISTRACION</v>
          </cell>
          <cell r="F818">
            <v>0.2364</v>
          </cell>
          <cell r="G818">
            <v>88579.552800000005</v>
          </cell>
        </row>
        <row r="819">
          <cell r="A819" t="str">
            <v>IMPREVISTOS</v>
          </cell>
          <cell r="F819">
            <v>0.01</v>
          </cell>
          <cell r="G819">
            <v>3747.02</v>
          </cell>
        </row>
        <row r="820">
          <cell r="A820" t="str">
            <v>UTILIDADES</v>
          </cell>
          <cell r="F820">
            <v>0.05</v>
          </cell>
          <cell r="G820">
            <v>18735.100000000002</v>
          </cell>
        </row>
        <row r="821">
          <cell r="A821" t="str">
            <v>TOTAL COSTO INDIRECTO</v>
          </cell>
          <cell r="F821">
            <v>0.2964</v>
          </cell>
          <cell r="G821">
            <v>111062</v>
          </cell>
        </row>
        <row r="823">
          <cell r="A823" t="str">
            <v>PRECIO UNITARIO TOTAL APROXIMADO AL PESO</v>
          </cell>
          <cell r="G823">
            <v>485764</v>
          </cell>
        </row>
        <row r="825">
          <cell r="B825" t="str">
            <v/>
          </cell>
        </row>
        <row r="826">
          <cell r="B826" t="str">
            <v/>
          </cell>
        </row>
        <row r="827">
          <cell r="B827" t="str">
            <v/>
          </cell>
        </row>
        <row r="828">
          <cell r="B828" t="str">
            <v/>
          </cell>
          <cell r="D828" t="str">
            <v>FIRMA RESPONSABLE</v>
          </cell>
        </row>
        <row r="829">
          <cell r="A829" t="str">
            <v>DEPARTAMENTO DE ANTIOQUIA</v>
          </cell>
          <cell r="F829" t="str">
            <v/>
          </cell>
        </row>
        <row r="830">
          <cell r="A830" t="str">
            <v>MUNICIPIO DE BURITICÁ</v>
          </cell>
        </row>
        <row r="831">
          <cell r="A831" t="str">
            <v>PROYECTO: MEJORAMIENTO DE VIAS TERCIARIAS EN EL MUNICIPIO DE BURITICA EN EL 
MARCO DEL PROGRAMA REGIONAL MEJORAMIENTO DE VIAS 
TERCIARIAS EN EL OCCIDENTE ANTIOQUEÑO</v>
          </cell>
        </row>
        <row r="833">
          <cell r="A833" t="str">
            <v>ANÁLISIS DE PRECIOS UNITARIOS AUXILIARES</v>
          </cell>
        </row>
        <row r="835">
          <cell r="A835" t="str">
            <v>ITEM</v>
          </cell>
          <cell r="B835" t="str">
            <v>DESCRIPCIÓN</v>
          </cell>
          <cell r="E835" t="str">
            <v>UNIDAD</v>
          </cell>
          <cell r="F835" t="str">
            <v>CANTIDAD</v>
          </cell>
          <cell r="G835" t="str">
            <v>COSTO DIRECTO</v>
          </cell>
        </row>
        <row r="836">
          <cell r="A836" t="str">
            <v>SA013</v>
          </cell>
          <cell r="B836" t="str">
            <v>MORTERO 1:4 EN OBRA (PEGA)</v>
          </cell>
          <cell r="E836" t="str">
            <v>M3</v>
          </cell>
          <cell r="F836" t="str">
            <v>N.D.</v>
          </cell>
          <cell r="G836">
            <v>308029</v>
          </cell>
        </row>
        <row r="838">
          <cell r="A838" t="str">
            <v>1. COSTOS DIRECTOS</v>
          </cell>
        </row>
        <row r="840">
          <cell r="A840" t="str">
            <v>I. EQUIPO</v>
          </cell>
        </row>
        <row r="841">
          <cell r="A841" t="str">
            <v>CÓDIGO</v>
          </cell>
          <cell r="B841" t="str">
            <v>DESCRIPCIÓN</v>
          </cell>
          <cell r="D841" t="str">
            <v>UNIDAD</v>
          </cell>
          <cell r="E841" t="str">
            <v>TARIFA</v>
          </cell>
          <cell r="F841" t="str">
            <v>RENDIMIENTO</v>
          </cell>
          <cell r="G841" t="str">
            <v>VR. UNITARIO</v>
          </cell>
        </row>
        <row r="842">
          <cell r="A842" t="str">
            <v>HEQ002</v>
          </cell>
          <cell r="B842" t="str">
            <v>CONCRETADORA 1.5 SACOS A GASOLINA</v>
          </cell>
          <cell r="D842" t="str">
            <v>DÍA</v>
          </cell>
          <cell r="E842">
            <v>50000</v>
          </cell>
          <cell r="F842">
            <v>8</v>
          </cell>
          <cell r="G842">
            <v>6250</v>
          </cell>
        </row>
        <row r="843">
          <cell r="A843" t="str">
            <v/>
          </cell>
          <cell r="D843" t="str">
            <v/>
          </cell>
          <cell r="E843" t="str">
            <v/>
          </cell>
          <cell r="G843" t="str">
            <v/>
          </cell>
        </row>
        <row r="844">
          <cell r="A844" t="str">
            <v/>
          </cell>
          <cell r="D844" t="str">
            <v/>
          </cell>
          <cell r="E844" t="str">
            <v/>
          </cell>
          <cell r="G844" t="str">
            <v/>
          </cell>
        </row>
        <row r="845">
          <cell r="A845" t="str">
            <v/>
          </cell>
          <cell r="D845" t="str">
            <v/>
          </cell>
          <cell r="E845" t="str">
            <v/>
          </cell>
          <cell r="G845" t="str">
            <v/>
          </cell>
        </row>
        <row r="846">
          <cell r="A846" t="str">
            <v>HEQ001</v>
          </cell>
          <cell r="B846" t="str">
            <v>HERRAMIENTA MENOR (5% DE LA MANO DE OBRA)</v>
          </cell>
          <cell r="D846" t="str">
            <v>%</v>
          </cell>
          <cell r="E846">
            <v>0.05</v>
          </cell>
          <cell r="F846">
            <v>31998.5</v>
          </cell>
          <cell r="G846">
            <v>1599.9250000000002</v>
          </cell>
        </row>
        <row r="847">
          <cell r="F847" t="str">
            <v>SUBTOTAL</v>
          </cell>
          <cell r="G847">
            <v>7849.9250000000002</v>
          </cell>
        </row>
        <row r="849">
          <cell r="A849" t="str">
            <v>II. MATERIALES</v>
          </cell>
        </row>
        <row r="850">
          <cell r="A850" t="str">
            <v>CÓDIGO</v>
          </cell>
          <cell r="B850" t="str">
            <v>DESCRIPCIÓN</v>
          </cell>
          <cell r="C850" t="str">
            <v>UNIDAD</v>
          </cell>
          <cell r="D850" t="str">
            <v>CANTIDAD</v>
          </cell>
          <cell r="E850" t="str">
            <v>DESP.</v>
          </cell>
          <cell r="F850" t="str">
            <v>PRECIO UNIT.</v>
          </cell>
          <cell r="G850" t="str">
            <v>VR. UNITARIO</v>
          </cell>
        </row>
        <row r="851">
          <cell r="A851" t="str">
            <v>MA001</v>
          </cell>
          <cell r="B851" t="str">
            <v>CEMENTO GRIS (50 KG) PORTLAND TIPO I</v>
          </cell>
          <cell r="C851" t="str">
            <v>SC</v>
          </cell>
          <cell r="D851">
            <v>7.28</v>
          </cell>
          <cell r="E851">
            <v>0.05</v>
          </cell>
          <cell r="F851">
            <v>33616</v>
          </cell>
          <cell r="G851">
            <v>256960.70400000003</v>
          </cell>
        </row>
        <row r="852">
          <cell r="A852" t="str">
            <v>MA002</v>
          </cell>
          <cell r="B852" t="str">
            <v xml:space="preserve">ARENA DE PEGA </v>
          </cell>
          <cell r="C852" t="str">
            <v>M3</v>
          </cell>
          <cell r="D852">
            <v>1.1599999999999999</v>
          </cell>
          <cell r="E852">
            <v>0.05</v>
          </cell>
          <cell r="F852">
            <v>0</v>
          </cell>
          <cell r="G852">
            <v>0</v>
          </cell>
        </row>
        <row r="853">
          <cell r="A853" t="str">
            <v>MA006</v>
          </cell>
          <cell r="B853" t="str">
            <v>AGUA</v>
          </cell>
          <cell r="C853" t="str">
            <v>LT</v>
          </cell>
          <cell r="D853">
            <v>170</v>
          </cell>
          <cell r="E853">
            <v>0.1</v>
          </cell>
          <cell r="F853">
            <v>60</v>
          </cell>
          <cell r="G853">
            <v>11220</v>
          </cell>
        </row>
        <row r="854">
          <cell r="A854" t="str">
            <v/>
          </cell>
          <cell r="C854" t="str">
            <v/>
          </cell>
          <cell r="F854" t="str">
            <v/>
          </cell>
          <cell r="G854" t="str">
            <v/>
          </cell>
        </row>
        <row r="855">
          <cell r="A855" t="str">
            <v/>
          </cell>
          <cell r="C855" t="str">
            <v/>
          </cell>
          <cell r="F855" t="str">
            <v/>
          </cell>
          <cell r="G855" t="str">
            <v/>
          </cell>
        </row>
        <row r="856">
          <cell r="A856" t="str">
            <v/>
          </cell>
          <cell r="C856" t="str">
            <v/>
          </cell>
          <cell r="F856" t="str">
            <v/>
          </cell>
          <cell r="G856" t="str">
            <v/>
          </cell>
        </row>
        <row r="857">
          <cell r="A857" t="str">
            <v/>
          </cell>
          <cell r="C857" t="str">
            <v/>
          </cell>
          <cell r="F857" t="str">
            <v/>
          </cell>
          <cell r="G857" t="str">
            <v/>
          </cell>
        </row>
        <row r="858">
          <cell r="F858" t="str">
            <v>SUBTOTAL</v>
          </cell>
          <cell r="G858">
            <v>268180.70400000003</v>
          </cell>
        </row>
        <row r="860">
          <cell r="A860" t="str">
            <v>III. TRANSPORTES</v>
          </cell>
        </row>
        <row r="861">
          <cell r="A861" t="str">
            <v>CÓDIGO</v>
          </cell>
          <cell r="B861" t="str">
            <v>DESCRIPCIÓN</v>
          </cell>
          <cell r="C861" t="str">
            <v>TIPO</v>
          </cell>
          <cell r="D861" t="str">
            <v>VOLUMEN/PESO</v>
          </cell>
          <cell r="E861" t="str">
            <v>DISTANCIA</v>
          </cell>
          <cell r="F861" t="str">
            <v>TARIFA</v>
          </cell>
          <cell r="G861" t="str">
            <v>VR. UNITARIO</v>
          </cell>
        </row>
        <row r="862">
          <cell r="A862" t="str">
            <v>TR002</v>
          </cell>
          <cell r="B862" t="str">
            <v>TRANSPORTE DE MATERIALES DE PLAYA</v>
          </cell>
          <cell r="C862" t="str">
            <v>PLAYA</v>
          </cell>
          <cell r="D862">
            <v>1.218</v>
          </cell>
          <cell r="E862">
            <v>0</v>
          </cell>
          <cell r="F862">
            <v>1004</v>
          </cell>
          <cell r="G862">
            <v>0</v>
          </cell>
        </row>
        <row r="863">
          <cell r="A863" t="str">
            <v>TR001</v>
          </cell>
          <cell r="B863" t="str">
            <v>TRANSPORTE DE INSUMOS GENERALES</v>
          </cell>
          <cell r="C863" t="str">
            <v>INSUMOS A MUNICIPIO</v>
          </cell>
          <cell r="D863">
            <v>0.38220000000000004</v>
          </cell>
          <cell r="E863">
            <v>0</v>
          </cell>
          <cell r="F863">
            <v>1004</v>
          </cell>
          <cell r="G863">
            <v>0</v>
          </cell>
        </row>
        <row r="864">
          <cell r="A864" t="str">
            <v/>
          </cell>
          <cell r="E864" t="str">
            <v/>
          </cell>
          <cell r="F864" t="str">
            <v/>
          </cell>
          <cell r="G864" t="str">
            <v/>
          </cell>
        </row>
        <row r="865">
          <cell r="F865" t="str">
            <v>SUBTOTAL</v>
          </cell>
          <cell r="G865" t="str">
            <v/>
          </cell>
        </row>
        <row r="867">
          <cell r="A867" t="str">
            <v>IV. MANO DE OBRA</v>
          </cell>
        </row>
        <row r="868">
          <cell r="A868" t="str">
            <v>CÓDIGO</v>
          </cell>
          <cell r="B868" t="str">
            <v>CARGOS PERSONAL</v>
          </cell>
          <cell r="D868" t="str">
            <v>CANTIDAD</v>
          </cell>
          <cell r="E868" t="str">
            <v>JORNAL TOTAL</v>
          </cell>
          <cell r="F868" t="str">
            <v>RENDIMIENTO</v>
          </cell>
          <cell r="G868" t="str">
            <v>VR. UNITARIO</v>
          </cell>
        </row>
        <row r="869">
          <cell r="A869" t="str">
            <v>MO034</v>
          </cell>
          <cell r="B869" t="str">
            <v>OPERADOR EQUIPO LIVIANO</v>
          </cell>
          <cell r="D869">
            <v>1</v>
          </cell>
          <cell r="E869">
            <v>101428</v>
          </cell>
          <cell r="F869">
            <v>8</v>
          </cell>
          <cell r="G869">
            <v>12678.5</v>
          </cell>
        </row>
        <row r="870">
          <cell r="A870" t="str">
            <v>MO032</v>
          </cell>
          <cell r="B870" t="str">
            <v>AYUDANTE RASO</v>
          </cell>
          <cell r="D870">
            <v>2</v>
          </cell>
          <cell r="E870">
            <v>77280</v>
          </cell>
          <cell r="F870">
            <v>8</v>
          </cell>
          <cell r="G870">
            <v>19320</v>
          </cell>
        </row>
        <row r="871">
          <cell r="A871" t="str">
            <v/>
          </cell>
          <cell r="E871" t="str">
            <v/>
          </cell>
          <cell r="F871" t="str">
            <v/>
          </cell>
          <cell r="G871" t="str">
            <v/>
          </cell>
        </row>
        <row r="872">
          <cell r="A872" t="str">
            <v/>
          </cell>
          <cell r="E872" t="str">
            <v/>
          </cell>
          <cell r="F872" t="str">
            <v/>
          </cell>
          <cell r="G872" t="str">
            <v/>
          </cell>
        </row>
        <row r="873">
          <cell r="F873" t="str">
            <v>SUBTOTAL</v>
          </cell>
          <cell r="G873">
            <v>31998.5</v>
          </cell>
        </row>
        <row r="875">
          <cell r="A875" t="str">
            <v>V. SERVICIOS</v>
          </cell>
        </row>
        <row r="876">
          <cell r="A876" t="str">
            <v>CÓDIGO</v>
          </cell>
          <cell r="B876" t="str">
            <v>DESCRIPCIÓN</v>
          </cell>
          <cell r="D876" t="str">
            <v>UNIDAD</v>
          </cell>
          <cell r="E876" t="str">
            <v>CANTIDAD</v>
          </cell>
          <cell r="F876" t="str">
            <v>PRECIO UNIT.</v>
          </cell>
          <cell r="G876" t="str">
            <v>VR. UNITARIO</v>
          </cell>
        </row>
        <row r="877">
          <cell r="A877" t="str">
            <v/>
          </cell>
          <cell r="D877" t="str">
            <v/>
          </cell>
          <cell r="F877" t="str">
            <v/>
          </cell>
          <cell r="G877" t="str">
            <v/>
          </cell>
        </row>
        <row r="878">
          <cell r="A878" t="str">
            <v/>
          </cell>
          <cell r="D878" t="str">
            <v/>
          </cell>
          <cell r="F878" t="str">
            <v/>
          </cell>
          <cell r="G878" t="str">
            <v/>
          </cell>
        </row>
        <row r="879">
          <cell r="A879" t="str">
            <v/>
          </cell>
          <cell r="D879" t="str">
            <v/>
          </cell>
          <cell r="F879" t="str">
            <v/>
          </cell>
          <cell r="G879" t="str">
            <v/>
          </cell>
        </row>
        <row r="880">
          <cell r="F880" t="str">
            <v>SUBTOTAL</v>
          </cell>
          <cell r="G880" t="str">
            <v/>
          </cell>
        </row>
        <row r="882">
          <cell r="A882" t="str">
            <v>TOTAL COSTO DIRECTO</v>
          </cell>
          <cell r="G882">
            <v>308029</v>
          </cell>
        </row>
        <row r="884">
          <cell r="A884" t="str">
            <v>2. COSTOS INDIRECTOS</v>
          </cell>
        </row>
        <row r="886">
          <cell r="A886" t="str">
            <v>DESCRIPCIÓN</v>
          </cell>
          <cell r="F886" t="str">
            <v>PORCENTAJE</v>
          </cell>
          <cell r="G886" t="str">
            <v>VALOR TOTAL</v>
          </cell>
        </row>
        <row r="887">
          <cell r="A887" t="str">
            <v>ADMINISTRACION</v>
          </cell>
          <cell r="F887">
            <v>0.2364</v>
          </cell>
          <cell r="G887">
            <v>72818.055600000007</v>
          </cell>
        </row>
        <row r="888">
          <cell r="A888" t="str">
            <v>IMPREVISTOS</v>
          </cell>
          <cell r="F888">
            <v>0.01</v>
          </cell>
          <cell r="G888">
            <v>3080.29</v>
          </cell>
        </row>
        <row r="889">
          <cell r="A889" t="str">
            <v>UTILIDADES</v>
          </cell>
          <cell r="F889">
            <v>0.05</v>
          </cell>
          <cell r="G889">
            <v>15401.45</v>
          </cell>
        </row>
        <row r="890">
          <cell r="A890" t="str">
            <v>TOTAL COSTO INDIRECTO</v>
          </cell>
          <cell r="F890">
            <v>0.2964</v>
          </cell>
          <cell r="G890">
            <v>91300</v>
          </cell>
        </row>
        <row r="892">
          <cell r="A892" t="str">
            <v>PRECIO UNITARIO TOTAL APROXIMADO AL PESO</v>
          </cell>
          <cell r="G892">
            <v>399329</v>
          </cell>
        </row>
        <row r="894">
          <cell r="B894" t="str">
            <v/>
          </cell>
        </row>
        <row r="895">
          <cell r="B895" t="str">
            <v/>
          </cell>
        </row>
        <row r="896">
          <cell r="B896" t="str">
            <v/>
          </cell>
        </row>
        <row r="897">
          <cell r="B897" t="str">
            <v/>
          </cell>
          <cell r="D897" t="str">
            <v>FIRMA RESPONSABLE</v>
          </cell>
        </row>
        <row r="898">
          <cell r="A898" t="str">
            <v>DEPARTAMENTO DE ANTIOQUIA</v>
          </cell>
          <cell r="F898" t="str">
            <v/>
          </cell>
        </row>
        <row r="899">
          <cell r="A899" t="str">
            <v>MUNICIPIO DE BURITICÁ</v>
          </cell>
        </row>
        <row r="900">
          <cell r="A900" t="str">
            <v>PROYECTO: MEJORAMIENTO DE VIAS TERCIARIAS EN EL MUNICIPIO DE BURITICA EN EL 
MARCO DEL PROGRAMA REGIONAL MEJORAMIENTO DE VIAS 
TERCIARIAS EN EL OCCIDENTE ANTIOQUEÑO</v>
          </cell>
        </row>
        <row r="902">
          <cell r="A902" t="str">
            <v>ANÁLISIS DE PRECIOS UNITARIOS AUXILIARES</v>
          </cell>
        </row>
        <row r="904">
          <cell r="A904" t="str">
            <v>ITEM</v>
          </cell>
          <cell r="B904" t="str">
            <v>DESCRIPCIÓN</v>
          </cell>
          <cell r="E904" t="str">
            <v>UNIDAD</v>
          </cell>
          <cell r="F904" t="str">
            <v>CANTIDAD</v>
          </cell>
          <cell r="G904" t="str">
            <v>COSTO DIRECTO</v>
          </cell>
        </row>
        <row r="905">
          <cell r="A905" t="str">
            <v>SA014</v>
          </cell>
          <cell r="B905" t="str">
            <v>MORTERO 1:5 EN OBRA (REVOQUE)</v>
          </cell>
          <cell r="E905" t="str">
            <v>M3</v>
          </cell>
          <cell r="F905" t="str">
            <v>N.D.</v>
          </cell>
          <cell r="G905">
            <v>262941</v>
          </cell>
        </row>
        <row r="907">
          <cell r="A907" t="str">
            <v>1. COSTOS DIRECTOS</v>
          </cell>
        </row>
        <row r="909">
          <cell r="A909" t="str">
            <v>I. EQUIPO</v>
          </cell>
        </row>
        <row r="910">
          <cell r="A910" t="str">
            <v>CÓDIGO</v>
          </cell>
          <cell r="B910" t="str">
            <v>DESCRIPCIÓN</v>
          </cell>
          <cell r="D910" t="str">
            <v>UNIDAD</v>
          </cell>
          <cell r="E910" t="str">
            <v>TARIFA</v>
          </cell>
          <cell r="F910" t="str">
            <v>RENDIMIENTO</v>
          </cell>
          <cell r="G910" t="str">
            <v>VR. UNITARIO</v>
          </cell>
        </row>
        <row r="911">
          <cell r="A911" t="str">
            <v>HEQ002</v>
          </cell>
          <cell r="B911" t="str">
            <v>CONCRETADORA 1.5 SACOS A GASOLINA</v>
          </cell>
          <cell r="D911" t="str">
            <v>DÍA</v>
          </cell>
          <cell r="E911">
            <v>50000</v>
          </cell>
          <cell r="F911">
            <v>8</v>
          </cell>
          <cell r="G911">
            <v>6250</v>
          </cell>
        </row>
        <row r="912">
          <cell r="A912" t="str">
            <v/>
          </cell>
          <cell r="D912" t="str">
            <v/>
          </cell>
          <cell r="E912" t="str">
            <v/>
          </cell>
          <cell r="G912" t="str">
            <v/>
          </cell>
        </row>
        <row r="913">
          <cell r="A913" t="str">
            <v/>
          </cell>
          <cell r="D913" t="str">
            <v/>
          </cell>
          <cell r="E913" t="str">
            <v/>
          </cell>
          <cell r="G913" t="str">
            <v/>
          </cell>
        </row>
        <row r="914">
          <cell r="A914" t="str">
            <v/>
          </cell>
          <cell r="D914" t="str">
            <v/>
          </cell>
          <cell r="E914" t="str">
            <v/>
          </cell>
          <cell r="G914" t="str">
            <v/>
          </cell>
        </row>
        <row r="915">
          <cell r="A915" t="str">
            <v>HEQ001</v>
          </cell>
          <cell r="B915" t="str">
            <v>HERRAMIENTA MENOR (5% DE LA MANO DE OBRA)</v>
          </cell>
          <cell r="D915" t="str">
            <v>%</v>
          </cell>
          <cell r="E915">
            <v>0.05</v>
          </cell>
          <cell r="F915">
            <v>31998.5</v>
          </cell>
          <cell r="G915">
            <v>1599.9250000000002</v>
          </cell>
        </row>
        <row r="916">
          <cell r="F916" t="str">
            <v>SUBTOTAL</v>
          </cell>
          <cell r="G916">
            <v>7849.9250000000002</v>
          </cell>
        </row>
        <row r="918">
          <cell r="A918" t="str">
            <v>II. MATERIALES</v>
          </cell>
        </row>
        <row r="919">
          <cell r="A919" t="str">
            <v>CÓDIGO</v>
          </cell>
          <cell r="B919" t="str">
            <v>DESCRIPCIÓN</v>
          </cell>
          <cell r="C919" t="str">
            <v>UNIDAD</v>
          </cell>
          <cell r="D919" t="str">
            <v>CANTIDAD</v>
          </cell>
          <cell r="E919" t="str">
            <v>DESP.</v>
          </cell>
          <cell r="F919" t="str">
            <v>PRECIO UNIT.</v>
          </cell>
          <cell r="G919" t="str">
            <v>VR. UNITARIO</v>
          </cell>
        </row>
        <row r="920">
          <cell r="A920" t="str">
            <v>MA001</v>
          </cell>
          <cell r="B920" t="str">
            <v>CEMENTO GRIS (50 KG) PORTLAND TIPO I</v>
          </cell>
          <cell r="C920" t="str">
            <v>SC</v>
          </cell>
          <cell r="D920">
            <v>6.04</v>
          </cell>
          <cell r="E920">
            <v>0.05</v>
          </cell>
          <cell r="F920">
            <v>33616</v>
          </cell>
          <cell r="G920">
            <v>213192.67200000002</v>
          </cell>
        </row>
        <row r="921">
          <cell r="A921" t="str">
            <v>MA003</v>
          </cell>
          <cell r="B921" t="str">
            <v xml:space="preserve">ARENA DE REVOQUE </v>
          </cell>
          <cell r="C921" t="str">
            <v>M3</v>
          </cell>
          <cell r="D921">
            <v>1.18</v>
          </cell>
          <cell r="E921">
            <v>0.05</v>
          </cell>
          <cell r="F921">
            <v>0</v>
          </cell>
          <cell r="G921">
            <v>0</v>
          </cell>
        </row>
        <row r="922">
          <cell r="A922" t="str">
            <v>MA006</v>
          </cell>
          <cell r="B922" t="str">
            <v>AGUA</v>
          </cell>
          <cell r="C922" t="str">
            <v>LT</v>
          </cell>
          <cell r="D922">
            <v>150</v>
          </cell>
          <cell r="E922">
            <v>0.1</v>
          </cell>
          <cell r="F922">
            <v>60</v>
          </cell>
          <cell r="G922">
            <v>9900</v>
          </cell>
        </row>
        <row r="923">
          <cell r="A923" t="str">
            <v/>
          </cell>
          <cell r="C923" t="str">
            <v/>
          </cell>
          <cell r="F923" t="str">
            <v/>
          </cell>
          <cell r="G923" t="str">
            <v/>
          </cell>
        </row>
        <row r="924">
          <cell r="A924" t="str">
            <v/>
          </cell>
          <cell r="C924" t="str">
            <v/>
          </cell>
          <cell r="F924" t="str">
            <v/>
          </cell>
          <cell r="G924" t="str">
            <v/>
          </cell>
        </row>
        <row r="925">
          <cell r="A925" t="str">
            <v/>
          </cell>
          <cell r="C925" t="str">
            <v/>
          </cell>
          <cell r="F925" t="str">
            <v/>
          </cell>
          <cell r="G925" t="str">
            <v/>
          </cell>
        </row>
        <row r="926">
          <cell r="A926" t="str">
            <v/>
          </cell>
          <cell r="C926" t="str">
            <v/>
          </cell>
          <cell r="F926" t="str">
            <v/>
          </cell>
          <cell r="G926" t="str">
            <v/>
          </cell>
        </row>
        <row r="927">
          <cell r="F927" t="str">
            <v>SUBTOTAL</v>
          </cell>
          <cell r="G927">
            <v>223092.67200000002</v>
          </cell>
        </row>
        <row r="929">
          <cell r="A929" t="str">
            <v>III. TRANSPORTES</v>
          </cell>
        </row>
        <row r="930">
          <cell r="A930" t="str">
            <v>CÓDIGO</v>
          </cell>
          <cell r="B930" t="str">
            <v>DESCRIPCIÓN</v>
          </cell>
          <cell r="C930" t="str">
            <v>TIPO</v>
          </cell>
          <cell r="D930" t="str">
            <v>VOLUMEN/PESO</v>
          </cell>
          <cell r="E930" t="str">
            <v>DISTANCIA</v>
          </cell>
          <cell r="F930" t="str">
            <v>TARIFA</v>
          </cell>
          <cell r="G930" t="str">
            <v>VR. UNITARIO</v>
          </cell>
        </row>
        <row r="931">
          <cell r="A931" t="str">
            <v>TR002</v>
          </cell>
          <cell r="B931" t="str">
            <v>TRANSPORTE DE MATERIALES DE PLAYA</v>
          </cell>
          <cell r="C931" t="str">
            <v>PLAYA</v>
          </cell>
          <cell r="D931">
            <v>1.2389999999999999</v>
          </cell>
          <cell r="E931">
            <v>0</v>
          </cell>
          <cell r="F931">
            <v>1004</v>
          </cell>
          <cell r="G931">
            <v>0</v>
          </cell>
        </row>
        <row r="932">
          <cell r="A932" t="str">
            <v>TR001</v>
          </cell>
          <cell r="B932" t="str">
            <v>TRANSPORTE DE INSUMOS GENERALES</v>
          </cell>
          <cell r="C932" t="str">
            <v>INSUMOS A MUNICIPIO</v>
          </cell>
          <cell r="D932">
            <v>0.31710000000000005</v>
          </cell>
          <cell r="E932">
            <v>0</v>
          </cell>
          <cell r="F932">
            <v>1004</v>
          </cell>
          <cell r="G932">
            <v>0</v>
          </cell>
        </row>
        <row r="933">
          <cell r="A933" t="str">
            <v/>
          </cell>
          <cell r="E933" t="str">
            <v/>
          </cell>
          <cell r="F933" t="str">
            <v/>
          </cell>
          <cell r="G933" t="str">
            <v/>
          </cell>
        </row>
        <row r="934">
          <cell r="F934" t="str">
            <v>SUBTOTAL</v>
          </cell>
          <cell r="G934" t="str">
            <v/>
          </cell>
        </row>
        <row r="936">
          <cell r="A936" t="str">
            <v>IV. MANO DE OBRA</v>
          </cell>
        </row>
        <row r="937">
          <cell r="A937" t="str">
            <v>CÓDIGO</v>
          </cell>
          <cell r="B937" t="str">
            <v>CARGOS PERSONAL</v>
          </cell>
          <cell r="D937" t="str">
            <v>CANTIDAD</v>
          </cell>
          <cell r="E937" t="str">
            <v>JORNAL TOTAL</v>
          </cell>
          <cell r="F937" t="str">
            <v>RENDIMIENTO</v>
          </cell>
          <cell r="G937" t="str">
            <v>VR. UNITARIO</v>
          </cell>
        </row>
        <row r="938">
          <cell r="A938" t="str">
            <v>MO034</v>
          </cell>
          <cell r="B938" t="str">
            <v>OPERADOR EQUIPO LIVIANO</v>
          </cell>
          <cell r="D938">
            <v>1</v>
          </cell>
          <cell r="E938">
            <v>101428</v>
          </cell>
          <cell r="F938">
            <v>8</v>
          </cell>
          <cell r="G938">
            <v>12678.5</v>
          </cell>
        </row>
        <row r="939">
          <cell r="A939" t="str">
            <v>MO032</v>
          </cell>
          <cell r="B939" t="str">
            <v>AYUDANTE RASO</v>
          </cell>
          <cell r="D939">
            <v>2</v>
          </cell>
          <cell r="E939">
            <v>77280</v>
          </cell>
          <cell r="F939">
            <v>8</v>
          </cell>
          <cell r="G939">
            <v>19320</v>
          </cell>
        </row>
        <row r="940">
          <cell r="A940" t="str">
            <v/>
          </cell>
          <cell r="E940" t="str">
            <v/>
          </cell>
          <cell r="F940" t="str">
            <v/>
          </cell>
          <cell r="G940" t="str">
            <v/>
          </cell>
        </row>
        <row r="941">
          <cell r="A941" t="str">
            <v/>
          </cell>
          <cell r="E941" t="str">
            <v/>
          </cell>
          <cell r="F941" t="str">
            <v/>
          </cell>
          <cell r="G941" t="str">
            <v/>
          </cell>
        </row>
        <row r="942">
          <cell r="F942" t="str">
            <v>SUBTOTAL</v>
          </cell>
          <cell r="G942">
            <v>31998.5</v>
          </cell>
        </row>
        <row r="944">
          <cell r="A944" t="str">
            <v>V. SERVICIOS</v>
          </cell>
        </row>
        <row r="945">
          <cell r="A945" t="str">
            <v>CÓDIGO</v>
          </cell>
          <cell r="B945" t="str">
            <v>DESCRIPCIÓN</v>
          </cell>
          <cell r="D945" t="str">
            <v>UNIDAD</v>
          </cell>
          <cell r="E945" t="str">
            <v>CANTIDAD</v>
          </cell>
          <cell r="F945" t="str">
            <v>PRECIO UNIT.</v>
          </cell>
          <cell r="G945" t="str">
            <v>VR. UNITARIO</v>
          </cell>
        </row>
        <row r="946">
          <cell r="A946" t="str">
            <v/>
          </cell>
          <cell r="D946" t="str">
            <v/>
          </cell>
          <cell r="F946" t="str">
            <v/>
          </cell>
          <cell r="G946" t="str">
            <v/>
          </cell>
        </row>
        <row r="947">
          <cell r="A947" t="str">
            <v/>
          </cell>
          <cell r="D947" t="str">
            <v/>
          </cell>
          <cell r="F947" t="str">
            <v/>
          </cell>
          <cell r="G947" t="str">
            <v/>
          </cell>
        </row>
        <row r="948">
          <cell r="A948" t="str">
            <v/>
          </cell>
          <cell r="D948" t="str">
            <v/>
          </cell>
          <cell r="F948" t="str">
            <v/>
          </cell>
          <cell r="G948" t="str">
            <v/>
          </cell>
        </row>
        <row r="949">
          <cell r="F949" t="str">
            <v>SUBTOTAL</v>
          </cell>
          <cell r="G949" t="str">
            <v/>
          </cell>
        </row>
        <row r="951">
          <cell r="A951" t="str">
            <v>TOTAL COSTO DIRECTO</v>
          </cell>
          <cell r="G951">
            <v>262941</v>
          </cell>
        </row>
        <row r="953">
          <cell r="A953" t="str">
            <v>2. COSTOS INDIRECTOS</v>
          </cell>
        </row>
        <row r="955">
          <cell r="A955" t="str">
            <v>DESCRIPCIÓN</v>
          </cell>
          <cell r="F955" t="str">
            <v>PORCENTAJE</v>
          </cell>
          <cell r="G955" t="str">
            <v>VALOR TOTAL</v>
          </cell>
        </row>
        <row r="956">
          <cell r="A956" t="str">
            <v>ADMINISTRACION</v>
          </cell>
          <cell r="F956">
            <v>0.2364</v>
          </cell>
          <cell r="G956">
            <v>62159.252399999998</v>
          </cell>
        </row>
        <row r="957">
          <cell r="A957" t="str">
            <v>IMPREVISTOS</v>
          </cell>
          <cell r="F957">
            <v>0.01</v>
          </cell>
          <cell r="G957">
            <v>2629.41</v>
          </cell>
        </row>
        <row r="958">
          <cell r="A958" t="str">
            <v>UTILIDADES</v>
          </cell>
          <cell r="F958">
            <v>0.05</v>
          </cell>
          <cell r="G958">
            <v>13147.050000000001</v>
          </cell>
        </row>
        <row r="959">
          <cell r="A959" t="str">
            <v>TOTAL COSTO INDIRECTO</v>
          </cell>
          <cell r="F959">
            <v>0.2964</v>
          </cell>
          <cell r="G959">
            <v>77936</v>
          </cell>
        </row>
        <row r="961">
          <cell r="A961" t="str">
            <v>PRECIO UNITARIO TOTAL APROXIMADO AL PESO</v>
          </cell>
          <cell r="G961">
            <v>340877</v>
          </cell>
        </row>
        <row r="963">
          <cell r="B963" t="str">
            <v/>
          </cell>
        </row>
        <row r="964">
          <cell r="B964" t="str">
            <v/>
          </cell>
        </row>
        <row r="965">
          <cell r="B965" t="str">
            <v/>
          </cell>
        </row>
        <row r="966">
          <cell r="B966" t="str">
            <v/>
          </cell>
          <cell r="D966" t="str">
            <v>FIRMA RESPONSABLE</v>
          </cell>
        </row>
        <row r="967">
          <cell r="A967" t="str">
            <v>DEPARTAMENTO DE ANTIOQUIA</v>
          </cell>
          <cell r="F967" t="str">
            <v/>
          </cell>
        </row>
        <row r="968">
          <cell r="A968" t="str">
            <v>MUNICIPIO DE BURITICÁ</v>
          </cell>
        </row>
        <row r="969">
          <cell r="A969" t="str">
            <v>PROYECTO: MEJORAMIENTO DE VIAS TERCIARIAS EN EL MUNICIPIO DE BURITICA EN EL 
MARCO DEL PROGRAMA REGIONAL MEJORAMIENTO DE VIAS 
TERCIARIAS EN EL OCCIDENTE ANTIOQUEÑO</v>
          </cell>
        </row>
        <row r="971">
          <cell r="A971" t="str">
            <v>ANÁLISIS DE PRECIOS UNITARIOS AUXILIARES</v>
          </cell>
        </row>
        <row r="973">
          <cell r="A973" t="str">
            <v>ITEM</v>
          </cell>
          <cell r="B973" t="str">
            <v>DESCRIPCIÓN</v>
          </cell>
          <cell r="E973" t="str">
            <v>UNIDAD</v>
          </cell>
          <cell r="F973" t="str">
            <v>CANTIDAD</v>
          </cell>
          <cell r="G973" t="str">
            <v>COSTO DIRECTO</v>
          </cell>
        </row>
        <row r="974">
          <cell r="A974" t="str">
            <v>SA015</v>
          </cell>
          <cell r="B974" t="str">
            <v>MORTERO 1:5 EN OBRA (PEGA)</v>
          </cell>
          <cell r="E974" t="str">
            <v>M3</v>
          </cell>
          <cell r="F974" t="str">
            <v>N.D.</v>
          </cell>
          <cell r="G974">
            <v>262941</v>
          </cell>
        </row>
        <row r="976">
          <cell r="A976" t="str">
            <v>1. COSTOS DIRECTOS</v>
          </cell>
        </row>
        <row r="978">
          <cell r="A978" t="str">
            <v>I. EQUIPO</v>
          </cell>
        </row>
        <row r="979">
          <cell r="A979" t="str">
            <v>CÓDIGO</v>
          </cell>
          <cell r="B979" t="str">
            <v>DESCRIPCIÓN</v>
          </cell>
          <cell r="D979" t="str">
            <v>UNIDAD</v>
          </cell>
          <cell r="E979" t="str">
            <v>TARIFA</v>
          </cell>
          <cell r="F979" t="str">
            <v>RENDIMIENTO</v>
          </cell>
          <cell r="G979" t="str">
            <v>VR. UNITARIO</v>
          </cell>
        </row>
        <row r="980">
          <cell r="A980" t="str">
            <v>HEQ002</v>
          </cell>
          <cell r="B980" t="str">
            <v>CONCRETADORA 1.5 SACOS A GASOLINA</v>
          </cell>
          <cell r="D980" t="str">
            <v>DÍA</v>
          </cell>
          <cell r="E980">
            <v>50000</v>
          </cell>
          <cell r="F980">
            <v>8</v>
          </cell>
          <cell r="G980">
            <v>6250</v>
          </cell>
        </row>
        <row r="981">
          <cell r="A981" t="str">
            <v/>
          </cell>
          <cell r="D981" t="str">
            <v/>
          </cell>
          <cell r="E981" t="str">
            <v/>
          </cell>
          <cell r="G981" t="str">
            <v/>
          </cell>
        </row>
        <row r="982">
          <cell r="A982" t="str">
            <v/>
          </cell>
          <cell r="D982" t="str">
            <v/>
          </cell>
          <cell r="E982" t="str">
            <v/>
          </cell>
          <cell r="G982" t="str">
            <v/>
          </cell>
        </row>
        <row r="983">
          <cell r="A983" t="str">
            <v/>
          </cell>
          <cell r="D983" t="str">
            <v/>
          </cell>
          <cell r="E983" t="str">
            <v/>
          </cell>
          <cell r="G983" t="str">
            <v/>
          </cell>
        </row>
        <row r="984">
          <cell r="A984" t="str">
            <v>HEQ001</v>
          </cell>
          <cell r="B984" t="str">
            <v>HERRAMIENTA MENOR (5% DE LA MANO DE OBRA)</v>
          </cell>
          <cell r="D984" t="str">
            <v>%</v>
          </cell>
          <cell r="E984">
            <v>0.05</v>
          </cell>
          <cell r="F984">
            <v>31998.5</v>
          </cell>
          <cell r="G984">
            <v>1599.9250000000002</v>
          </cell>
        </row>
        <row r="985">
          <cell r="F985" t="str">
            <v>SUBTOTAL</v>
          </cell>
          <cell r="G985">
            <v>7849.9250000000002</v>
          </cell>
        </row>
        <row r="987">
          <cell r="A987" t="str">
            <v>II. MATERIALES</v>
          </cell>
        </row>
        <row r="988">
          <cell r="A988" t="str">
            <v>CÓDIGO</v>
          </cell>
          <cell r="B988" t="str">
            <v>DESCRIPCIÓN</v>
          </cell>
          <cell r="C988" t="str">
            <v>UNIDAD</v>
          </cell>
          <cell r="D988" t="str">
            <v>CANTIDAD</v>
          </cell>
          <cell r="E988" t="str">
            <v>DESP.</v>
          </cell>
          <cell r="F988" t="str">
            <v>PRECIO UNIT.</v>
          </cell>
          <cell r="G988" t="str">
            <v>VR. UNITARIO</v>
          </cell>
        </row>
        <row r="989">
          <cell r="A989" t="str">
            <v>MA001</v>
          </cell>
          <cell r="B989" t="str">
            <v>CEMENTO GRIS (50 KG) PORTLAND TIPO I</v>
          </cell>
          <cell r="C989" t="str">
            <v>SC</v>
          </cell>
          <cell r="D989">
            <v>6.04</v>
          </cell>
          <cell r="E989">
            <v>0.05</v>
          </cell>
          <cell r="F989">
            <v>33616</v>
          </cell>
          <cell r="G989">
            <v>213192.67200000002</v>
          </cell>
        </row>
        <row r="990">
          <cell r="A990" t="str">
            <v>MA002</v>
          </cell>
          <cell r="B990" t="str">
            <v xml:space="preserve">ARENA DE PEGA </v>
          </cell>
          <cell r="C990" t="str">
            <v>M3</v>
          </cell>
          <cell r="D990">
            <v>1.18</v>
          </cell>
          <cell r="E990">
            <v>0.05</v>
          </cell>
          <cell r="F990">
            <v>0</v>
          </cell>
          <cell r="G990">
            <v>0</v>
          </cell>
        </row>
        <row r="991">
          <cell r="A991" t="str">
            <v>MA006</v>
          </cell>
          <cell r="B991" t="str">
            <v>AGUA</v>
          </cell>
          <cell r="C991" t="str">
            <v>LT</v>
          </cell>
          <cell r="D991">
            <v>150</v>
          </cell>
          <cell r="E991">
            <v>0.1</v>
          </cell>
          <cell r="F991">
            <v>60</v>
          </cell>
          <cell r="G991">
            <v>9900</v>
          </cell>
        </row>
        <row r="992">
          <cell r="A992" t="str">
            <v/>
          </cell>
          <cell r="C992" t="str">
            <v/>
          </cell>
          <cell r="F992" t="str">
            <v/>
          </cell>
          <cell r="G992" t="str">
            <v/>
          </cell>
        </row>
        <row r="993">
          <cell r="A993" t="str">
            <v/>
          </cell>
          <cell r="C993" t="str">
            <v/>
          </cell>
          <cell r="F993" t="str">
            <v/>
          </cell>
          <cell r="G993" t="str">
            <v/>
          </cell>
        </row>
        <row r="994">
          <cell r="A994" t="str">
            <v/>
          </cell>
          <cell r="C994" t="str">
            <v/>
          </cell>
          <cell r="F994" t="str">
            <v/>
          </cell>
          <cell r="G994" t="str">
            <v/>
          </cell>
        </row>
        <row r="995">
          <cell r="A995" t="str">
            <v/>
          </cell>
          <cell r="C995" t="str">
            <v/>
          </cell>
          <cell r="F995" t="str">
            <v/>
          </cell>
          <cell r="G995" t="str">
            <v/>
          </cell>
        </row>
        <row r="996">
          <cell r="F996" t="str">
            <v>SUBTOTAL</v>
          </cell>
          <cell r="G996">
            <v>223092.67200000002</v>
          </cell>
        </row>
        <row r="998">
          <cell r="A998" t="str">
            <v>III. TRANSPORTES</v>
          </cell>
        </row>
        <row r="999">
          <cell r="A999" t="str">
            <v>CÓDIGO</v>
          </cell>
          <cell r="B999" t="str">
            <v>DESCRIPCIÓN</v>
          </cell>
          <cell r="C999" t="str">
            <v>TIPO</v>
          </cell>
          <cell r="D999" t="str">
            <v>VOLUMEN/PESO</v>
          </cell>
          <cell r="E999" t="str">
            <v>DISTANCIA</v>
          </cell>
          <cell r="F999" t="str">
            <v>TARIFA</v>
          </cell>
          <cell r="G999" t="str">
            <v>VR. UNITARIO</v>
          </cell>
        </row>
        <row r="1000">
          <cell r="A1000" t="str">
            <v>TR002</v>
          </cell>
          <cell r="B1000" t="str">
            <v>TRANSPORTE DE MATERIALES DE PLAYA</v>
          </cell>
          <cell r="C1000" t="str">
            <v>PLAYA</v>
          </cell>
          <cell r="D1000">
            <v>1.2389999999999999</v>
          </cell>
          <cell r="E1000">
            <v>0</v>
          </cell>
          <cell r="F1000">
            <v>1004</v>
          </cell>
          <cell r="G1000">
            <v>0</v>
          </cell>
        </row>
        <row r="1001">
          <cell r="A1001" t="str">
            <v>TR001</v>
          </cell>
          <cell r="B1001" t="str">
            <v>TRANSPORTE DE INSUMOS GENERALES</v>
          </cell>
          <cell r="C1001" t="str">
            <v>INSUMOS A MUNICIPIO</v>
          </cell>
          <cell r="D1001">
            <v>0.31710000000000005</v>
          </cell>
          <cell r="E1001">
            <v>0</v>
          </cell>
          <cell r="F1001">
            <v>1004</v>
          </cell>
          <cell r="G1001">
            <v>0</v>
          </cell>
        </row>
        <row r="1002">
          <cell r="A1002" t="str">
            <v/>
          </cell>
          <cell r="E1002" t="str">
            <v/>
          </cell>
          <cell r="F1002" t="str">
            <v/>
          </cell>
          <cell r="G1002" t="str">
            <v/>
          </cell>
        </row>
        <row r="1003">
          <cell r="F1003" t="str">
            <v>SUBTOTAL</v>
          </cell>
          <cell r="G1003" t="str">
            <v/>
          </cell>
        </row>
        <row r="1005">
          <cell r="A1005" t="str">
            <v>IV. MANO DE OBRA</v>
          </cell>
        </row>
        <row r="1006">
          <cell r="A1006" t="str">
            <v>CÓDIGO</v>
          </cell>
          <cell r="B1006" t="str">
            <v>CARGOS PERSONAL</v>
          </cell>
          <cell r="D1006" t="str">
            <v>CANTIDAD</v>
          </cell>
          <cell r="E1006" t="str">
            <v>JORNAL TOTAL</v>
          </cell>
          <cell r="F1006" t="str">
            <v>RENDIMIENTO</v>
          </cell>
          <cell r="G1006" t="str">
            <v>VR. UNITARIO</v>
          </cell>
        </row>
        <row r="1007">
          <cell r="A1007" t="str">
            <v>MO034</v>
          </cell>
          <cell r="B1007" t="str">
            <v>OPERADOR EQUIPO LIVIANO</v>
          </cell>
          <cell r="D1007">
            <v>1</v>
          </cell>
          <cell r="E1007">
            <v>101428</v>
          </cell>
          <cell r="F1007">
            <v>8</v>
          </cell>
          <cell r="G1007">
            <v>12678.5</v>
          </cell>
        </row>
        <row r="1008">
          <cell r="A1008" t="str">
            <v>MO032</v>
          </cell>
          <cell r="B1008" t="str">
            <v>AYUDANTE RASO</v>
          </cell>
          <cell r="D1008">
            <v>2</v>
          </cell>
          <cell r="E1008">
            <v>77280</v>
          </cell>
          <cell r="F1008">
            <v>8</v>
          </cell>
          <cell r="G1008">
            <v>19320</v>
          </cell>
        </row>
        <row r="1009">
          <cell r="A1009" t="str">
            <v/>
          </cell>
          <cell r="E1009" t="str">
            <v/>
          </cell>
          <cell r="F1009" t="str">
            <v/>
          </cell>
          <cell r="G1009" t="str">
            <v/>
          </cell>
        </row>
        <row r="1010">
          <cell r="A1010" t="str">
            <v/>
          </cell>
          <cell r="E1010" t="str">
            <v/>
          </cell>
          <cell r="F1010" t="str">
            <v/>
          </cell>
          <cell r="G1010" t="str">
            <v/>
          </cell>
        </row>
        <row r="1011">
          <cell r="F1011" t="str">
            <v>SUBTOTAL</v>
          </cell>
          <cell r="G1011">
            <v>31998.5</v>
          </cell>
        </row>
        <row r="1013">
          <cell r="A1013" t="str">
            <v>V. SERVICIOS</v>
          </cell>
        </row>
        <row r="1014">
          <cell r="A1014" t="str">
            <v>CÓDIGO</v>
          </cell>
          <cell r="B1014" t="str">
            <v>DESCRIPCIÓN</v>
          </cell>
          <cell r="D1014" t="str">
            <v>UNIDAD</v>
          </cell>
          <cell r="E1014" t="str">
            <v>CANTIDAD</v>
          </cell>
          <cell r="F1014" t="str">
            <v>PRECIO UNIT.</v>
          </cell>
          <cell r="G1014" t="str">
            <v>VR. UNITARIO</v>
          </cell>
        </row>
        <row r="1015">
          <cell r="A1015" t="str">
            <v/>
          </cell>
          <cell r="D1015" t="str">
            <v/>
          </cell>
          <cell r="F1015" t="str">
            <v/>
          </cell>
          <cell r="G1015" t="str">
            <v/>
          </cell>
        </row>
        <row r="1016">
          <cell r="A1016" t="str">
            <v/>
          </cell>
          <cell r="D1016" t="str">
            <v/>
          </cell>
          <cell r="F1016" t="str">
            <v/>
          </cell>
          <cell r="G1016" t="str">
            <v/>
          </cell>
        </row>
        <row r="1017">
          <cell r="A1017" t="str">
            <v/>
          </cell>
          <cell r="D1017" t="str">
            <v/>
          </cell>
          <cell r="F1017" t="str">
            <v/>
          </cell>
          <cell r="G1017" t="str">
            <v/>
          </cell>
        </row>
        <row r="1018">
          <cell r="F1018" t="str">
            <v>SUBTOTAL</v>
          </cell>
          <cell r="G1018" t="str">
            <v/>
          </cell>
        </row>
        <row r="1020">
          <cell r="A1020" t="str">
            <v>TOTAL COSTO DIRECTO</v>
          </cell>
          <cell r="G1020">
            <v>262941</v>
          </cell>
        </row>
        <row r="1022">
          <cell r="A1022" t="str">
            <v>2. COSTOS INDIRECTOS</v>
          </cell>
        </row>
        <row r="1024">
          <cell r="A1024" t="str">
            <v>DESCRIPCIÓN</v>
          </cell>
          <cell r="F1024" t="str">
            <v>PORCENTAJE</v>
          </cell>
          <cell r="G1024" t="str">
            <v>VALOR TOTAL</v>
          </cell>
        </row>
        <row r="1025">
          <cell r="A1025" t="str">
            <v>ADMINISTRACION</v>
          </cell>
          <cell r="F1025">
            <v>0.2364</v>
          </cell>
          <cell r="G1025">
            <v>62159.252399999998</v>
          </cell>
        </row>
        <row r="1026">
          <cell r="A1026" t="str">
            <v>IMPREVISTOS</v>
          </cell>
          <cell r="F1026">
            <v>0.01</v>
          </cell>
          <cell r="G1026">
            <v>2629.41</v>
          </cell>
        </row>
        <row r="1027">
          <cell r="A1027" t="str">
            <v>UTILIDADES</v>
          </cell>
          <cell r="F1027">
            <v>0.05</v>
          </cell>
          <cell r="G1027">
            <v>13147.050000000001</v>
          </cell>
        </row>
        <row r="1028">
          <cell r="A1028" t="str">
            <v>TOTAL COSTO INDIRECTO</v>
          </cell>
          <cell r="F1028">
            <v>0.2964</v>
          </cell>
          <cell r="G1028">
            <v>77936</v>
          </cell>
        </row>
        <row r="1030">
          <cell r="A1030" t="str">
            <v>PRECIO UNITARIO TOTAL APROXIMADO AL PESO</v>
          </cell>
          <cell r="G1030">
            <v>340877</v>
          </cell>
        </row>
        <row r="1032">
          <cell r="B1032" t="str">
            <v/>
          </cell>
        </row>
        <row r="1033">
          <cell r="B1033" t="str">
            <v/>
          </cell>
        </row>
        <row r="1034">
          <cell r="B1034" t="str">
            <v/>
          </cell>
        </row>
        <row r="1035">
          <cell r="B1035" t="str">
            <v/>
          </cell>
          <cell r="D1035" t="str">
            <v>FIRMA RESPONSABLE</v>
          </cell>
        </row>
        <row r="1036">
          <cell r="A1036" t="str">
            <v>DEPARTAMENTO DE ANTIOQUIA</v>
          </cell>
          <cell r="F1036" t="str">
            <v/>
          </cell>
        </row>
        <row r="1037">
          <cell r="A1037" t="str">
            <v>MUNICIPIO DE BURITICÁ</v>
          </cell>
        </row>
        <row r="1038">
          <cell r="A1038" t="str">
            <v>PROYECTO: MEJORAMIENTO DE VIAS TERCIARIAS EN EL MUNICIPIO DE BURITICA EN EL 
MARCO DEL PROGRAMA REGIONAL MEJORAMIENTO DE VIAS 
TERCIARIAS EN EL OCCIDENTE ANTIOQUEÑO</v>
          </cell>
        </row>
        <row r="1040">
          <cell r="A1040" t="str">
            <v>ANÁLISIS DE PRECIOS UNITARIOS AUXILIARES</v>
          </cell>
        </row>
        <row r="1042">
          <cell r="A1042" t="str">
            <v>ITEM</v>
          </cell>
          <cell r="B1042" t="str">
            <v>DESCRIPCIÓN</v>
          </cell>
          <cell r="E1042" t="str">
            <v>UNIDAD</v>
          </cell>
          <cell r="F1042" t="str">
            <v>CANTIDAD</v>
          </cell>
          <cell r="G1042" t="str">
            <v>COSTO DIRECTO</v>
          </cell>
        </row>
        <row r="1043">
          <cell r="A1043" t="str">
            <v>SA016</v>
          </cell>
          <cell r="B1043" t="str">
            <v>MORTERO 1:6 EN OBRA (PEGA)</v>
          </cell>
          <cell r="E1043" t="str">
            <v>M3</v>
          </cell>
          <cell r="F1043" t="str">
            <v>N.D.</v>
          </cell>
          <cell r="G1043">
            <v>232632</v>
          </cell>
        </row>
        <row r="1045">
          <cell r="A1045" t="str">
            <v>1. COSTOS DIRECTOS</v>
          </cell>
        </row>
        <row r="1047">
          <cell r="A1047" t="str">
            <v>I. EQUIPO</v>
          </cell>
        </row>
        <row r="1048">
          <cell r="A1048" t="str">
            <v>CÓDIGO</v>
          </cell>
          <cell r="B1048" t="str">
            <v>DESCRIPCIÓN</v>
          </cell>
          <cell r="D1048" t="str">
            <v>UNIDAD</v>
          </cell>
          <cell r="E1048" t="str">
            <v>TARIFA</v>
          </cell>
          <cell r="F1048" t="str">
            <v>RENDIMIENTO</v>
          </cell>
          <cell r="G1048" t="str">
            <v>VR. UNITARIO</v>
          </cell>
        </row>
        <row r="1049">
          <cell r="A1049" t="str">
            <v>HEQ002</v>
          </cell>
          <cell r="B1049" t="str">
            <v>CONCRETADORA 1.5 SACOS A GASOLINA</v>
          </cell>
          <cell r="D1049" t="str">
            <v>DÍA</v>
          </cell>
          <cell r="E1049">
            <v>50000</v>
          </cell>
          <cell r="F1049">
            <v>8</v>
          </cell>
          <cell r="G1049">
            <v>6250</v>
          </cell>
        </row>
        <row r="1050">
          <cell r="A1050" t="str">
            <v/>
          </cell>
          <cell r="D1050" t="str">
            <v/>
          </cell>
          <cell r="E1050" t="str">
            <v/>
          </cell>
          <cell r="G1050" t="str">
            <v/>
          </cell>
        </row>
        <row r="1051">
          <cell r="A1051" t="str">
            <v/>
          </cell>
          <cell r="D1051" t="str">
            <v/>
          </cell>
          <cell r="E1051" t="str">
            <v/>
          </cell>
          <cell r="G1051" t="str">
            <v/>
          </cell>
        </row>
        <row r="1052">
          <cell r="A1052" t="str">
            <v/>
          </cell>
          <cell r="D1052" t="str">
            <v/>
          </cell>
          <cell r="E1052" t="str">
            <v/>
          </cell>
          <cell r="G1052" t="str">
            <v/>
          </cell>
        </row>
        <row r="1053">
          <cell r="A1053" t="str">
            <v>HEQ001</v>
          </cell>
          <cell r="B1053" t="str">
            <v>HERRAMIENTA MENOR (5% DE LA MANO DE OBRA)</v>
          </cell>
          <cell r="D1053" t="str">
            <v>%</v>
          </cell>
          <cell r="E1053">
            <v>0.05</v>
          </cell>
          <cell r="F1053">
            <v>31998.5</v>
          </cell>
          <cell r="G1053">
            <v>1599.9250000000002</v>
          </cell>
        </row>
        <row r="1054">
          <cell r="F1054" t="str">
            <v>SUBTOTAL</v>
          </cell>
          <cell r="G1054">
            <v>7849.9250000000002</v>
          </cell>
        </row>
        <row r="1056">
          <cell r="A1056" t="str">
            <v>II. MATERIALES</v>
          </cell>
        </row>
        <row r="1057">
          <cell r="A1057" t="str">
            <v>CÓDIGO</v>
          </cell>
          <cell r="B1057" t="str">
            <v>DESCRIPCIÓN</v>
          </cell>
          <cell r="C1057" t="str">
            <v>UNIDAD</v>
          </cell>
          <cell r="D1057" t="str">
            <v>CANTIDAD</v>
          </cell>
          <cell r="E1057" t="str">
            <v>DESP.</v>
          </cell>
          <cell r="F1057" t="str">
            <v>PRECIO UNIT.</v>
          </cell>
          <cell r="G1057" t="str">
            <v>VR. UNITARIO</v>
          </cell>
        </row>
        <row r="1058">
          <cell r="A1058" t="str">
            <v>MA001</v>
          </cell>
          <cell r="B1058" t="str">
            <v>CEMENTO GRIS (50 KG) PORTLAND TIPO I</v>
          </cell>
          <cell r="C1058" t="str">
            <v>SC</v>
          </cell>
          <cell r="D1058">
            <v>5.2</v>
          </cell>
          <cell r="E1058">
            <v>0.05</v>
          </cell>
          <cell r="F1058">
            <v>33616</v>
          </cell>
          <cell r="G1058">
            <v>183543.36000000002</v>
          </cell>
        </row>
        <row r="1059">
          <cell r="A1059" t="str">
            <v>MA002</v>
          </cell>
          <cell r="B1059" t="str">
            <v xml:space="preserve">ARENA DE PEGA </v>
          </cell>
          <cell r="C1059" t="str">
            <v>M3</v>
          </cell>
          <cell r="D1059">
            <v>1.2</v>
          </cell>
          <cell r="E1059">
            <v>0.05</v>
          </cell>
          <cell r="F1059">
            <v>0</v>
          </cell>
          <cell r="G1059">
            <v>0</v>
          </cell>
        </row>
        <row r="1060">
          <cell r="A1060" t="str">
            <v>MA006</v>
          </cell>
          <cell r="B1060" t="str">
            <v>AGUA</v>
          </cell>
          <cell r="C1060" t="str">
            <v>LT</v>
          </cell>
          <cell r="D1060">
            <v>140</v>
          </cell>
          <cell r="E1060">
            <v>0.1</v>
          </cell>
          <cell r="F1060">
            <v>60</v>
          </cell>
          <cell r="G1060">
            <v>9240</v>
          </cell>
        </row>
        <row r="1061">
          <cell r="A1061" t="str">
            <v/>
          </cell>
          <cell r="C1061" t="str">
            <v/>
          </cell>
          <cell r="F1061" t="str">
            <v/>
          </cell>
          <cell r="G1061" t="str">
            <v/>
          </cell>
        </row>
        <row r="1062">
          <cell r="A1062" t="str">
            <v/>
          </cell>
          <cell r="C1062" t="str">
            <v/>
          </cell>
          <cell r="F1062" t="str">
            <v/>
          </cell>
          <cell r="G1062" t="str">
            <v/>
          </cell>
        </row>
        <row r="1063">
          <cell r="A1063" t="str">
            <v/>
          </cell>
          <cell r="C1063" t="str">
            <v/>
          </cell>
          <cell r="F1063" t="str">
            <v/>
          </cell>
          <cell r="G1063" t="str">
            <v/>
          </cell>
        </row>
        <row r="1064">
          <cell r="A1064" t="str">
            <v/>
          </cell>
          <cell r="C1064" t="str">
            <v/>
          </cell>
          <cell r="F1064" t="str">
            <v/>
          </cell>
          <cell r="G1064" t="str">
            <v/>
          </cell>
        </row>
        <row r="1065">
          <cell r="F1065" t="str">
            <v>SUBTOTAL</v>
          </cell>
          <cell r="G1065">
            <v>192783.36000000002</v>
          </cell>
        </row>
        <row r="1067">
          <cell r="A1067" t="str">
            <v>III. TRANSPORTES</v>
          </cell>
        </row>
        <row r="1068">
          <cell r="A1068" t="str">
            <v>CÓDIGO</v>
          </cell>
          <cell r="B1068" t="str">
            <v>DESCRIPCIÓN</v>
          </cell>
          <cell r="C1068" t="str">
            <v>TIPO</v>
          </cell>
          <cell r="D1068" t="str">
            <v>VOLUMEN/PESO</v>
          </cell>
          <cell r="E1068" t="str">
            <v>DISTANCIA</v>
          </cell>
          <cell r="F1068" t="str">
            <v>TARIFA</v>
          </cell>
          <cell r="G1068" t="str">
            <v>VR. UNITARIO</v>
          </cell>
        </row>
        <row r="1069">
          <cell r="A1069" t="str">
            <v>TR002</v>
          </cell>
          <cell r="B1069" t="str">
            <v>TRANSPORTE DE MATERIALES DE PLAYA</v>
          </cell>
          <cell r="C1069" t="str">
            <v>PLAYA</v>
          </cell>
          <cell r="D1069">
            <v>1.26</v>
          </cell>
          <cell r="E1069">
            <v>0</v>
          </cell>
          <cell r="F1069">
            <v>1004</v>
          </cell>
          <cell r="G1069">
            <v>0</v>
          </cell>
        </row>
        <row r="1070">
          <cell r="A1070" t="str">
            <v>TR001</v>
          </cell>
          <cell r="B1070" t="str">
            <v>TRANSPORTE DE INSUMOS GENERALES</v>
          </cell>
          <cell r="C1070" t="str">
            <v>INSUMOS A MUNICIPIO</v>
          </cell>
          <cell r="D1070">
            <v>0.27300000000000002</v>
          </cell>
          <cell r="E1070">
            <v>0</v>
          </cell>
          <cell r="F1070">
            <v>1004</v>
          </cell>
          <cell r="G1070">
            <v>0</v>
          </cell>
        </row>
        <row r="1071">
          <cell r="A1071" t="str">
            <v/>
          </cell>
          <cell r="E1071" t="str">
            <v/>
          </cell>
          <cell r="F1071" t="str">
            <v/>
          </cell>
          <cell r="G1071" t="str">
            <v/>
          </cell>
        </row>
        <row r="1072">
          <cell r="F1072" t="str">
            <v>SUBTOTAL</v>
          </cell>
          <cell r="G1072" t="str">
            <v/>
          </cell>
        </row>
        <row r="1074">
          <cell r="A1074" t="str">
            <v>IV. MANO DE OBRA</v>
          </cell>
        </row>
        <row r="1075">
          <cell r="A1075" t="str">
            <v>CÓDIGO</v>
          </cell>
          <cell r="B1075" t="str">
            <v>CARGOS PERSONAL</v>
          </cell>
          <cell r="D1075" t="str">
            <v>CANTIDAD</v>
          </cell>
          <cell r="E1075" t="str">
            <v>JORNAL TOTAL</v>
          </cell>
          <cell r="F1075" t="str">
            <v>RENDIMIENTO</v>
          </cell>
          <cell r="G1075" t="str">
            <v>VR. UNITARIO</v>
          </cell>
        </row>
        <row r="1076">
          <cell r="A1076" t="str">
            <v>MO034</v>
          </cell>
          <cell r="B1076" t="str">
            <v>OPERADOR EQUIPO LIVIANO</v>
          </cell>
          <cell r="D1076">
            <v>1</v>
          </cell>
          <cell r="E1076">
            <v>101428</v>
          </cell>
          <cell r="F1076">
            <v>8</v>
          </cell>
          <cell r="G1076">
            <v>12678.5</v>
          </cell>
        </row>
        <row r="1077">
          <cell r="A1077" t="str">
            <v>MO032</v>
          </cell>
          <cell r="B1077" t="str">
            <v>AYUDANTE RASO</v>
          </cell>
          <cell r="D1077">
            <v>2</v>
          </cell>
          <cell r="E1077">
            <v>77280</v>
          </cell>
          <cell r="F1077">
            <v>8</v>
          </cell>
          <cell r="G1077">
            <v>19320</v>
          </cell>
        </row>
        <row r="1078">
          <cell r="A1078" t="str">
            <v/>
          </cell>
          <cell r="E1078" t="str">
            <v/>
          </cell>
          <cell r="F1078" t="str">
            <v/>
          </cell>
          <cell r="G1078" t="str">
            <v/>
          </cell>
        </row>
        <row r="1079">
          <cell r="A1079" t="str">
            <v/>
          </cell>
          <cell r="E1079" t="str">
            <v/>
          </cell>
          <cell r="F1079" t="str">
            <v/>
          </cell>
          <cell r="G1079" t="str">
            <v/>
          </cell>
        </row>
        <row r="1080">
          <cell r="F1080" t="str">
            <v>SUBTOTAL</v>
          </cell>
          <cell r="G1080">
            <v>31998.5</v>
          </cell>
        </row>
        <row r="1082">
          <cell r="A1082" t="str">
            <v>V. SERVICIOS</v>
          </cell>
        </row>
        <row r="1083">
          <cell r="A1083" t="str">
            <v>CÓDIGO</v>
          </cell>
          <cell r="B1083" t="str">
            <v>DESCRIPCIÓN</v>
          </cell>
          <cell r="D1083" t="str">
            <v>UNIDAD</v>
          </cell>
          <cell r="E1083" t="str">
            <v>CANTIDAD</v>
          </cell>
          <cell r="F1083" t="str">
            <v>PRECIO UNIT.</v>
          </cell>
          <cell r="G1083" t="str">
            <v>VR. UNITARIO</v>
          </cell>
        </row>
        <row r="1084">
          <cell r="A1084" t="str">
            <v/>
          </cell>
          <cell r="D1084" t="str">
            <v/>
          </cell>
          <cell r="F1084" t="str">
            <v/>
          </cell>
          <cell r="G1084" t="str">
            <v/>
          </cell>
        </row>
        <row r="1085">
          <cell r="A1085" t="str">
            <v/>
          </cell>
          <cell r="D1085" t="str">
            <v/>
          </cell>
          <cell r="F1085" t="str">
            <v/>
          </cell>
          <cell r="G1085" t="str">
            <v/>
          </cell>
        </row>
        <row r="1086">
          <cell r="A1086" t="str">
            <v/>
          </cell>
          <cell r="D1086" t="str">
            <v/>
          </cell>
          <cell r="F1086" t="str">
            <v/>
          </cell>
          <cell r="G1086" t="str">
            <v/>
          </cell>
        </row>
        <row r="1087">
          <cell r="F1087" t="str">
            <v>SUBTOTAL</v>
          </cell>
          <cell r="G1087" t="str">
            <v/>
          </cell>
        </row>
        <row r="1089">
          <cell r="A1089" t="str">
            <v>TOTAL COSTO DIRECTO</v>
          </cell>
          <cell r="G1089">
            <v>232632</v>
          </cell>
        </row>
        <row r="1091">
          <cell r="A1091" t="str">
            <v>2. COSTOS INDIRECTOS</v>
          </cell>
        </row>
        <row r="1093">
          <cell r="A1093" t="str">
            <v>DESCRIPCIÓN</v>
          </cell>
          <cell r="F1093" t="str">
            <v>PORCENTAJE</v>
          </cell>
          <cell r="G1093" t="str">
            <v>VALOR TOTAL</v>
          </cell>
        </row>
        <row r="1094">
          <cell r="A1094" t="str">
            <v>ADMINISTRACION</v>
          </cell>
          <cell r="F1094">
            <v>0.2364</v>
          </cell>
          <cell r="G1094">
            <v>54994.2048</v>
          </cell>
        </row>
        <row r="1095">
          <cell r="A1095" t="str">
            <v>IMPREVISTOS</v>
          </cell>
          <cell r="F1095">
            <v>0.01</v>
          </cell>
          <cell r="G1095">
            <v>2326.3200000000002</v>
          </cell>
        </row>
        <row r="1096">
          <cell r="A1096" t="str">
            <v>UTILIDADES</v>
          </cell>
          <cell r="F1096">
            <v>0.05</v>
          </cell>
          <cell r="G1096">
            <v>11631.6</v>
          </cell>
        </row>
        <row r="1097">
          <cell r="A1097" t="str">
            <v>TOTAL COSTO INDIRECTO</v>
          </cell>
          <cell r="F1097">
            <v>0.2964</v>
          </cell>
          <cell r="G1097">
            <v>68952</v>
          </cell>
        </row>
        <row r="1099">
          <cell r="A1099" t="str">
            <v>PRECIO UNITARIO TOTAL APROXIMADO AL PESO</v>
          </cell>
          <cell r="G1099">
            <v>301584</v>
          </cell>
        </row>
        <row r="1101">
          <cell r="B1101" t="str">
            <v/>
          </cell>
        </row>
        <row r="1102">
          <cell r="B1102" t="str">
            <v/>
          </cell>
        </row>
        <row r="1103">
          <cell r="B1103" t="str">
            <v/>
          </cell>
        </row>
        <row r="1104">
          <cell r="B1104" t="str">
            <v/>
          </cell>
          <cell r="D1104" t="str">
            <v>FIRMA RESPONSABLE</v>
          </cell>
        </row>
        <row r="1105">
          <cell r="A1105" t="str">
            <v>DEPARTAMENTO DE ANTIOQUIA</v>
          </cell>
          <cell r="F1105" t="str">
            <v/>
          </cell>
        </row>
        <row r="1106">
          <cell r="A1106" t="str">
            <v>MUNICIPIO DE BURITICÁ</v>
          </cell>
        </row>
        <row r="1107">
          <cell r="A1107" t="str">
            <v>PROYECTO: MEJORAMIENTO DE VIAS TERCIARIAS EN EL MUNICIPIO DE BURITICA EN EL 
MARCO DEL PROGRAMA REGIONAL MEJORAMIENTO DE VIAS 
TERCIARIAS EN EL OCCIDENTE ANTIOQUEÑO</v>
          </cell>
        </row>
        <row r="1109">
          <cell r="A1109" t="str">
            <v>ANÁLISIS DE PRECIOS UNITARIOS AUXILIARES</v>
          </cell>
        </row>
        <row r="1111">
          <cell r="A1111" t="str">
            <v>ITEM</v>
          </cell>
          <cell r="B1111" t="str">
            <v>DESCRIPCIÓN</v>
          </cell>
          <cell r="E1111" t="str">
            <v>UNIDAD</v>
          </cell>
          <cell r="F1111" t="str">
            <v>CANTIDAD</v>
          </cell>
          <cell r="G1111" t="str">
            <v>COSTO DIRECTO</v>
          </cell>
        </row>
        <row r="1112">
          <cell r="A1112" t="str">
            <v>SA017</v>
          </cell>
          <cell r="B1112" t="str">
            <v>FORMALETA PARA MUROS, ALETAS, DISIPADORES Y ESTRIBOS (UN SOLO USO. VALIDAR NÚMERO DE REUSOS DE ACUERDO A LA ESTRUCTURA)</v>
          </cell>
          <cell r="E1112" t="str">
            <v>M2</v>
          </cell>
          <cell r="F1112" t="str">
            <v>N.D.</v>
          </cell>
          <cell r="G1112">
            <v>6140</v>
          </cell>
        </row>
        <row r="1114">
          <cell r="A1114" t="str">
            <v>1. COSTOS DIRECTOS</v>
          </cell>
        </row>
        <row r="1116">
          <cell r="A1116" t="str">
            <v>I. EQUIPO</v>
          </cell>
        </row>
        <row r="1117">
          <cell r="A1117" t="str">
            <v>CÓDIGO</v>
          </cell>
          <cell r="B1117" t="str">
            <v>DESCRIPCIÓN</v>
          </cell>
          <cell r="D1117" t="str">
            <v>UNIDAD</v>
          </cell>
          <cell r="E1117" t="str">
            <v>TARIFA</v>
          </cell>
          <cell r="F1117" t="str">
            <v>RENDIMIENTO</v>
          </cell>
          <cell r="G1117" t="str">
            <v>VR. UNITARIO</v>
          </cell>
        </row>
        <row r="1118">
          <cell r="A1118" t="str">
            <v>HEQ012</v>
          </cell>
          <cell r="B1118" t="str">
            <v>SIERRA CIRCULAR</v>
          </cell>
          <cell r="D1118" t="str">
            <v>DÍA</v>
          </cell>
          <cell r="E1118">
            <v>0</v>
          </cell>
          <cell r="F1118">
            <v>35.721600000000002</v>
          </cell>
          <cell r="G1118">
            <v>0</v>
          </cell>
        </row>
        <row r="1119">
          <cell r="A1119" t="str">
            <v/>
          </cell>
          <cell r="D1119" t="str">
            <v/>
          </cell>
          <cell r="E1119" t="str">
            <v/>
          </cell>
          <cell r="G1119" t="str">
            <v/>
          </cell>
        </row>
        <row r="1120">
          <cell r="A1120" t="str">
            <v/>
          </cell>
          <cell r="D1120" t="str">
            <v/>
          </cell>
          <cell r="E1120" t="str">
            <v/>
          </cell>
          <cell r="G1120" t="str">
            <v/>
          </cell>
        </row>
        <row r="1121">
          <cell r="A1121" t="str">
            <v/>
          </cell>
          <cell r="D1121" t="str">
            <v/>
          </cell>
          <cell r="E1121" t="str">
            <v/>
          </cell>
          <cell r="G1121" t="str">
            <v/>
          </cell>
        </row>
        <row r="1122">
          <cell r="A1122" t="str">
            <v>HEQ001</v>
          </cell>
          <cell r="B1122" t="str">
            <v>HERRAMIENTA MENOR (5% DE LA MANO DE OBRA)</v>
          </cell>
          <cell r="D1122" t="str">
            <v>%</v>
          </cell>
          <cell r="E1122">
            <v>0.05</v>
          </cell>
          <cell r="F1122">
            <v>5847.7783749888022</v>
          </cell>
          <cell r="G1122">
            <v>292.38891874944011</v>
          </cell>
        </row>
        <row r="1123">
          <cell r="F1123" t="str">
            <v>SUBTOTAL</v>
          </cell>
          <cell r="G1123">
            <v>292.38891874944011</v>
          </cell>
        </row>
        <row r="1125">
          <cell r="A1125" t="str">
            <v>II. MATERIALES</v>
          </cell>
        </row>
        <row r="1126">
          <cell r="A1126" t="str">
            <v>CÓDIGO</v>
          </cell>
          <cell r="B1126" t="str">
            <v>DESCRIPCIÓN</v>
          </cell>
          <cell r="C1126" t="str">
            <v>UNIDAD</v>
          </cell>
          <cell r="D1126" t="str">
            <v>CANTIDAD</v>
          </cell>
          <cell r="E1126" t="str">
            <v>DESP.</v>
          </cell>
          <cell r="F1126" t="str">
            <v>PRECIO UNIT.</v>
          </cell>
          <cell r="G1126" t="str">
            <v>VR. UNITARIO</v>
          </cell>
        </row>
        <row r="1127">
          <cell r="A1127" t="str">
            <v>MA012</v>
          </cell>
          <cell r="B1127" t="str">
            <v>TABLERO AGLOMERADO MDP (SUPER T) 1.83 X 2.44</v>
          </cell>
          <cell r="C1127" t="str">
            <v>UN</v>
          </cell>
          <cell r="D1127">
            <v>0.33333333333333331</v>
          </cell>
          <cell r="E1127">
            <v>0.05</v>
          </cell>
          <cell r="F1127">
            <v>0</v>
          </cell>
          <cell r="G1127">
            <v>0</v>
          </cell>
        </row>
        <row r="1128">
          <cell r="A1128" t="str">
            <v>MA013</v>
          </cell>
          <cell r="B1128" t="str">
            <v>CLAVOS COMUNES 1½ A 3½"</v>
          </cell>
          <cell r="C1128" t="str">
            <v>LB</v>
          </cell>
          <cell r="D1128">
            <v>7.4999999999999997E-2</v>
          </cell>
          <cell r="E1128">
            <v>0.05</v>
          </cell>
          <cell r="F1128">
            <v>0</v>
          </cell>
          <cell r="G1128">
            <v>0</v>
          </cell>
        </row>
        <row r="1129">
          <cell r="A1129" t="str">
            <v>MA011</v>
          </cell>
          <cell r="B1129" t="str">
            <v>LARGUERO MADERA COMÚN 4CMX8CMX2.80</v>
          </cell>
          <cell r="C1129" t="str">
            <v>UN</v>
          </cell>
          <cell r="D1129">
            <v>8.3333333333333301E-2</v>
          </cell>
          <cell r="E1129">
            <v>0.05</v>
          </cell>
          <cell r="F1129">
            <v>0</v>
          </cell>
          <cell r="G1129">
            <v>0</v>
          </cell>
        </row>
        <row r="1130">
          <cell r="A1130" t="str">
            <v/>
          </cell>
          <cell r="C1130" t="str">
            <v/>
          </cell>
          <cell r="F1130" t="str">
            <v/>
          </cell>
          <cell r="G1130" t="str">
            <v/>
          </cell>
        </row>
        <row r="1131">
          <cell r="A1131" t="str">
            <v/>
          </cell>
          <cell r="C1131" t="str">
            <v/>
          </cell>
          <cell r="F1131" t="str">
            <v/>
          </cell>
          <cell r="G1131" t="str">
            <v/>
          </cell>
        </row>
        <row r="1132">
          <cell r="A1132" t="str">
            <v/>
          </cell>
          <cell r="C1132" t="str">
            <v/>
          </cell>
          <cell r="F1132" t="str">
            <v/>
          </cell>
          <cell r="G1132" t="str">
            <v/>
          </cell>
        </row>
        <row r="1133">
          <cell r="A1133" t="str">
            <v/>
          </cell>
          <cell r="C1133" t="str">
            <v/>
          </cell>
          <cell r="F1133" t="str">
            <v/>
          </cell>
          <cell r="G1133" t="str">
            <v/>
          </cell>
        </row>
        <row r="1134">
          <cell r="F1134" t="str">
            <v>SUBTOTAL</v>
          </cell>
          <cell r="G1134" t="str">
            <v/>
          </cell>
        </row>
        <row r="1136">
          <cell r="A1136" t="str">
            <v>III. TRANSPORTES</v>
          </cell>
        </row>
        <row r="1137">
          <cell r="A1137" t="str">
            <v>CÓDIGO</v>
          </cell>
          <cell r="B1137" t="str">
            <v>DESCRIPCIÓN</v>
          </cell>
          <cell r="C1137" t="str">
            <v>TIPO</v>
          </cell>
          <cell r="D1137" t="str">
            <v>VOLUMEN/PESO</v>
          </cell>
          <cell r="E1137" t="str">
            <v>DISTANCIA</v>
          </cell>
          <cell r="F1137" t="str">
            <v>TARIFA</v>
          </cell>
          <cell r="G1137" t="str">
            <v>VR. UNITARIO</v>
          </cell>
        </row>
        <row r="1138">
          <cell r="A1138" t="str">
            <v/>
          </cell>
          <cell r="E1138" t="str">
            <v/>
          </cell>
          <cell r="F1138" t="str">
            <v/>
          </cell>
          <cell r="G1138" t="str">
            <v/>
          </cell>
        </row>
        <row r="1139">
          <cell r="A1139" t="str">
            <v/>
          </cell>
          <cell r="E1139" t="str">
            <v/>
          </cell>
          <cell r="F1139" t="str">
            <v/>
          </cell>
          <cell r="G1139" t="str">
            <v/>
          </cell>
        </row>
        <row r="1140">
          <cell r="A1140" t="str">
            <v/>
          </cell>
          <cell r="E1140" t="str">
            <v/>
          </cell>
          <cell r="F1140" t="str">
            <v/>
          </cell>
          <cell r="G1140" t="str">
            <v/>
          </cell>
        </row>
        <row r="1141">
          <cell r="F1141" t="str">
            <v>SUBTOTAL</v>
          </cell>
          <cell r="G1141" t="str">
            <v/>
          </cell>
        </row>
        <row r="1143">
          <cell r="A1143" t="str">
            <v>IV. MANO DE OBRA</v>
          </cell>
        </row>
        <row r="1144">
          <cell r="A1144" t="str">
            <v>CÓDIGO</v>
          </cell>
          <cell r="B1144" t="str">
            <v>CARGOS PERSONAL</v>
          </cell>
          <cell r="D1144" t="str">
            <v>CANTIDAD</v>
          </cell>
          <cell r="E1144" t="str">
            <v>JORNAL TOTAL</v>
          </cell>
          <cell r="F1144" t="str">
            <v>RENDIMIENTO</v>
          </cell>
          <cell r="G1144" t="str">
            <v>VR. UNITARIO</v>
          </cell>
        </row>
        <row r="1145">
          <cell r="A1145" t="str">
            <v>MO025</v>
          </cell>
          <cell r="B1145" t="str">
            <v>OFICIAL CARPINTERO</v>
          </cell>
          <cell r="D1145">
            <v>1</v>
          </cell>
          <cell r="E1145">
            <v>131612</v>
          </cell>
          <cell r="F1145">
            <v>35.721600000000002</v>
          </cell>
          <cell r="G1145">
            <v>3684.3814386813578</v>
          </cell>
        </row>
        <row r="1146">
          <cell r="A1146" t="str">
            <v>MO026</v>
          </cell>
          <cell r="B1146" t="str">
            <v>AYUDANTE CARPINTERO</v>
          </cell>
          <cell r="D1146">
            <v>1</v>
          </cell>
          <cell r="E1146">
            <v>77280</v>
          </cell>
          <cell r="F1146">
            <v>35.721600000000002</v>
          </cell>
          <cell r="G1146">
            <v>2163.3969363074443</v>
          </cell>
        </row>
        <row r="1147">
          <cell r="A1147" t="str">
            <v/>
          </cell>
          <cell r="E1147" t="str">
            <v/>
          </cell>
          <cell r="F1147" t="str">
            <v/>
          </cell>
          <cell r="G1147" t="str">
            <v/>
          </cell>
        </row>
        <row r="1148">
          <cell r="A1148" t="str">
            <v/>
          </cell>
          <cell r="E1148" t="str">
            <v/>
          </cell>
          <cell r="F1148" t="str">
            <v/>
          </cell>
          <cell r="G1148" t="str">
            <v/>
          </cell>
        </row>
        <row r="1149">
          <cell r="F1149" t="str">
            <v>SUBTOTAL</v>
          </cell>
          <cell r="G1149">
            <v>5847.7783749888022</v>
          </cell>
        </row>
        <row r="1151">
          <cell r="A1151" t="str">
            <v>V. SERVICIOS</v>
          </cell>
        </row>
        <row r="1152">
          <cell r="A1152" t="str">
            <v>CÓDIGO</v>
          </cell>
          <cell r="B1152" t="str">
            <v>DESCRIPCIÓN</v>
          </cell>
          <cell r="D1152" t="str">
            <v>UNIDAD</v>
          </cell>
          <cell r="E1152" t="str">
            <v>CANTIDAD</v>
          </cell>
          <cell r="F1152" t="str">
            <v>PRECIO UNIT.</v>
          </cell>
          <cell r="G1152" t="str">
            <v>VR. UNITARIO</v>
          </cell>
        </row>
        <row r="1153">
          <cell r="A1153" t="str">
            <v/>
          </cell>
          <cell r="D1153" t="str">
            <v/>
          </cell>
          <cell r="F1153" t="str">
            <v/>
          </cell>
          <cell r="G1153" t="str">
            <v/>
          </cell>
        </row>
        <row r="1154">
          <cell r="A1154" t="str">
            <v/>
          </cell>
          <cell r="D1154" t="str">
            <v/>
          </cell>
          <cell r="F1154" t="str">
            <v/>
          </cell>
          <cell r="G1154" t="str">
            <v/>
          </cell>
        </row>
        <row r="1155">
          <cell r="A1155" t="str">
            <v/>
          </cell>
          <cell r="D1155" t="str">
            <v/>
          </cell>
          <cell r="F1155" t="str">
            <v/>
          </cell>
          <cell r="G1155" t="str">
            <v/>
          </cell>
        </row>
        <row r="1156">
          <cell r="F1156" t="str">
            <v>SUBTOTAL</v>
          </cell>
          <cell r="G1156" t="str">
            <v/>
          </cell>
        </row>
        <row r="1158">
          <cell r="A1158" t="str">
            <v>TOTAL COSTO DIRECTO</v>
          </cell>
          <cell r="G1158">
            <v>6140</v>
          </cell>
        </row>
        <row r="1160">
          <cell r="A1160" t="str">
            <v>2. COSTOS INDIRECTOS</v>
          </cell>
        </row>
        <row r="1162">
          <cell r="A1162" t="str">
            <v>DESCRIPCIÓN</v>
          </cell>
          <cell r="F1162" t="str">
            <v>PORCENTAJE</v>
          </cell>
          <cell r="G1162" t="str">
            <v>VALOR TOTAL</v>
          </cell>
        </row>
        <row r="1163">
          <cell r="A1163" t="str">
            <v>ADMINISTRACION</v>
          </cell>
          <cell r="F1163">
            <v>0.2364</v>
          </cell>
          <cell r="G1163">
            <v>1451.4960000000001</v>
          </cell>
        </row>
        <row r="1164">
          <cell r="A1164" t="str">
            <v>IMPREVISTOS</v>
          </cell>
          <cell r="F1164">
            <v>0.01</v>
          </cell>
          <cell r="G1164">
            <v>61.4</v>
          </cell>
        </row>
        <row r="1165">
          <cell r="A1165" t="str">
            <v>UTILIDADES</v>
          </cell>
          <cell r="F1165">
            <v>0.05</v>
          </cell>
          <cell r="G1165">
            <v>307</v>
          </cell>
        </row>
        <row r="1166">
          <cell r="A1166" t="str">
            <v>TOTAL COSTO INDIRECTO</v>
          </cell>
          <cell r="F1166">
            <v>0.2964</v>
          </cell>
          <cell r="G1166">
            <v>1820</v>
          </cell>
        </row>
        <row r="1168">
          <cell r="A1168" t="str">
            <v>PRECIO UNITARIO TOTAL APROXIMADO AL PESO</v>
          </cell>
          <cell r="G1168">
            <v>7960</v>
          </cell>
        </row>
        <row r="1170">
          <cell r="B1170" t="str">
            <v/>
          </cell>
        </row>
        <row r="1171">
          <cell r="B1171" t="str">
            <v/>
          </cell>
        </row>
        <row r="1172">
          <cell r="B1172" t="str">
            <v/>
          </cell>
        </row>
        <row r="1173">
          <cell r="B1173" t="str">
            <v/>
          </cell>
          <cell r="D1173" t="str">
            <v>FIRMA RESPONSABLE</v>
          </cell>
        </row>
        <row r="1174">
          <cell r="A1174" t="str">
            <v>DEPARTAMENTO DE ANTIOQUIA</v>
          </cell>
          <cell r="F1174" t="str">
            <v/>
          </cell>
        </row>
        <row r="1175">
          <cell r="A1175" t="str">
            <v>MUNICIPIO DE BURITICÁ</v>
          </cell>
        </row>
        <row r="1176">
          <cell r="A1176" t="str">
            <v>PROYECTO: MEJORAMIENTO DE VIAS TERCIARIAS EN EL MUNICIPIO DE BURITICA EN EL 
MARCO DEL PROGRAMA REGIONAL MEJORAMIENTO DE VIAS 
TERCIARIAS EN EL OCCIDENTE ANTIOQUEÑO</v>
          </cell>
        </row>
        <row r="1178">
          <cell r="A1178" t="str">
            <v>ANÁLISIS DE PRECIOS UNITARIOS AUXILIARES</v>
          </cell>
        </row>
        <row r="1180">
          <cell r="A1180" t="str">
            <v>ITEM</v>
          </cell>
          <cell r="B1180" t="str">
            <v>DESCRIPCIÓN</v>
          </cell>
          <cell r="E1180" t="str">
            <v>UNIDAD</v>
          </cell>
          <cell r="F1180" t="str">
            <v>CANTIDAD</v>
          </cell>
          <cell r="G1180" t="str">
            <v>COSTO DIRECTO</v>
          </cell>
        </row>
        <row r="1181">
          <cell r="A1181" t="str">
            <v>SA018</v>
          </cell>
          <cell r="B1181">
            <v>0</v>
          </cell>
          <cell r="E1181">
            <v>0</v>
          </cell>
          <cell r="F1181" t="str">
            <v>N.D.</v>
          </cell>
          <cell r="G1181" t="str">
            <v/>
          </cell>
        </row>
        <row r="1183">
          <cell r="A1183" t="str">
            <v>1. COSTOS DIRECTOS</v>
          </cell>
        </row>
        <row r="1185">
          <cell r="A1185" t="str">
            <v>I. EQUIPO</v>
          </cell>
        </row>
        <row r="1186">
          <cell r="A1186" t="str">
            <v>CÓDIGO</v>
          </cell>
          <cell r="B1186" t="str">
            <v>DESCRIPCIÓN</v>
          </cell>
          <cell r="D1186" t="str">
            <v>UNIDAD</v>
          </cell>
          <cell r="E1186" t="str">
            <v>TARIFA</v>
          </cell>
          <cell r="F1186" t="str">
            <v>RENDIMIENTO</v>
          </cell>
          <cell r="G1186" t="str">
            <v>VR. UNITARIO</v>
          </cell>
        </row>
        <row r="1187">
          <cell r="A1187" t="str">
            <v/>
          </cell>
          <cell r="D1187" t="str">
            <v/>
          </cell>
          <cell r="E1187" t="str">
            <v/>
          </cell>
          <cell r="G1187" t="str">
            <v/>
          </cell>
        </row>
        <row r="1188">
          <cell r="A1188" t="str">
            <v/>
          </cell>
          <cell r="D1188" t="str">
            <v/>
          </cell>
          <cell r="E1188" t="str">
            <v/>
          </cell>
          <cell r="G1188" t="str">
            <v/>
          </cell>
        </row>
        <row r="1189">
          <cell r="A1189" t="str">
            <v/>
          </cell>
          <cell r="D1189" t="str">
            <v/>
          </cell>
          <cell r="E1189" t="str">
            <v/>
          </cell>
          <cell r="G1189" t="str">
            <v/>
          </cell>
        </row>
        <row r="1190">
          <cell r="A1190" t="str">
            <v/>
          </cell>
          <cell r="D1190" t="str">
            <v/>
          </cell>
          <cell r="E1190" t="str">
            <v/>
          </cell>
          <cell r="G1190" t="str">
            <v/>
          </cell>
        </row>
        <row r="1191">
          <cell r="A1191" t="str">
            <v/>
          </cell>
          <cell r="B1191" t="str">
            <v/>
          </cell>
          <cell r="D1191" t="str">
            <v/>
          </cell>
          <cell r="E1191" t="str">
            <v/>
          </cell>
          <cell r="F1191" t="str">
            <v/>
          </cell>
          <cell r="G1191" t="str">
            <v/>
          </cell>
        </row>
        <row r="1192">
          <cell r="F1192" t="str">
            <v>SUBTOTAL</v>
          </cell>
          <cell r="G1192" t="str">
            <v/>
          </cell>
        </row>
        <row r="1194">
          <cell r="A1194" t="str">
            <v>II. MATERIALES</v>
          </cell>
        </row>
        <row r="1195">
          <cell r="A1195" t="str">
            <v>CÓDIGO</v>
          </cell>
          <cell r="B1195" t="str">
            <v>DESCRIPCIÓN</v>
          </cell>
          <cell r="C1195" t="str">
            <v>UNIDAD</v>
          </cell>
          <cell r="D1195" t="str">
            <v>CANTIDAD</v>
          </cell>
          <cell r="E1195" t="str">
            <v>DESP.</v>
          </cell>
          <cell r="F1195" t="str">
            <v>PRECIO UNIT.</v>
          </cell>
          <cell r="G1195" t="str">
            <v>VR. UNITARIO</v>
          </cell>
        </row>
        <row r="1196">
          <cell r="A1196" t="str">
            <v/>
          </cell>
          <cell r="C1196" t="str">
            <v/>
          </cell>
          <cell r="F1196" t="str">
            <v/>
          </cell>
          <cell r="G1196" t="str">
            <v/>
          </cell>
        </row>
        <row r="1197">
          <cell r="A1197" t="str">
            <v/>
          </cell>
          <cell r="C1197" t="str">
            <v/>
          </cell>
          <cell r="F1197" t="str">
            <v/>
          </cell>
          <cell r="G1197" t="str">
            <v/>
          </cell>
        </row>
        <row r="1198">
          <cell r="A1198" t="str">
            <v/>
          </cell>
          <cell r="C1198" t="str">
            <v/>
          </cell>
          <cell r="F1198" t="str">
            <v/>
          </cell>
          <cell r="G1198" t="str">
            <v/>
          </cell>
        </row>
        <row r="1199">
          <cell r="A1199" t="str">
            <v/>
          </cell>
          <cell r="C1199" t="str">
            <v/>
          </cell>
          <cell r="F1199" t="str">
            <v/>
          </cell>
          <cell r="G1199" t="str">
            <v/>
          </cell>
        </row>
        <row r="1200">
          <cell r="A1200" t="str">
            <v/>
          </cell>
          <cell r="C1200" t="str">
            <v/>
          </cell>
          <cell r="F1200" t="str">
            <v/>
          </cell>
          <cell r="G1200" t="str">
            <v/>
          </cell>
        </row>
        <row r="1201">
          <cell r="A1201" t="str">
            <v/>
          </cell>
          <cell r="C1201" t="str">
            <v/>
          </cell>
          <cell r="F1201" t="str">
            <v/>
          </cell>
          <cell r="G1201" t="str">
            <v/>
          </cell>
        </row>
        <row r="1202">
          <cell r="A1202" t="str">
            <v/>
          </cell>
          <cell r="C1202" t="str">
            <v/>
          </cell>
          <cell r="F1202" t="str">
            <v/>
          </cell>
          <cell r="G1202" t="str">
            <v/>
          </cell>
        </row>
        <row r="1203">
          <cell r="F1203" t="str">
            <v>SUBTOTAL</v>
          </cell>
          <cell r="G1203" t="str">
            <v/>
          </cell>
        </row>
        <row r="1205">
          <cell r="A1205" t="str">
            <v>III. TRANSPORTES</v>
          </cell>
        </row>
        <row r="1206">
          <cell r="A1206" t="str">
            <v>CÓDIGO</v>
          </cell>
          <cell r="B1206" t="str">
            <v>DESCRIPCIÓN</v>
          </cell>
          <cell r="C1206" t="str">
            <v>TIPO</v>
          </cell>
          <cell r="D1206" t="str">
            <v>VOLUMEN/PESO</v>
          </cell>
          <cell r="E1206" t="str">
            <v>DISTANCIA</v>
          </cell>
          <cell r="F1206" t="str">
            <v>TARIFA</v>
          </cell>
          <cell r="G1206" t="str">
            <v>VR. UNITARIO</v>
          </cell>
        </row>
        <row r="1207">
          <cell r="A1207" t="str">
            <v/>
          </cell>
          <cell r="E1207" t="str">
            <v/>
          </cell>
          <cell r="F1207" t="str">
            <v/>
          </cell>
          <cell r="G1207" t="str">
            <v/>
          </cell>
        </row>
        <row r="1208">
          <cell r="A1208" t="str">
            <v/>
          </cell>
          <cell r="E1208" t="str">
            <v/>
          </cell>
          <cell r="F1208" t="str">
            <v/>
          </cell>
          <cell r="G1208" t="str">
            <v/>
          </cell>
        </row>
        <row r="1209">
          <cell r="A1209" t="str">
            <v/>
          </cell>
          <cell r="E1209" t="str">
            <v/>
          </cell>
          <cell r="F1209" t="str">
            <v/>
          </cell>
          <cell r="G1209" t="str">
            <v/>
          </cell>
        </row>
        <row r="1210">
          <cell r="F1210" t="str">
            <v>SUBTOTAL</v>
          </cell>
          <cell r="G1210" t="str">
            <v/>
          </cell>
        </row>
        <row r="1212">
          <cell r="A1212" t="str">
            <v>IV. MANO DE OBRA</v>
          </cell>
        </row>
        <row r="1213">
          <cell r="A1213" t="str">
            <v>CÓDIGO</v>
          </cell>
          <cell r="B1213" t="str">
            <v>CARGOS PERSONAL</v>
          </cell>
          <cell r="D1213" t="str">
            <v>CANTIDAD</v>
          </cell>
          <cell r="E1213" t="str">
            <v>JORNAL TOTAL</v>
          </cell>
          <cell r="F1213" t="str">
            <v>RENDIMIENTO</v>
          </cell>
          <cell r="G1213" t="str">
            <v>VR. UNITARIO</v>
          </cell>
        </row>
        <row r="1214">
          <cell r="A1214" t="str">
            <v/>
          </cell>
          <cell r="E1214" t="str">
            <v/>
          </cell>
          <cell r="G1214" t="str">
            <v/>
          </cell>
        </row>
        <row r="1215">
          <cell r="A1215" t="str">
            <v/>
          </cell>
          <cell r="E1215" t="str">
            <v/>
          </cell>
          <cell r="F1215" t="str">
            <v/>
          </cell>
          <cell r="G1215" t="str">
            <v/>
          </cell>
        </row>
        <row r="1216">
          <cell r="A1216" t="str">
            <v/>
          </cell>
          <cell r="E1216" t="str">
            <v/>
          </cell>
          <cell r="F1216" t="str">
            <v/>
          </cell>
          <cell r="G1216" t="str">
            <v/>
          </cell>
        </row>
        <row r="1217">
          <cell r="A1217" t="str">
            <v/>
          </cell>
          <cell r="E1217" t="str">
            <v/>
          </cell>
          <cell r="F1217" t="str">
            <v/>
          </cell>
          <cell r="G1217" t="str">
            <v/>
          </cell>
        </row>
        <row r="1218">
          <cell r="F1218" t="str">
            <v>SUBTOTAL</v>
          </cell>
          <cell r="G1218" t="str">
            <v/>
          </cell>
        </row>
        <row r="1220">
          <cell r="A1220" t="str">
            <v>V. SERVICIOS</v>
          </cell>
        </row>
        <row r="1221">
          <cell r="A1221" t="str">
            <v>CÓDIGO</v>
          </cell>
          <cell r="B1221" t="str">
            <v>DESCRIPCIÓN</v>
          </cell>
          <cell r="D1221" t="str">
            <v>UNIDAD</v>
          </cell>
          <cell r="E1221" t="str">
            <v>CANTIDAD</v>
          </cell>
          <cell r="F1221" t="str">
            <v>PRECIO UNIT.</v>
          </cell>
          <cell r="G1221" t="str">
            <v>VR. UNITARIO</v>
          </cell>
        </row>
        <row r="1222">
          <cell r="A1222" t="str">
            <v/>
          </cell>
          <cell r="D1222" t="str">
            <v/>
          </cell>
          <cell r="F1222" t="str">
            <v/>
          </cell>
          <cell r="G1222" t="str">
            <v/>
          </cell>
        </row>
        <row r="1223">
          <cell r="A1223" t="str">
            <v/>
          </cell>
          <cell r="D1223" t="str">
            <v/>
          </cell>
          <cell r="F1223" t="str">
            <v/>
          </cell>
          <cell r="G1223" t="str">
            <v/>
          </cell>
        </row>
        <row r="1224">
          <cell r="A1224" t="str">
            <v/>
          </cell>
          <cell r="D1224" t="str">
            <v/>
          </cell>
          <cell r="F1224" t="str">
            <v/>
          </cell>
          <cell r="G1224" t="str">
            <v/>
          </cell>
        </row>
        <row r="1225">
          <cell r="F1225" t="str">
            <v>SUBTOTAL</v>
          </cell>
          <cell r="G1225" t="str">
            <v/>
          </cell>
        </row>
        <row r="1227">
          <cell r="A1227" t="str">
            <v>TOTAL COSTO DIRECTO</v>
          </cell>
          <cell r="G1227" t="str">
            <v/>
          </cell>
        </row>
        <row r="1229">
          <cell r="A1229" t="str">
            <v>2. COSTOS INDIRECTOS</v>
          </cell>
        </row>
        <row r="1231">
          <cell r="A1231" t="str">
            <v>DESCRIPCIÓN</v>
          </cell>
          <cell r="F1231" t="str">
            <v>PORCENTAJE</v>
          </cell>
          <cell r="G1231" t="str">
            <v>VALOR TOTAL</v>
          </cell>
        </row>
        <row r="1232">
          <cell r="A1232" t="str">
            <v>ADMINISTRACION</v>
          </cell>
          <cell r="F1232">
            <v>0.2364</v>
          </cell>
          <cell r="G1232" t="str">
            <v/>
          </cell>
        </row>
        <row r="1233">
          <cell r="A1233" t="str">
            <v>IMPREVISTOS</v>
          </cell>
          <cell r="F1233">
            <v>0.01</v>
          </cell>
          <cell r="G1233" t="str">
            <v/>
          </cell>
        </row>
        <row r="1234">
          <cell r="A1234" t="str">
            <v>UTILIDADES</v>
          </cell>
          <cell r="F1234">
            <v>0.05</v>
          </cell>
          <cell r="G1234" t="str">
            <v/>
          </cell>
        </row>
        <row r="1235">
          <cell r="A1235" t="str">
            <v>TOTAL COSTO INDIRECTO</v>
          </cell>
          <cell r="F1235">
            <v>0.2964</v>
          </cell>
          <cell r="G1235" t="str">
            <v/>
          </cell>
        </row>
        <row r="1237">
          <cell r="A1237" t="str">
            <v>PRECIO UNITARIO TOTAL APROXIMADO AL PESO</v>
          </cell>
          <cell r="G1237" t="str">
            <v/>
          </cell>
        </row>
        <row r="1239">
          <cell r="B1239" t="str">
            <v/>
          </cell>
        </row>
        <row r="1240">
          <cell r="B1240" t="str">
            <v/>
          </cell>
        </row>
        <row r="1241">
          <cell r="B1241" t="str">
            <v/>
          </cell>
        </row>
        <row r="1242">
          <cell r="B1242" t="str">
            <v/>
          </cell>
          <cell r="D1242" t="str">
            <v>FIRMA RESPONSABLE</v>
          </cell>
        </row>
        <row r="1243">
          <cell r="A1243" t="str">
            <v>DEPARTAMENTO DE ANTIOQUIA</v>
          </cell>
          <cell r="F1243" t="str">
            <v/>
          </cell>
        </row>
        <row r="1244">
          <cell r="A1244" t="str">
            <v>MUNICIPIO DE BURITICÁ</v>
          </cell>
        </row>
        <row r="1245">
          <cell r="A1245" t="str">
            <v>PROYECTO: MEJORAMIENTO DE VIAS TERCIARIAS EN EL MUNICIPIO DE BURITICA EN EL 
MARCO DEL PROGRAMA REGIONAL MEJORAMIENTO DE VIAS 
TERCIARIAS EN EL OCCIDENTE ANTIOQUEÑO</v>
          </cell>
        </row>
        <row r="1247">
          <cell r="A1247" t="str">
            <v>ANÁLISIS DE PRECIOS UNITARIOS AUXILIARES</v>
          </cell>
        </row>
        <row r="1249">
          <cell r="A1249" t="str">
            <v>ITEM</v>
          </cell>
          <cell r="B1249" t="str">
            <v>DESCRIPCIÓN</v>
          </cell>
          <cell r="E1249" t="str">
            <v>UNIDAD</v>
          </cell>
          <cell r="F1249" t="str">
            <v>CANTIDAD</v>
          </cell>
          <cell r="G1249" t="str">
            <v>COSTO DIRECTO</v>
          </cell>
        </row>
        <row r="1250">
          <cell r="A1250" t="str">
            <v>SA019</v>
          </cell>
          <cell r="B1250">
            <v>0</v>
          </cell>
          <cell r="E1250">
            <v>0</v>
          </cell>
          <cell r="F1250" t="str">
            <v>N.D.</v>
          </cell>
          <cell r="G1250" t="str">
            <v/>
          </cell>
        </row>
        <row r="1252">
          <cell r="A1252" t="str">
            <v>1. COSTOS DIRECTOS</v>
          </cell>
        </row>
        <row r="1254">
          <cell r="A1254" t="str">
            <v>I. EQUIPO</v>
          </cell>
        </row>
        <row r="1255">
          <cell r="A1255" t="str">
            <v>CÓDIGO</v>
          </cell>
          <cell r="B1255" t="str">
            <v>DESCRIPCIÓN</v>
          </cell>
          <cell r="D1255" t="str">
            <v>UNIDAD</v>
          </cell>
          <cell r="E1255" t="str">
            <v>TARIFA</v>
          </cell>
          <cell r="F1255" t="str">
            <v>RENDIMIENTO</v>
          </cell>
          <cell r="G1255" t="str">
            <v>VR. UNITARIO</v>
          </cell>
        </row>
        <row r="1256">
          <cell r="A1256" t="str">
            <v/>
          </cell>
          <cell r="D1256" t="str">
            <v/>
          </cell>
          <cell r="E1256" t="str">
            <v/>
          </cell>
          <cell r="G1256" t="str">
            <v/>
          </cell>
        </row>
        <row r="1257">
          <cell r="A1257" t="str">
            <v/>
          </cell>
          <cell r="D1257" t="str">
            <v/>
          </cell>
          <cell r="E1257" t="str">
            <v/>
          </cell>
          <cell r="G1257" t="str">
            <v/>
          </cell>
        </row>
        <row r="1258">
          <cell r="A1258" t="str">
            <v/>
          </cell>
          <cell r="D1258" t="str">
            <v/>
          </cell>
          <cell r="E1258" t="str">
            <v/>
          </cell>
          <cell r="G1258" t="str">
            <v/>
          </cell>
        </row>
        <row r="1259">
          <cell r="A1259" t="str">
            <v/>
          </cell>
          <cell r="D1259" t="str">
            <v/>
          </cell>
          <cell r="E1259" t="str">
            <v/>
          </cell>
          <cell r="G1259" t="str">
            <v/>
          </cell>
        </row>
        <row r="1260">
          <cell r="A1260" t="str">
            <v/>
          </cell>
          <cell r="B1260" t="str">
            <v/>
          </cell>
          <cell r="D1260" t="str">
            <v/>
          </cell>
          <cell r="E1260" t="str">
            <v/>
          </cell>
          <cell r="F1260" t="str">
            <v/>
          </cell>
          <cell r="G1260" t="str">
            <v/>
          </cell>
        </row>
        <row r="1261">
          <cell r="F1261" t="str">
            <v>SUBTOTAL</v>
          </cell>
          <cell r="G1261" t="str">
            <v/>
          </cell>
        </row>
        <row r="1263">
          <cell r="A1263" t="str">
            <v>II. MATERIALES</v>
          </cell>
        </row>
        <row r="1264">
          <cell r="A1264" t="str">
            <v>CÓDIGO</v>
          </cell>
          <cell r="B1264" t="str">
            <v>DESCRIPCIÓN</v>
          </cell>
          <cell r="C1264" t="str">
            <v>UNIDAD</v>
          </cell>
          <cell r="D1264" t="str">
            <v>CANTIDAD</v>
          </cell>
          <cell r="E1264" t="str">
            <v>DESP.</v>
          </cell>
          <cell r="F1264" t="str">
            <v>PRECIO UNIT.</v>
          </cell>
          <cell r="G1264" t="str">
            <v>VR. UNITARIO</v>
          </cell>
        </row>
        <row r="1265">
          <cell r="A1265" t="str">
            <v/>
          </cell>
          <cell r="C1265" t="str">
            <v/>
          </cell>
          <cell r="F1265" t="str">
            <v/>
          </cell>
          <cell r="G1265" t="str">
            <v/>
          </cell>
        </row>
        <row r="1266">
          <cell r="A1266" t="str">
            <v/>
          </cell>
          <cell r="C1266" t="str">
            <v/>
          </cell>
          <cell r="F1266" t="str">
            <v/>
          </cell>
          <cell r="G1266" t="str">
            <v/>
          </cell>
        </row>
        <row r="1267">
          <cell r="A1267" t="str">
            <v/>
          </cell>
          <cell r="C1267" t="str">
            <v/>
          </cell>
          <cell r="F1267" t="str">
            <v/>
          </cell>
          <cell r="G1267" t="str">
            <v/>
          </cell>
        </row>
        <row r="1268">
          <cell r="A1268" t="str">
            <v/>
          </cell>
          <cell r="C1268" t="str">
            <v/>
          </cell>
          <cell r="F1268" t="str">
            <v/>
          </cell>
          <cell r="G1268" t="str">
            <v/>
          </cell>
        </row>
        <row r="1269">
          <cell r="A1269" t="str">
            <v/>
          </cell>
          <cell r="C1269" t="str">
            <v/>
          </cell>
          <cell r="F1269" t="str">
            <v/>
          </cell>
          <cell r="G1269" t="str">
            <v/>
          </cell>
        </row>
        <row r="1270">
          <cell r="A1270" t="str">
            <v/>
          </cell>
          <cell r="C1270" t="str">
            <v/>
          </cell>
          <cell r="F1270" t="str">
            <v/>
          </cell>
          <cell r="G1270" t="str">
            <v/>
          </cell>
        </row>
        <row r="1271">
          <cell r="A1271" t="str">
            <v/>
          </cell>
          <cell r="C1271" t="str">
            <v/>
          </cell>
          <cell r="F1271" t="str">
            <v/>
          </cell>
          <cell r="G1271" t="str">
            <v/>
          </cell>
        </row>
        <row r="1272">
          <cell r="F1272" t="str">
            <v>SUBTOTAL</v>
          </cell>
          <cell r="G1272" t="str">
            <v/>
          </cell>
        </row>
        <row r="1274">
          <cell r="A1274" t="str">
            <v>III. TRANSPORTES</v>
          </cell>
        </row>
        <row r="1275">
          <cell r="A1275" t="str">
            <v>CÓDIGO</v>
          </cell>
          <cell r="B1275" t="str">
            <v>DESCRIPCIÓN</v>
          </cell>
          <cell r="C1275" t="str">
            <v>TIPO</v>
          </cell>
          <cell r="D1275" t="str">
            <v>VOLUMEN/PESO</v>
          </cell>
          <cell r="E1275" t="str">
            <v>DISTANCIA</v>
          </cell>
          <cell r="F1275" t="str">
            <v>TARIFA</v>
          </cell>
          <cell r="G1275" t="str">
            <v>VR. UNITARIO</v>
          </cell>
        </row>
        <row r="1276">
          <cell r="A1276" t="str">
            <v/>
          </cell>
          <cell r="E1276" t="str">
            <v/>
          </cell>
          <cell r="F1276" t="str">
            <v/>
          </cell>
          <cell r="G1276" t="str">
            <v/>
          </cell>
        </row>
        <row r="1277">
          <cell r="A1277" t="str">
            <v/>
          </cell>
          <cell r="E1277" t="str">
            <v/>
          </cell>
          <cell r="F1277" t="str">
            <v/>
          </cell>
          <cell r="G1277" t="str">
            <v/>
          </cell>
        </row>
        <row r="1278">
          <cell r="A1278" t="str">
            <v/>
          </cell>
          <cell r="E1278" t="str">
            <v/>
          </cell>
          <cell r="F1278" t="str">
            <v/>
          </cell>
          <cell r="G1278" t="str">
            <v/>
          </cell>
        </row>
        <row r="1279">
          <cell r="F1279" t="str">
            <v>SUBTOTAL</v>
          </cell>
          <cell r="G1279" t="str">
            <v/>
          </cell>
        </row>
        <row r="1281">
          <cell r="A1281" t="str">
            <v>IV. MANO DE OBRA</v>
          </cell>
        </row>
        <row r="1282">
          <cell r="A1282" t="str">
            <v>CÓDIGO</v>
          </cell>
          <cell r="B1282" t="str">
            <v>CARGOS PERSONAL</v>
          </cell>
          <cell r="D1282" t="str">
            <v>CANTIDAD</v>
          </cell>
          <cell r="E1282" t="str">
            <v>JORNAL TOTAL</v>
          </cell>
          <cell r="F1282" t="str">
            <v>RENDIMIENTO</v>
          </cell>
          <cell r="G1282" t="str">
            <v>VR. UNITARIO</v>
          </cell>
        </row>
        <row r="1283">
          <cell r="A1283" t="str">
            <v/>
          </cell>
          <cell r="E1283" t="str">
            <v/>
          </cell>
          <cell r="G1283" t="str">
            <v/>
          </cell>
        </row>
        <row r="1284">
          <cell r="A1284" t="str">
            <v/>
          </cell>
          <cell r="E1284" t="str">
            <v/>
          </cell>
          <cell r="F1284" t="str">
            <v/>
          </cell>
          <cell r="G1284" t="str">
            <v/>
          </cell>
        </row>
        <row r="1285">
          <cell r="A1285" t="str">
            <v/>
          </cell>
          <cell r="E1285" t="str">
            <v/>
          </cell>
          <cell r="F1285" t="str">
            <v/>
          </cell>
          <cell r="G1285" t="str">
            <v/>
          </cell>
        </row>
        <row r="1286">
          <cell r="A1286" t="str">
            <v/>
          </cell>
          <cell r="E1286" t="str">
            <v/>
          </cell>
          <cell r="F1286" t="str">
            <v/>
          </cell>
          <cell r="G1286" t="str">
            <v/>
          </cell>
        </row>
        <row r="1287">
          <cell r="F1287" t="str">
            <v>SUBTOTAL</v>
          </cell>
          <cell r="G1287" t="str">
            <v/>
          </cell>
        </row>
        <row r="1289">
          <cell r="A1289" t="str">
            <v>V. SERVICIOS</v>
          </cell>
        </row>
        <row r="1290">
          <cell r="A1290" t="str">
            <v>CÓDIGO</v>
          </cell>
          <cell r="B1290" t="str">
            <v>DESCRIPCIÓN</v>
          </cell>
          <cell r="D1290" t="str">
            <v>UNIDAD</v>
          </cell>
          <cell r="E1290" t="str">
            <v>CANTIDAD</v>
          </cell>
          <cell r="F1290" t="str">
            <v>PRECIO UNIT.</v>
          </cell>
          <cell r="G1290" t="str">
            <v>VR. UNITARIO</v>
          </cell>
        </row>
        <row r="1291">
          <cell r="A1291" t="str">
            <v/>
          </cell>
          <cell r="D1291" t="str">
            <v/>
          </cell>
          <cell r="F1291" t="str">
            <v/>
          </cell>
          <cell r="G1291" t="str">
            <v/>
          </cell>
        </row>
        <row r="1292">
          <cell r="A1292" t="str">
            <v/>
          </cell>
          <cell r="D1292" t="str">
            <v/>
          </cell>
          <cell r="F1292" t="str">
            <v/>
          </cell>
          <cell r="G1292" t="str">
            <v/>
          </cell>
        </row>
        <row r="1293">
          <cell r="A1293" t="str">
            <v/>
          </cell>
          <cell r="D1293" t="str">
            <v/>
          </cell>
          <cell r="F1293" t="str">
            <v/>
          </cell>
          <cell r="G1293" t="str">
            <v/>
          </cell>
        </row>
        <row r="1294">
          <cell r="F1294" t="str">
            <v>SUBTOTAL</v>
          </cell>
          <cell r="G1294" t="str">
            <v/>
          </cell>
        </row>
        <row r="1296">
          <cell r="A1296" t="str">
            <v>TOTAL COSTO DIRECTO</v>
          </cell>
          <cell r="G1296" t="str">
            <v/>
          </cell>
        </row>
        <row r="1298">
          <cell r="A1298" t="str">
            <v>2. COSTOS INDIRECTOS</v>
          </cell>
        </row>
        <row r="1300">
          <cell r="A1300" t="str">
            <v>DESCRIPCIÓN</v>
          </cell>
          <cell r="F1300" t="str">
            <v>PORCENTAJE</v>
          </cell>
          <cell r="G1300" t="str">
            <v>VALOR TOTAL</v>
          </cell>
        </row>
        <row r="1301">
          <cell r="A1301" t="str">
            <v>ADMINISTRACION</v>
          </cell>
          <cell r="F1301">
            <v>0.2364</v>
          </cell>
          <cell r="G1301" t="str">
            <v/>
          </cell>
        </row>
        <row r="1302">
          <cell r="A1302" t="str">
            <v>IMPREVISTOS</v>
          </cell>
          <cell r="F1302">
            <v>0.01</v>
          </cell>
          <cell r="G1302" t="str">
            <v/>
          </cell>
        </row>
        <row r="1303">
          <cell r="A1303" t="str">
            <v>UTILIDADES</v>
          </cell>
          <cell r="F1303">
            <v>0.05</v>
          </cell>
          <cell r="G1303" t="str">
            <v/>
          </cell>
        </row>
        <row r="1304">
          <cell r="A1304" t="str">
            <v>TOTAL COSTO INDIRECTO</v>
          </cell>
          <cell r="F1304">
            <v>0.2964</v>
          </cell>
          <cell r="G1304" t="str">
            <v/>
          </cell>
        </row>
        <row r="1306">
          <cell r="A1306" t="str">
            <v>PRECIO UNITARIO TOTAL APROXIMADO AL PESO</v>
          </cell>
          <cell r="G1306" t="str">
            <v/>
          </cell>
        </row>
        <row r="1308">
          <cell r="B1308" t="str">
            <v/>
          </cell>
        </row>
        <row r="1309">
          <cell r="B1309" t="str">
            <v/>
          </cell>
        </row>
        <row r="1310">
          <cell r="B1310" t="str">
            <v/>
          </cell>
        </row>
        <row r="1311">
          <cell r="B1311" t="str">
            <v/>
          </cell>
          <cell r="D1311" t="str">
            <v>FIRMA RESPONSABLE</v>
          </cell>
        </row>
        <row r="1312">
          <cell r="A1312" t="str">
            <v>DEPARTAMENTO DE ANTIOQUIA</v>
          </cell>
          <cell r="F1312" t="str">
            <v/>
          </cell>
        </row>
        <row r="1313">
          <cell r="A1313" t="str">
            <v>MUNICIPIO DE BURITICÁ</v>
          </cell>
        </row>
        <row r="1314">
          <cell r="A1314" t="str">
            <v>PROYECTO: MEJORAMIENTO DE VIAS TERCIARIAS EN EL MUNICIPIO DE BURITICA EN EL 
MARCO DEL PROGRAMA REGIONAL MEJORAMIENTO DE VIAS 
TERCIARIAS EN EL OCCIDENTE ANTIOQUEÑO</v>
          </cell>
        </row>
        <row r="1316">
          <cell r="A1316" t="str">
            <v>ANÁLISIS DE PRECIOS UNITARIOS AUXILIARES</v>
          </cell>
        </row>
        <row r="1318">
          <cell r="A1318" t="str">
            <v>ITEM</v>
          </cell>
          <cell r="B1318" t="str">
            <v>DESCRIPCIÓN</v>
          </cell>
          <cell r="E1318" t="str">
            <v>UNIDAD</v>
          </cell>
          <cell r="F1318" t="str">
            <v>CANTIDAD</v>
          </cell>
          <cell r="G1318" t="str">
            <v>COSTO DIRECTO</v>
          </cell>
        </row>
        <row r="1319">
          <cell r="A1319" t="str">
            <v>SA020</v>
          </cell>
          <cell r="B1319" t="str">
            <v>COMISIÓN TOPOGRÁFICA (1 TOP. + 1 CAD. 1 + 1 CAD. 2). Comisión de topografía para localización, trazado y replanteo con equipo de precisión con estación total, un (1) topógrafo, dos (2) cadeneros</v>
          </cell>
          <cell r="E1319" t="str">
            <v>DÍA</v>
          </cell>
          <cell r="F1319" t="str">
            <v>N.D.</v>
          </cell>
          <cell r="G1319">
            <v>547610</v>
          </cell>
        </row>
        <row r="1321">
          <cell r="A1321" t="str">
            <v>1. COSTOS DIRECTOS</v>
          </cell>
        </row>
        <row r="1323">
          <cell r="A1323" t="str">
            <v>I. EQUIPO</v>
          </cell>
        </row>
        <row r="1324">
          <cell r="A1324" t="str">
            <v>CÓDIGO</v>
          </cell>
          <cell r="B1324" t="str">
            <v>DESCRIPCIÓN</v>
          </cell>
          <cell r="D1324" t="str">
            <v>UNIDAD</v>
          </cell>
          <cell r="E1324" t="str">
            <v>TARIFA</v>
          </cell>
          <cell r="F1324" t="str">
            <v>RENDIMIENTO</v>
          </cell>
          <cell r="G1324" t="str">
            <v>VR. UNITARIO</v>
          </cell>
        </row>
        <row r="1325">
          <cell r="A1325" t="str">
            <v>GE017</v>
          </cell>
          <cell r="B1325" t="str">
            <v>ESTACIÓN TOTAL</v>
          </cell>
          <cell r="D1325" t="str">
            <v>DÍA</v>
          </cell>
          <cell r="E1325">
            <v>0</v>
          </cell>
          <cell r="F1325">
            <v>1</v>
          </cell>
          <cell r="G1325">
            <v>0</v>
          </cell>
        </row>
        <row r="1326">
          <cell r="A1326" t="str">
            <v>GE018</v>
          </cell>
          <cell r="B1326" t="str">
            <v>NIVEL DE PRECISIÓN</v>
          </cell>
          <cell r="D1326" t="str">
            <v>DÍA</v>
          </cell>
          <cell r="E1326">
            <v>0</v>
          </cell>
          <cell r="F1326">
            <v>1</v>
          </cell>
          <cell r="G1326">
            <v>0</v>
          </cell>
        </row>
        <row r="1327">
          <cell r="A1327" t="str">
            <v/>
          </cell>
          <cell r="D1327" t="str">
            <v/>
          </cell>
          <cell r="E1327" t="str">
            <v/>
          </cell>
          <cell r="F1327">
            <v>1</v>
          </cell>
          <cell r="G1327" t="str">
            <v/>
          </cell>
        </row>
        <row r="1328">
          <cell r="A1328" t="str">
            <v/>
          </cell>
          <cell r="D1328" t="str">
            <v/>
          </cell>
          <cell r="E1328" t="str">
            <v/>
          </cell>
          <cell r="F1328">
            <v>1</v>
          </cell>
          <cell r="G1328" t="str">
            <v/>
          </cell>
        </row>
        <row r="1329">
          <cell r="A1329" t="str">
            <v>HEQ001</v>
          </cell>
          <cell r="B1329" t="str">
            <v>HERRAMIENTA MENOR (5% DE LA MANO DE OBRA)</v>
          </cell>
          <cell r="D1329" t="str">
            <v>%</v>
          </cell>
          <cell r="E1329">
            <v>0.05</v>
          </cell>
          <cell r="F1329">
            <v>521533</v>
          </cell>
          <cell r="G1329">
            <v>26076.65</v>
          </cell>
        </row>
        <row r="1330">
          <cell r="F1330" t="str">
            <v>SUBTOTAL</v>
          </cell>
          <cell r="G1330">
            <v>26076.65</v>
          </cell>
        </row>
        <row r="1332">
          <cell r="A1332" t="str">
            <v>II. MATERIALES</v>
          </cell>
        </row>
        <row r="1333">
          <cell r="A1333" t="str">
            <v>CÓDIGO</v>
          </cell>
          <cell r="B1333" t="str">
            <v>DESCRIPCIÓN</v>
          </cell>
          <cell r="C1333" t="str">
            <v>UNIDAD</v>
          </cell>
          <cell r="D1333" t="str">
            <v>CANTIDAD</v>
          </cell>
          <cell r="E1333" t="str">
            <v>DESP.</v>
          </cell>
          <cell r="F1333" t="str">
            <v>PRECIO UNIT.</v>
          </cell>
          <cell r="G1333" t="str">
            <v>VR. UNITARIO</v>
          </cell>
        </row>
        <row r="1334">
          <cell r="A1334" t="str">
            <v>MA011</v>
          </cell>
          <cell r="B1334" t="str">
            <v>LARGUERO MADERA COMÚN 4CMX8CMX2.80</v>
          </cell>
          <cell r="C1334" t="str">
            <v>UN</v>
          </cell>
          <cell r="D1334">
            <v>4</v>
          </cell>
          <cell r="F1334">
            <v>0</v>
          </cell>
          <cell r="G1334">
            <v>0</v>
          </cell>
        </row>
        <row r="1335">
          <cell r="A1335" t="str">
            <v>MA013</v>
          </cell>
          <cell r="B1335" t="str">
            <v>CLAVOS COMUNES 1½ A 3½"</v>
          </cell>
          <cell r="C1335" t="str">
            <v>LB</v>
          </cell>
          <cell r="D1335">
            <v>0.5</v>
          </cell>
          <cell r="F1335">
            <v>0</v>
          </cell>
          <cell r="G1335">
            <v>0</v>
          </cell>
        </row>
        <row r="1336">
          <cell r="A1336" t="str">
            <v/>
          </cell>
          <cell r="C1336" t="str">
            <v/>
          </cell>
          <cell r="F1336" t="str">
            <v/>
          </cell>
          <cell r="G1336" t="str">
            <v/>
          </cell>
        </row>
        <row r="1337">
          <cell r="A1337" t="str">
            <v/>
          </cell>
          <cell r="C1337" t="str">
            <v/>
          </cell>
          <cell r="F1337" t="str">
            <v/>
          </cell>
          <cell r="G1337" t="str">
            <v/>
          </cell>
        </row>
        <row r="1338">
          <cell r="A1338" t="str">
            <v/>
          </cell>
          <cell r="C1338" t="str">
            <v/>
          </cell>
          <cell r="F1338" t="str">
            <v/>
          </cell>
          <cell r="G1338" t="str">
            <v/>
          </cell>
        </row>
        <row r="1339">
          <cell r="A1339" t="str">
            <v/>
          </cell>
          <cell r="C1339" t="str">
            <v/>
          </cell>
          <cell r="F1339" t="str">
            <v/>
          </cell>
          <cell r="G1339" t="str">
            <v/>
          </cell>
        </row>
        <row r="1340">
          <cell r="A1340" t="str">
            <v/>
          </cell>
          <cell r="C1340" t="str">
            <v/>
          </cell>
          <cell r="F1340" t="str">
            <v/>
          </cell>
          <cell r="G1340" t="str">
            <v/>
          </cell>
        </row>
        <row r="1341">
          <cell r="F1341" t="str">
            <v>SUBTOTAL</v>
          </cell>
          <cell r="G1341" t="str">
            <v/>
          </cell>
        </row>
        <row r="1343">
          <cell r="A1343" t="str">
            <v>III. TRANSPORTES</v>
          </cell>
        </row>
        <row r="1344">
          <cell r="A1344" t="str">
            <v>CÓDIGO</v>
          </cell>
          <cell r="B1344" t="str">
            <v>DESCRIPCIÓN</v>
          </cell>
          <cell r="C1344" t="str">
            <v>TIPO</v>
          </cell>
          <cell r="D1344" t="str">
            <v>VOLUMEN/PESO</v>
          </cell>
          <cell r="E1344" t="str">
            <v>DISTANCIA</v>
          </cell>
          <cell r="F1344" t="str">
            <v>TARIFA</v>
          </cell>
          <cell r="G1344" t="str">
            <v>VR. UNITARIO</v>
          </cell>
        </row>
        <row r="1345">
          <cell r="A1345" t="str">
            <v/>
          </cell>
          <cell r="E1345" t="str">
            <v/>
          </cell>
          <cell r="F1345" t="str">
            <v/>
          </cell>
          <cell r="G1345" t="str">
            <v/>
          </cell>
        </row>
        <row r="1346">
          <cell r="A1346" t="str">
            <v/>
          </cell>
          <cell r="E1346" t="str">
            <v/>
          </cell>
          <cell r="F1346" t="str">
            <v/>
          </cell>
          <cell r="G1346" t="str">
            <v/>
          </cell>
        </row>
        <row r="1347">
          <cell r="A1347" t="str">
            <v/>
          </cell>
          <cell r="E1347" t="str">
            <v/>
          </cell>
          <cell r="F1347" t="str">
            <v/>
          </cell>
          <cell r="G1347" t="str">
            <v/>
          </cell>
        </row>
        <row r="1348">
          <cell r="F1348" t="str">
            <v>SUBTOTAL</v>
          </cell>
          <cell r="G1348" t="str">
            <v/>
          </cell>
        </row>
        <row r="1350">
          <cell r="A1350" t="str">
            <v>IV. MANO DE OBRA</v>
          </cell>
        </row>
        <row r="1351">
          <cell r="A1351" t="str">
            <v>CÓDIGO</v>
          </cell>
          <cell r="B1351" t="str">
            <v>CARGOS PERSONAL</v>
          </cell>
          <cell r="D1351" t="str">
            <v>CANTIDAD</v>
          </cell>
          <cell r="E1351" t="str">
            <v>JORNAL TOTAL</v>
          </cell>
          <cell r="F1351" t="str">
            <v>RENDIMIENTO</v>
          </cell>
          <cell r="G1351" t="str">
            <v>VR. UNITARIO</v>
          </cell>
        </row>
        <row r="1352">
          <cell r="A1352" t="str">
            <v>MO016</v>
          </cell>
          <cell r="B1352" t="str">
            <v>TOPÓGRAFO</v>
          </cell>
          <cell r="D1352">
            <v>1</v>
          </cell>
          <cell r="E1352">
            <v>286117</v>
          </cell>
          <cell r="F1352">
            <v>1</v>
          </cell>
          <cell r="G1352">
            <v>286117</v>
          </cell>
        </row>
        <row r="1353">
          <cell r="A1353" t="str">
            <v>MO017</v>
          </cell>
          <cell r="B1353" t="str">
            <v>CADENERO 1</v>
          </cell>
          <cell r="D1353">
            <v>1</v>
          </cell>
          <cell r="E1353">
            <v>144251</v>
          </cell>
          <cell r="F1353">
            <v>1</v>
          </cell>
          <cell r="G1353">
            <v>144251</v>
          </cell>
        </row>
        <row r="1354">
          <cell r="A1354" t="str">
            <v>MO018</v>
          </cell>
          <cell r="B1354" t="str">
            <v>CADENERO 2</v>
          </cell>
          <cell r="D1354">
            <v>1</v>
          </cell>
          <cell r="E1354">
            <v>91165</v>
          </cell>
          <cell r="F1354">
            <v>1</v>
          </cell>
          <cell r="G1354">
            <v>91165</v>
          </cell>
        </row>
        <row r="1355">
          <cell r="A1355" t="str">
            <v/>
          </cell>
          <cell r="E1355" t="str">
            <v/>
          </cell>
          <cell r="F1355" t="str">
            <v/>
          </cell>
          <cell r="G1355" t="str">
            <v/>
          </cell>
        </row>
        <row r="1356">
          <cell r="F1356" t="str">
            <v>SUBTOTAL</v>
          </cell>
          <cell r="G1356">
            <v>521533</v>
          </cell>
        </row>
        <row r="1358">
          <cell r="A1358" t="str">
            <v>V. SERVICIOS</v>
          </cell>
        </row>
        <row r="1359">
          <cell r="A1359" t="str">
            <v>CÓDIGO</v>
          </cell>
          <cell r="B1359" t="str">
            <v>DESCRIPCIÓN</v>
          </cell>
          <cell r="D1359" t="str">
            <v>UNIDAD</v>
          </cell>
          <cell r="E1359" t="str">
            <v>CANTIDAD</v>
          </cell>
          <cell r="F1359" t="str">
            <v>PRECIO UNIT.</v>
          </cell>
          <cell r="G1359" t="str">
            <v>VR. UNITARIO</v>
          </cell>
        </row>
        <row r="1360">
          <cell r="A1360" t="str">
            <v/>
          </cell>
          <cell r="D1360" t="str">
            <v/>
          </cell>
          <cell r="F1360" t="str">
            <v/>
          </cell>
          <cell r="G1360" t="str">
            <v/>
          </cell>
        </row>
        <row r="1361">
          <cell r="A1361" t="str">
            <v/>
          </cell>
          <cell r="D1361" t="str">
            <v/>
          </cell>
          <cell r="F1361" t="str">
            <v/>
          </cell>
          <cell r="G1361" t="str">
            <v/>
          </cell>
        </row>
        <row r="1362">
          <cell r="A1362" t="str">
            <v/>
          </cell>
          <cell r="D1362" t="str">
            <v/>
          </cell>
          <cell r="F1362" t="str">
            <v/>
          </cell>
          <cell r="G1362" t="str">
            <v/>
          </cell>
        </row>
        <row r="1363">
          <cell r="F1363" t="str">
            <v>SUBTOTAL</v>
          </cell>
          <cell r="G1363" t="str">
            <v/>
          </cell>
        </row>
        <row r="1365">
          <cell r="A1365" t="str">
            <v>TOTAL COSTO DIRECTO</v>
          </cell>
          <cell r="G1365">
            <v>547610</v>
          </cell>
        </row>
        <row r="1367">
          <cell r="A1367" t="str">
            <v>2. COSTOS INDIRECTOS</v>
          </cell>
        </row>
        <row r="1369">
          <cell r="A1369" t="str">
            <v>DESCRIPCIÓN</v>
          </cell>
          <cell r="F1369" t="str">
            <v>PORCENTAJE</v>
          </cell>
          <cell r="G1369" t="str">
            <v>VALOR TOTAL</v>
          </cell>
        </row>
        <row r="1370">
          <cell r="A1370" t="str">
            <v>ADMINISTRACION</v>
          </cell>
          <cell r="F1370">
            <v>0.2364</v>
          </cell>
          <cell r="G1370">
            <v>129455.004</v>
          </cell>
        </row>
        <row r="1371">
          <cell r="A1371" t="str">
            <v>IMPREVISTOS</v>
          </cell>
          <cell r="F1371">
            <v>0.01</v>
          </cell>
          <cell r="G1371">
            <v>5476.1</v>
          </cell>
        </row>
        <row r="1372">
          <cell r="A1372" t="str">
            <v>UTILIDADES</v>
          </cell>
          <cell r="F1372">
            <v>0.05</v>
          </cell>
          <cell r="G1372">
            <v>27380.5</v>
          </cell>
        </row>
        <row r="1373">
          <cell r="A1373" t="str">
            <v>TOTAL COSTO INDIRECTO</v>
          </cell>
          <cell r="F1373">
            <v>0.2964</v>
          </cell>
          <cell r="G1373">
            <v>162312</v>
          </cell>
        </row>
        <row r="1375">
          <cell r="A1375" t="str">
            <v>PRECIO UNITARIO TOTAL APROXIMADO AL PESO</v>
          </cell>
          <cell r="G1375">
            <v>709922</v>
          </cell>
        </row>
        <row r="1377">
          <cell r="B1377" t="str">
            <v/>
          </cell>
        </row>
        <row r="1378">
          <cell r="B1378" t="str">
            <v/>
          </cell>
        </row>
        <row r="1379">
          <cell r="B1379" t="str">
            <v/>
          </cell>
        </row>
        <row r="1380">
          <cell r="B1380" t="str">
            <v/>
          </cell>
          <cell r="D1380" t="str">
            <v>FIRMA RESPONSABLE</v>
          </cell>
        </row>
        <row r="1381">
          <cell r="A1381" t="str">
            <v>DEPARTAMENTO DE ANTIOQUIA</v>
          </cell>
          <cell r="F1381" t="str">
            <v/>
          </cell>
        </row>
        <row r="1382">
          <cell r="A1382" t="str">
            <v>MUNICIPIO DE BURITICÁ</v>
          </cell>
        </row>
        <row r="1383">
          <cell r="A1383" t="str">
            <v>PROYECTO: MEJORAMIENTO DE VIAS TERCIARIAS EN EL MUNICIPIO DE BURITICA EN EL 
MARCO DEL PROGRAMA REGIONAL MEJORAMIENTO DE VIAS 
TERCIARIAS EN EL OCCIDENTE ANTIOQUEÑO</v>
          </cell>
        </row>
        <row r="1385">
          <cell r="A1385" t="str">
            <v>ANÁLISIS DE PRECIOS UNITARIOS AUXILIARES</v>
          </cell>
        </row>
        <row r="1387">
          <cell r="A1387" t="str">
            <v>ITEM</v>
          </cell>
          <cell r="B1387" t="str">
            <v>DESCRIPCIÓN</v>
          </cell>
          <cell r="E1387" t="str">
            <v>UNIDAD</v>
          </cell>
          <cell r="F1387" t="str">
            <v>CANTIDAD</v>
          </cell>
          <cell r="G1387" t="str">
            <v>COSTO DIRECTO</v>
          </cell>
        </row>
        <row r="1388">
          <cell r="A1388" t="str">
            <v>SA021</v>
          </cell>
          <cell r="B1388" t="str">
            <v>COMISIÓN TOPOGRÁFICA (1 TOP. + 1 CAD. 1). Comisión de topografía para localización, trazado y replanteo con equipo de precisión con estación total,  un (1) topógrafo, un (1) cadenero.</v>
          </cell>
          <cell r="E1388" t="str">
            <v>DÍA</v>
          </cell>
          <cell r="F1388" t="str">
            <v>N.D.</v>
          </cell>
          <cell r="G1388">
            <v>451886</v>
          </cell>
        </row>
        <row r="1390">
          <cell r="A1390" t="str">
            <v>1. COSTOS DIRECTOS</v>
          </cell>
        </row>
        <row r="1392">
          <cell r="A1392" t="str">
            <v>I. EQUIPO</v>
          </cell>
        </row>
        <row r="1393">
          <cell r="A1393" t="str">
            <v>CÓDIGO</v>
          </cell>
          <cell r="B1393" t="str">
            <v>DESCRIPCIÓN</v>
          </cell>
          <cell r="D1393" t="str">
            <v>UNIDAD</v>
          </cell>
          <cell r="E1393" t="str">
            <v>TARIFA</v>
          </cell>
          <cell r="F1393" t="str">
            <v>RENDIMIENTO</v>
          </cell>
          <cell r="G1393" t="str">
            <v>VR. UNITARIO</v>
          </cell>
        </row>
        <row r="1394">
          <cell r="A1394" t="str">
            <v>GE017</v>
          </cell>
          <cell r="B1394" t="str">
            <v>ESTACIÓN TOTAL</v>
          </cell>
          <cell r="D1394" t="str">
            <v>DÍA</v>
          </cell>
          <cell r="E1394">
            <v>0</v>
          </cell>
          <cell r="F1394">
            <v>1</v>
          </cell>
          <cell r="G1394">
            <v>0</v>
          </cell>
        </row>
        <row r="1395">
          <cell r="A1395" t="str">
            <v>GE018</v>
          </cell>
          <cell r="B1395" t="str">
            <v>NIVEL DE PRECISIÓN</v>
          </cell>
          <cell r="D1395" t="str">
            <v>DÍA</v>
          </cell>
          <cell r="E1395">
            <v>0</v>
          </cell>
          <cell r="F1395">
            <v>1</v>
          </cell>
          <cell r="G1395">
            <v>0</v>
          </cell>
        </row>
        <row r="1396">
          <cell r="A1396" t="str">
            <v/>
          </cell>
          <cell r="D1396" t="str">
            <v/>
          </cell>
          <cell r="E1396" t="str">
            <v/>
          </cell>
          <cell r="F1396">
            <v>1</v>
          </cell>
          <cell r="G1396" t="str">
            <v/>
          </cell>
        </row>
        <row r="1397">
          <cell r="A1397" t="str">
            <v/>
          </cell>
          <cell r="D1397" t="str">
            <v/>
          </cell>
          <cell r="E1397" t="str">
            <v/>
          </cell>
          <cell r="F1397">
            <v>1</v>
          </cell>
          <cell r="G1397" t="str">
            <v/>
          </cell>
        </row>
        <row r="1398">
          <cell r="A1398" t="str">
            <v>HEQ001</v>
          </cell>
          <cell r="B1398" t="str">
            <v>HERRAMIENTA MENOR (5% DE LA MANO DE OBRA)</v>
          </cell>
          <cell r="D1398" t="str">
            <v>%</v>
          </cell>
          <cell r="E1398">
            <v>0.05</v>
          </cell>
          <cell r="F1398">
            <v>430368</v>
          </cell>
          <cell r="G1398">
            <v>21518.400000000001</v>
          </cell>
        </row>
        <row r="1399">
          <cell r="F1399" t="str">
            <v>SUBTOTAL</v>
          </cell>
          <cell r="G1399">
            <v>21518.400000000001</v>
          </cell>
        </row>
        <row r="1401">
          <cell r="A1401" t="str">
            <v>II. MATERIALES</v>
          </cell>
        </row>
        <row r="1402">
          <cell r="A1402" t="str">
            <v>CÓDIGO</v>
          </cell>
          <cell r="B1402" t="str">
            <v>DESCRIPCIÓN</v>
          </cell>
          <cell r="C1402" t="str">
            <v>UNIDAD</v>
          </cell>
          <cell r="D1402" t="str">
            <v>CANTIDAD</v>
          </cell>
          <cell r="E1402" t="str">
            <v>DESP.</v>
          </cell>
          <cell r="F1402" t="str">
            <v>PRECIO UNIT.</v>
          </cell>
          <cell r="G1402" t="str">
            <v>VR. UNITARIO</v>
          </cell>
        </row>
        <row r="1403">
          <cell r="A1403" t="str">
            <v>MA011</v>
          </cell>
          <cell r="B1403" t="str">
            <v>LARGUERO MADERA COMÚN 4CMX8CMX2.80</v>
          </cell>
          <cell r="C1403" t="str">
            <v>UN</v>
          </cell>
          <cell r="D1403">
            <v>4</v>
          </cell>
          <cell r="F1403">
            <v>0</v>
          </cell>
          <cell r="G1403">
            <v>0</v>
          </cell>
        </row>
        <row r="1404">
          <cell r="A1404" t="str">
            <v>MA013</v>
          </cell>
          <cell r="B1404" t="str">
            <v>CLAVOS COMUNES 1½ A 3½"</v>
          </cell>
          <cell r="C1404" t="str">
            <v>LB</v>
          </cell>
          <cell r="D1404">
            <v>0.5</v>
          </cell>
          <cell r="F1404">
            <v>0</v>
          </cell>
          <cell r="G1404">
            <v>0</v>
          </cell>
        </row>
        <row r="1405">
          <cell r="A1405" t="str">
            <v/>
          </cell>
          <cell r="C1405" t="str">
            <v/>
          </cell>
          <cell r="F1405" t="str">
            <v/>
          </cell>
          <cell r="G1405" t="str">
            <v/>
          </cell>
        </row>
        <row r="1406">
          <cell r="A1406" t="str">
            <v/>
          </cell>
          <cell r="C1406" t="str">
            <v/>
          </cell>
          <cell r="F1406" t="str">
            <v/>
          </cell>
          <cell r="G1406" t="str">
            <v/>
          </cell>
        </row>
        <row r="1407">
          <cell r="A1407" t="str">
            <v/>
          </cell>
          <cell r="C1407" t="str">
            <v/>
          </cell>
          <cell r="F1407" t="str">
            <v/>
          </cell>
          <cell r="G1407" t="str">
            <v/>
          </cell>
        </row>
        <row r="1408">
          <cell r="A1408" t="str">
            <v/>
          </cell>
          <cell r="C1408" t="str">
            <v/>
          </cell>
          <cell r="F1408" t="str">
            <v/>
          </cell>
          <cell r="G1408" t="str">
            <v/>
          </cell>
        </row>
        <row r="1409">
          <cell r="A1409" t="str">
            <v/>
          </cell>
          <cell r="C1409" t="str">
            <v/>
          </cell>
          <cell r="F1409" t="str">
            <v/>
          </cell>
          <cell r="G1409" t="str">
            <v/>
          </cell>
        </row>
        <row r="1410">
          <cell r="F1410" t="str">
            <v>SUBTOTAL</v>
          </cell>
          <cell r="G1410" t="str">
            <v/>
          </cell>
        </row>
        <row r="1412">
          <cell r="A1412" t="str">
            <v>III. TRANSPORTES</v>
          </cell>
        </row>
        <row r="1413">
          <cell r="A1413" t="str">
            <v>CÓDIGO</v>
          </cell>
          <cell r="B1413" t="str">
            <v>DESCRIPCIÓN</v>
          </cell>
          <cell r="C1413" t="str">
            <v>TIPO</v>
          </cell>
          <cell r="D1413" t="str">
            <v>VOLUMEN/PESO</v>
          </cell>
          <cell r="E1413" t="str">
            <v>DISTANCIA</v>
          </cell>
          <cell r="F1413" t="str">
            <v>TARIFA</v>
          </cell>
          <cell r="G1413" t="str">
            <v>VR. UNITARIO</v>
          </cell>
        </row>
        <row r="1414">
          <cell r="A1414" t="str">
            <v/>
          </cell>
          <cell r="E1414" t="str">
            <v/>
          </cell>
          <cell r="F1414" t="str">
            <v/>
          </cell>
          <cell r="G1414" t="str">
            <v/>
          </cell>
        </row>
        <row r="1415">
          <cell r="A1415" t="str">
            <v/>
          </cell>
          <cell r="E1415" t="str">
            <v/>
          </cell>
          <cell r="F1415" t="str">
            <v/>
          </cell>
          <cell r="G1415" t="str">
            <v/>
          </cell>
        </row>
        <row r="1416">
          <cell r="A1416" t="str">
            <v/>
          </cell>
          <cell r="E1416" t="str">
            <v/>
          </cell>
          <cell r="F1416" t="str">
            <v/>
          </cell>
          <cell r="G1416" t="str">
            <v/>
          </cell>
        </row>
        <row r="1417">
          <cell r="F1417" t="str">
            <v>SUBTOTAL</v>
          </cell>
          <cell r="G1417" t="str">
            <v/>
          </cell>
        </row>
        <row r="1419">
          <cell r="A1419" t="str">
            <v>IV. MANO DE OBRA</v>
          </cell>
        </row>
        <row r="1420">
          <cell r="A1420" t="str">
            <v>CÓDIGO</v>
          </cell>
          <cell r="B1420" t="str">
            <v>CARGOS PERSONAL</v>
          </cell>
          <cell r="D1420" t="str">
            <v>CANTIDAD</v>
          </cell>
          <cell r="E1420" t="str">
            <v>JORNAL TOTAL</v>
          </cell>
          <cell r="F1420" t="str">
            <v>RENDIMIENTO</v>
          </cell>
          <cell r="G1420" t="str">
            <v>VR. UNITARIO</v>
          </cell>
        </row>
        <row r="1421">
          <cell r="A1421" t="str">
            <v>MO016</v>
          </cell>
          <cell r="B1421" t="str">
            <v>TOPÓGRAFO</v>
          </cell>
          <cell r="D1421">
            <v>1</v>
          </cell>
          <cell r="E1421">
            <v>286117</v>
          </cell>
          <cell r="F1421">
            <v>1</v>
          </cell>
          <cell r="G1421">
            <v>286117</v>
          </cell>
        </row>
        <row r="1422">
          <cell r="A1422" t="str">
            <v>MO017</v>
          </cell>
          <cell r="B1422" t="str">
            <v>CADENERO 1</v>
          </cell>
          <cell r="D1422">
            <v>1</v>
          </cell>
          <cell r="E1422">
            <v>144251</v>
          </cell>
          <cell r="F1422">
            <v>1</v>
          </cell>
          <cell r="G1422">
            <v>144251</v>
          </cell>
        </row>
        <row r="1423">
          <cell r="A1423" t="str">
            <v/>
          </cell>
          <cell r="E1423" t="str">
            <v/>
          </cell>
          <cell r="F1423" t="str">
            <v/>
          </cell>
          <cell r="G1423" t="str">
            <v/>
          </cell>
        </row>
        <row r="1424">
          <cell r="A1424" t="str">
            <v/>
          </cell>
          <cell r="E1424" t="str">
            <v/>
          </cell>
          <cell r="F1424" t="str">
            <v/>
          </cell>
          <cell r="G1424" t="str">
            <v/>
          </cell>
        </row>
        <row r="1425">
          <cell r="F1425" t="str">
            <v>SUBTOTAL</v>
          </cell>
          <cell r="G1425">
            <v>430368</v>
          </cell>
        </row>
        <row r="1427">
          <cell r="A1427" t="str">
            <v>V. SERVICIOS</v>
          </cell>
        </row>
        <row r="1428">
          <cell r="A1428" t="str">
            <v>CÓDIGO</v>
          </cell>
          <cell r="B1428" t="str">
            <v>DESCRIPCIÓN</v>
          </cell>
          <cell r="D1428" t="str">
            <v>UNIDAD</v>
          </cell>
          <cell r="E1428" t="str">
            <v>CANTIDAD</v>
          </cell>
          <cell r="F1428" t="str">
            <v>PRECIO UNIT.</v>
          </cell>
          <cell r="G1428" t="str">
            <v>VR. UNITARIO</v>
          </cell>
        </row>
        <row r="1429">
          <cell r="A1429" t="str">
            <v/>
          </cell>
          <cell r="D1429" t="str">
            <v/>
          </cell>
          <cell r="F1429" t="str">
            <v/>
          </cell>
          <cell r="G1429" t="str">
            <v/>
          </cell>
        </row>
        <row r="1430">
          <cell r="A1430" t="str">
            <v/>
          </cell>
          <cell r="D1430" t="str">
            <v/>
          </cell>
          <cell r="F1430" t="str">
            <v/>
          </cell>
          <cell r="G1430" t="str">
            <v/>
          </cell>
        </row>
        <row r="1431">
          <cell r="A1431" t="str">
            <v/>
          </cell>
          <cell r="D1431" t="str">
            <v/>
          </cell>
          <cell r="F1431" t="str">
            <v/>
          </cell>
          <cell r="G1431" t="str">
            <v/>
          </cell>
        </row>
        <row r="1432">
          <cell r="F1432" t="str">
            <v>SUBTOTAL</v>
          </cell>
          <cell r="G1432" t="str">
            <v/>
          </cell>
        </row>
        <row r="1434">
          <cell r="A1434" t="str">
            <v>TOTAL COSTO DIRECTO</v>
          </cell>
          <cell r="G1434">
            <v>451886</v>
          </cell>
        </row>
        <row r="1436">
          <cell r="A1436" t="str">
            <v>2. COSTOS INDIRECTOS</v>
          </cell>
        </row>
        <row r="1438">
          <cell r="A1438" t="str">
            <v>DESCRIPCIÓN</v>
          </cell>
          <cell r="F1438" t="str">
            <v>PORCENTAJE</v>
          </cell>
          <cell r="G1438" t="str">
            <v>VALOR TOTAL</v>
          </cell>
        </row>
        <row r="1439">
          <cell r="A1439" t="str">
            <v>ADMINISTRACION</v>
          </cell>
          <cell r="F1439">
            <v>0.2364</v>
          </cell>
          <cell r="G1439">
            <v>106825.8504</v>
          </cell>
        </row>
        <row r="1440">
          <cell r="A1440" t="str">
            <v>IMPREVISTOS</v>
          </cell>
          <cell r="F1440">
            <v>0.01</v>
          </cell>
          <cell r="G1440">
            <v>4518.8599999999997</v>
          </cell>
        </row>
        <row r="1441">
          <cell r="A1441" t="str">
            <v>UTILIDADES</v>
          </cell>
          <cell r="F1441">
            <v>0.05</v>
          </cell>
          <cell r="G1441">
            <v>22594.300000000003</v>
          </cell>
        </row>
        <row r="1442">
          <cell r="A1442" t="str">
            <v>TOTAL COSTO INDIRECTO</v>
          </cell>
          <cell r="F1442">
            <v>0.2964</v>
          </cell>
          <cell r="G1442">
            <v>133939</v>
          </cell>
        </row>
        <row r="1444">
          <cell r="A1444" t="str">
            <v>PRECIO UNITARIO TOTAL APROXIMADO AL PESO</v>
          </cell>
          <cell r="G1444">
            <v>585825</v>
          </cell>
        </row>
        <row r="1446">
          <cell r="B1446" t="str">
            <v/>
          </cell>
        </row>
        <row r="1447">
          <cell r="B1447" t="str">
            <v/>
          </cell>
        </row>
        <row r="1448">
          <cell r="B1448" t="str">
            <v/>
          </cell>
        </row>
        <row r="1449">
          <cell r="B1449" t="str">
            <v/>
          </cell>
          <cell r="D1449" t="str">
            <v>FIRMA RESPONSABLE</v>
          </cell>
        </row>
      </sheetData>
      <sheetData sheetId="10">
        <row r="1">
          <cell r="A1" t="str">
            <v>DEPARTAMENTO DE ANTIOQUIA</v>
          </cell>
        </row>
        <row r="2">
          <cell r="A2" t="str">
            <v>MUNICIPIO DE BURITICÁ</v>
          </cell>
        </row>
        <row r="3">
          <cell r="A3" t="str">
            <v>PROYECTO: MEJORAMIENTO DE VIAS TERCIARIAS EN EL MUNICIPIO DE BURITICA EN EL 
MARCO DEL PROGRAMA REGIONAL MEJORAMIENTO DE VIAS 
TERCIARIAS EN EL OCCIDENTE ANTIOQUEÑO</v>
          </cell>
          <cell r="C3" t="str">
            <v>INSERTE ESCUDO ENTIDAD AQUÍ</v>
          </cell>
        </row>
        <row r="5">
          <cell r="A5" t="str">
            <v>LISTADO DE INSUMOS - TRANSPORTES</v>
          </cell>
        </row>
        <row r="7">
          <cell r="A7" t="str">
            <v>CÓDIGO</v>
          </cell>
          <cell r="B7" t="str">
            <v>DESCRIPCIÓN</v>
          </cell>
          <cell r="C7" t="str">
            <v>UNIDAD</v>
          </cell>
          <cell r="D7" t="str">
            <v>VALOR UNITARIO</v>
          </cell>
        </row>
        <row r="8">
          <cell r="A8" t="str">
            <v>TR001</v>
          </cell>
          <cell r="B8" t="str">
            <v>TRANSPORTE DE INSUMOS GENERALES</v>
          </cell>
          <cell r="C8" t="str">
            <v>TON-KM</v>
          </cell>
          <cell r="D8">
            <v>1004</v>
          </cell>
        </row>
        <row r="9">
          <cell r="A9" t="str">
            <v>TR002</v>
          </cell>
          <cell r="B9" t="str">
            <v>TRANSPORTE DE MATERIALES DE PLAYA</v>
          </cell>
          <cell r="C9" t="str">
            <v>M3-KM</v>
          </cell>
          <cell r="D9">
            <v>1004</v>
          </cell>
        </row>
        <row r="10">
          <cell r="A10" t="str">
            <v>TR003</v>
          </cell>
          <cell r="B10" t="str">
            <v>TRANSPORTE DE MATERIAL DE EXCAVACIÓN</v>
          </cell>
          <cell r="C10" t="str">
            <v>M3-KM</v>
          </cell>
          <cell r="D10">
            <v>1004</v>
          </cell>
        </row>
        <row r="11">
          <cell r="A11" t="str">
            <v>TR004</v>
          </cell>
          <cell r="B11" t="str">
            <v>TRANSPORTE DE ESCOMBROS</v>
          </cell>
          <cell r="C11" t="str">
            <v>M3-KM</v>
          </cell>
          <cell r="D11">
            <v>1004</v>
          </cell>
        </row>
        <row r="12">
          <cell r="A12" t="str">
            <v>TR005</v>
          </cell>
          <cell r="B12" t="str">
            <v>TRANSPORTE DE MATERIALES GRANULARES</v>
          </cell>
          <cell r="C12" t="str">
            <v>M3-KM</v>
          </cell>
          <cell r="D12">
            <v>1004</v>
          </cell>
        </row>
        <row r="13">
          <cell r="A13" t="str">
            <v>TR006</v>
          </cell>
          <cell r="B13" t="str">
            <v>TRANSPORTE DE MEZCLAS ASFÁLTICAS</v>
          </cell>
          <cell r="C13" t="str">
            <v>TON-KM</v>
          </cell>
          <cell r="D13">
            <v>1004</v>
          </cell>
        </row>
        <row r="14">
          <cell r="A14" t="str">
            <v>TR007</v>
          </cell>
          <cell r="C14" t="str">
            <v>M3-KM</v>
          </cell>
          <cell r="D14">
            <v>1183</v>
          </cell>
        </row>
        <row r="15">
          <cell r="A15" t="str">
            <v>TR008</v>
          </cell>
          <cell r="C15" t="str">
            <v>M3-KM</v>
          </cell>
          <cell r="D15">
            <v>1183</v>
          </cell>
        </row>
        <row r="16">
          <cell r="A16" t="str">
            <v>TR009</v>
          </cell>
        </row>
        <row r="17">
          <cell r="A17" t="str">
            <v>TR010</v>
          </cell>
        </row>
        <row r="18">
          <cell r="A18" t="str">
            <v>TR011</v>
          </cell>
        </row>
        <row r="19">
          <cell r="A19" t="str">
            <v>TR012</v>
          </cell>
        </row>
        <row r="20">
          <cell r="A20" t="str">
            <v>TR013</v>
          </cell>
        </row>
        <row r="21">
          <cell r="A21" t="str">
            <v>TR014</v>
          </cell>
        </row>
        <row r="22">
          <cell r="A22" t="str">
            <v>TR015</v>
          </cell>
        </row>
        <row r="23">
          <cell r="A23" t="str">
            <v>TR016</v>
          </cell>
        </row>
        <row r="24">
          <cell r="A24" t="str">
            <v>TR017</v>
          </cell>
        </row>
        <row r="25">
          <cell r="A25" t="str">
            <v>TR018</v>
          </cell>
        </row>
        <row r="26">
          <cell r="A26" t="str">
            <v>TR019</v>
          </cell>
        </row>
        <row r="27">
          <cell r="A27" t="str">
            <v>TR020</v>
          </cell>
        </row>
        <row r="28">
          <cell r="A28" t="str">
            <v>TR021</v>
          </cell>
        </row>
        <row r="29">
          <cell r="A29" t="str">
            <v>TR022</v>
          </cell>
        </row>
        <row r="30">
          <cell r="A30" t="str">
            <v>TR023</v>
          </cell>
        </row>
        <row r="31">
          <cell r="A31" t="str">
            <v>TR024</v>
          </cell>
        </row>
        <row r="32">
          <cell r="A32" t="str">
            <v>TR025</v>
          </cell>
        </row>
        <row r="33">
          <cell r="A33" t="str">
            <v>TR026</v>
          </cell>
        </row>
        <row r="34">
          <cell r="A34" t="str">
            <v>TR027</v>
          </cell>
        </row>
        <row r="35">
          <cell r="A35" t="str">
            <v>TR028</v>
          </cell>
        </row>
        <row r="36">
          <cell r="A36" t="str">
            <v>TR029</v>
          </cell>
        </row>
        <row r="37">
          <cell r="A37" t="str">
            <v>TR030</v>
          </cell>
        </row>
        <row r="38">
          <cell r="A38" t="str">
            <v>TR031</v>
          </cell>
        </row>
        <row r="39">
          <cell r="A39" t="str">
            <v>TR032</v>
          </cell>
        </row>
        <row r="40">
          <cell r="A40" t="str">
            <v>TR033</v>
          </cell>
        </row>
        <row r="41">
          <cell r="A41" t="str">
            <v>TR034</v>
          </cell>
        </row>
        <row r="42">
          <cell r="A42" t="str">
            <v>TR035</v>
          </cell>
        </row>
        <row r="43">
          <cell r="A43" t="str">
            <v>TR036</v>
          </cell>
        </row>
        <row r="44">
          <cell r="A44" t="str">
            <v>TR037</v>
          </cell>
        </row>
        <row r="45">
          <cell r="A45" t="str">
            <v>TR038</v>
          </cell>
        </row>
        <row r="46">
          <cell r="A46" t="str">
            <v>TR039</v>
          </cell>
        </row>
        <row r="47">
          <cell r="A47" t="str">
            <v>TR040</v>
          </cell>
        </row>
      </sheetData>
      <sheetData sheetId="11">
        <row r="1">
          <cell r="A1" t="str">
            <v>DEPARTAMENTO DE ANTIOQUIA</v>
          </cell>
          <cell r="C1" t="str">
            <v/>
          </cell>
        </row>
        <row r="2">
          <cell r="A2" t="str">
            <v>MUNICIPIO DE BURITICÁ</v>
          </cell>
        </row>
        <row r="3">
          <cell r="A3" t="str">
            <v>PROYECTO: MEJORAMIENTO DE VIAS TERCIARIAS EN EL MUNICIPIO DE BURITICA EN EL 
MARCO DEL PROGRAMA REGIONAL MEJORAMIENTO DE VIAS 
TERCIARIAS EN EL OCCIDENTE ANTIOQUEÑO</v>
          </cell>
          <cell r="C3" t="str">
            <v>INSERTE ESCUDO ENTIDAD AQUÍ</v>
          </cell>
        </row>
        <row r="5">
          <cell r="A5" t="str">
            <v>LISTADO DE INSUMOS - EQUIPOS Y HERRAMIENTAS</v>
          </cell>
        </row>
        <row r="7">
          <cell r="A7" t="str">
            <v>CÓDIGO</v>
          </cell>
          <cell r="B7" t="str">
            <v>DESCRIPCIÓN</v>
          </cell>
          <cell r="C7" t="str">
            <v>UNIDAD</v>
          </cell>
          <cell r="D7" t="str">
            <v>VALOR UNITARIO</v>
          </cell>
        </row>
        <row r="8">
          <cell r="A8" t="str">
            <v>HEQ001</v>
          </cell>
          <cell r="B8" t="str">
            <v>HERRAMIENTA MENOR (5% DE LA MANO DE OBRA)</v>
          </cell>
          <cell r="C8" t="str">
            <v>%</v>
          </cell>
          <cell r="D8">
            <v>0.05</v>
          </cell>
        </row>
        <row r="9">
          <cell r="A9" t="str">
            <v>HEQ002</v>
          </cell>
          <cell r="B9" t="str">
            <v>CONCRETADORA 1.5 SACOS A GASOLINA</v>
          </cell>
          <cell r="C9" t="str">
            <v>DÍA</v>
          </cell>
          <cell r="D9">
            <v>50000</v>
          </cell>
        </row>
        <row r="10">
          <cell r="A10" t="str">
            <v>HEQ003</v>
          </cell>
          <cell r="B10" t="str">
            <v>RETROEXCAVADORA ORUGA DD-</v>
          </cell>
          <cell r="C10" t="str">
            <v>HORA</v>
          </cell>
          <cell r="D10">
            <v>228823</v>
          </cell>
        </row>
        <row r="11">
          <cell r="A11" t="str">
            <v>HEQ004</v>
          </cell>
          <cell r="B11" t="str">
            <v>BULLDOZER CAT D6H O SIMLAR</v>
          </cell>
          <cell r="C11" t="str">
            <v>HORA</v>
          </cell>
          <cell r="D11">
            <v>219606</v>
          </cell>
        </row>
        <row r="12">
          <cell r="A12" t="str">
            <v>HEQ005</v>
          </cell>
          <cell r="B12" t="str">
            <v>COMPACTADOR VIBRATORIO INGERSOLL RAND DD-110HF O EQUIVALENTE</v>
          </cell>
          <cell r="C12" t="str">
            <v>HORA</v>
          </cell>
          <cell r="D12">
            <v>121000</v>
          </cell>
        </row>
        <row r="13">
          <cell r="A13" t="str">
            <v>HEQ006</v>
          </cell>
          <cell r="B13" t="str">
            <v>MOTONIVELADORA CATERPILLAR 120 - 140</v>
          </cell>
          <cell r="C13" t="str">
            <v>HORA</v>
          </cell>
          <cell r="D13">
            <v>210000</v>
          </cell>
        </row>
        <row r="14">
          <cell r="A14" t="str">
            <v>HEQ007</v>
          </cell>
          <cell r="B14" t="str">
            <v>CARROTANQUE  AGUA</v>
          </cell>
          <cell r="C14" t="str">
            <v>HORA</v>
          </cell>
          <cell r="D14">
            <v>59000</v>
          </cell>
        </row>
        <row r="15">
          <cell r="A15" t="str">
            <v>HEQ008</v>
          </cell>
          <cell r="B15" t="str">
            <v>COMPACTADOR TIPO RANA A GASOLINA (INCLUYE COMBUSTIBLE)</v>
          </cell>
          <cell r="C15" t="str">
            <v>DÍA</v>
          </cell>
          <cell r="D15">
            <v>61000</v>
          </cell>
        </row>
        <row r="16">
          <cell r="A16" t="str">
            <v>HEQ009</v>
          </cell>
          <cell r="B16" t="str">
            <v>RETROEXCAVADORA LLANTA</v>
          </cell>
          <cell r="C16" t="str">
            <v>HORA</v>
          </cell>
          <cell r="D16">
            <v>130000</v>
          </cell>
        </row>
        <row r="17">
          <cell r="A17" t="str">
            <v>HEQ010</v>
          </cell>
          <cell r="B17" t="str">
            <v>COMPACTADOR VIBRATORIO 11 TON.</v>
          </cell>
          <cell r="C17" t="str">
            <v>HORA</v>
          </cell>
          <cell r="D17">
            <v>183000</v>
          </cell>
        </row>
        <row r="18">
          <cell r="A18" t="str">
            <v>HEQ011</v>
          </cell>
          <cell r="B18" t="str">
            <v>CIZALLA DE BANCO CORTA PERNO, INCLUYE DADOS</v>
          </cell>
          <cell r="C18" t="str">
            <v>HORA</v>
          </cell>
          <cell r="D18">
            <v>728.875</v>
          </cell>
        </row>
        <row r="19">
          <cell r="A19" t="str">
            <v>HEQ012</v>
          </cell>
          <cell r="B19" t="str">
            <v>SIERRA CIRCULAR</v>
          </cell>
          <cell r="C19" t="str">
            <v>DÍA</v>
          </cell>
        </row>
        <row r="20">
          <cell r="A20" t="str">
            <v>HEQ013</v>
          </cell>
          <cell r="B20" t="str">
            <v>VIBRADOR DE CONCRETO A GASOLINA (ALQUILER)</v>
          </cell>
          <cell r="C20" t="str">
            <v>hora</v>
          </cell>
          <cell r="D20">
            <v>6275.9444444444443</v>
          </cell>
        </row>
        <row r="21">
          <cell r="A21" t="str">
            <v>HEQ014</v>
          </cell>
          <cell r="B21" t="str">
            <v>FINISHER</v>
          </cell>
          <cell r="C21" t="str">
            <v>HORA</v>
          </cell>
        </row>
        <row r="22">
          <cell r="A22" t="str">
            <v>HEQ015</v>
          </cell>
          <cell r="B22" t="str">
            <v>VEHÍCULO DELINEADOR PARA PINTAR LÍNEAS DE 10 A 20 CM</v>
          </cell>
          <cell r="C22" t="str">
            <v>DÍA</v>
          </cell>
        </row>
        <row r="23">
          <cell r="A23" t="str">
            <v>HEQ016</v>
          </cell>
          <cell r="B23" t="str">
            <v>FINISHER</v>
          </cell>
          <cell r="C23" t="str">
            <v>HORA</v>
          </cell>
        </row>
        <row r="24">
          <cell r="A24" t="str">
            <v>HEQ017</v>
          </cell>
          <cell r="B24" t="str">
            <v>VEHÍCULO DELINEADOR PARA PINTAR LÍNEAS DE 10 A 20 CM</v>
          </cell>
          <cell r="C24" t="str">
            <v>DÍA</v>
          </cell>
        </row>
        <row r="25">
          <cell r="A25" t="str">
            <v>HEQ018</v>
          </cell>
          <cell r="B25" t="str">
            <v>COMPACTADOR NEUMATICO O DE LLANTAS</v>
          </cell>
          <cell r="C25" t="str">
            <v>HORA</v>
          </cell>
        </row>
        <row r="26">
          <cell r="A26" t="str">
            <v>HEQ019</v>
          </cell>
          <cell r="B26" t="str">
            <v>ESTACION TOTAL</v>
          </cell>
          <cell r="C26" t="str">
            <v>DÍA</v>
          </cell>
          <cell r="D26">
            <v>80000</v>
          </cell>
        </row>
        <row r="27">
          <cell r="A27" t="str">
            <v>HEQ020</v>
          </cell>
          <cell r="B27" t="str">
            <v>NIVEL DE PRECISIÓN</v>
          </cell>
          <cell r="C27" t="str">
            <v>DIA</v>
          </cell>
          <cell r="D27">
            <v>47000</v>
          </cell>
        </row>
        <row r="28">
          <cell r="A28" t="str">
            <v>HEQ021</v>
          </cell>
          <cell r="B28" t="str">
            <v>ESTACION TOTAL (YOLOMBÓ)</v>
          </cell>
          <cell r="C28" t="str">
            <v xml:space="preserve">HOTRA </v>
          </cell>
          <cell r="D28">
            <v>17404</v>
          </cell>
        </row>
        <row r="29">
          <cell r="A29" t="str">
            <v>HEQ022</v>
          </cell>
          <cell r="B29" t="str">
            <v>Carrotanque de agua(1000 Galones)  YOLOMBÓ</v>
          </cell>
          <cell r="C29" t="str">
            <v>HORA</v>
          </cell>
          <cell r="D29">
            <v>70220.503352192478</v>
          </cell>
        </row>
        <row r="30">
          <cell r="A30" t="str">
            <v>HEQ023</v>
          </cell>
          <cell r="B30" t="str">
            <v>Motoniveladora  potencia 215 HP, ancho de cuchilla 4,27 m, peso 18 ton. YOLOMBÓ</v>
          </cell>
          <cell r="C30" t="str">
            <v>HORA</v>
          </cell>
          <cell r="D30">
            <v>222749.75120110402</v>
          </cell>
        </row>
        <row r="31">
          <cell r="A31" t="str">
            <v>HEQ024</v>
          </cell>
          <cell r="B31" t="str">
            <v>Vibrocompatador, potencia 153 HP, peso 10 Ton. YOLOMBÓ</v>
          </cell>
          <cell r="C31" t="str">
            <v>HORA</v>
          </cell>
          <cell r="D31">
            <v>131864.31094790224</v>
          </cell>
        </row>
        <row r="32">
          <cell r="A32" t="str">
            <v>HEQ025</v>
          </cell>
          <cell r="B32" t="str">
            <v>VIBRADOR DE CONCRETO (YOLOMBÓ)</v>
          </cell>
          <cell r="C32" t="str">
            <v>DIA</v>
          </cell>
          <cell r="D32">
            <v>131864</v>
          </cell>
        </row>
        <row r="33">
          <cell r="A33" t="str">
            <v>HEQ026</v>
          </cell>
          <cell r="B33" t="str">
            <v>CIZALLA YOLOMBÓ</v>
          </cell>
          <cell r="C33" t="str">
            <v>HORA</v>
          </cell>
          <cell r="D33">
            <v>1870</v>
          </cell>
        </row>
        <row r="34">
          <cell r="A34" t="str">
            <v>HEQ027</v>
          </cell>
          <cell r="B34" t="str">
            <v>Compresor un martillo (Alquiler)</v>
          </cell>
          <cell r="C34" t="str">
            <v>DIA</v>
          </cell>
          <cell r="D34">
            <v>46000</v>
          </cell>
        </row>
        <row r="35">
          <cell r="A35" t="str">
            <v>HEQ028</v>
          </cell>
          <cell r="B35" t="str">
            <v>RETROEXCAVADORA DE LLANTAS YOLOMBÓ</v>
          </cell>
          <cell r="C35" t="str">
            <v>HORA</v>
          </cell>
          <cell r="D35">
            <v>213099</v>
          </cell>
        </row>
        <row r="36">
          <cell r="A36" t="str">
            <v>HEQ029</v>
          </cell>
          <cell r="B36" t="str">
            <v>compactador manual (SALTARIN) peso de operación (KN) 52; fuerza de impacto por golpe (KN) 12</v>
          </cell>
          <cell r="C36" t="str">
            <v>HORA</v>
          </cell>
          <cell r="D36">
            <v>6872</v>
          </cell>
        </row>
        <row r="37">
          <cell r="A37" t="str">
            <v>HEQ030</v>
          </cell>
        </row>
        <row r="38">
          <cell r="A38" t="str">
            <v>HEQ031</v>
          </cell>
        </row>
        <row r="39">
          <cell r="A39" t="str">
            <v>HEQ032</v>
          </cell>
        </row>
        <row r="40">
          <cell r="A40" t="str">
            <v>HEQ033</v>
          </cell>
        </row>
        <row r="41">
          <cell r="A41" t="str">
            <v>HEQ034</v>
          </cell>
        </row>
        <row r="42">
          <cell r="A42" t="str">
            <v>HEQ035</v>
          </cell>
        </row>
        <row r="43">
          <cell r="A43" t="str">
            <v>HEQ036</v>
          </cell>
        </row>
        <row r="44">
          <cell r="A44" t="str">
            <v>HEQ037</v>
          </cell>
        </row>
        <row r="45">
          <cell r="A45" t="str">
            <v>HEQ038</v>
          </cell>
        </row>
        <row r="46">
          <cell r="A46" t="str">
            <v>HEQ039</v>
          </cell>
        </row>
        <row r="47">
          <cell r="A47" t="str">
            <v>HEQ040</v>
          </cell>
        </row>
        <row r="48">
          <cell r="A48" t="str">
            <v>HEQ041</v>
          </cell>
        </row>
        <row r="49">
          <cell r="A49" t="str">
            <v>HEQ042</v>
          </cell>
        </row>
        <row r="50">
          <cell r="A50" t="str">
            <v>HEQ043</v>
          </cell>
        </row>
        <row r="51">
          <cell r="A51" t="str">
            <v>HEQ044</v>
          </cell>
        </row>
        <row r="52">
          <cell r="A52" t="str">
            <v>HEQ045</v>
          </cell>
        </row>
        <row r="53">
          <cell r="A53" t="str">
            <v>HEQ046</v>
          </cell>
        </row>
        <row r="54">
          <cell r="A54" t="str">
            <v>HEQ047</v>
          </cell>
        </row>
        <row r="55">
          <cell r="A55" t="str">
            <v>HEQ048</v>
          </cell>
        </row>
        <row r="56">
          <cell r="A56" t="str">
            <v>HEQ049</v>
          </cell>
        </row>
        <row r="57">
          <cell r="A57" t="str">
            <v>HEQ050</v>
          </cell>
        </row>
        <row r="58">
          <cell r="A58" t="str">
            <v>HEQ051</v>
          </cell>
        </row>
        <row r="59">
          <cell r="A59" t="str">
            <v>HEQ052</v>
          </cell>
        </row>
        <row r="60">
          <cell r="A60" t="str">
            <v>HEQ053</v>
          </cell>
        </row>
        <row r="61">
          <cell r="A61" t="str">
            <v>HEQ054</v>
          </cell>
        </row>
        <row r="62">
          <cell r="A62" t="str">
            <v>HEQ055</v>
          </cell>
        </row>
        <row r="63">
          <cell r="A63" t="str">
            <v>HEQ056</v>
          </cell>
        </row>
        <row r="64">
          <cell r="A64" t="str">
            <v>HEQ057</v>
          </cell>
        </row>
        <row r="65">
          <cell r="A65" t="str">
            <v>HEQ058</v>
          </cell>
        </row>
        <row r="66">
          <cell r="A66" t="str">
            <v>HEQ059</v>
          </cell>
        </row>
        <row r="67">
          <cell r="A67" t="str">
            <v>HEQ060</v>
          </cell>
        </row>
        <row r="68">
          <cell r="A68" t="str">
            <v>HEQ061</v>
          </cell>
        </row>
        <row r="69">
          <cell r="A69" t="str">
            <v>HEQ062</v>
          </cell>
        </row>
        <row r="70">
          <cell r="A70" t="str">
            <v>HEQ063</v>
          </cell>
        </row>
        <row r="71">
          <cell r="A71" t="str">
            <v>HEQ064</v>
          </cell>
        </row>
        <row r="72">
          <cell r="A72" t="str">
            <v>HEQ065</v>
          </cell>
        </row>
        <row r="73">
          <cell r="A73" t="str">
            <v>HEQ066</v>
          </cell>
        </row>
        <row r="74">
          <cell r="A74" t="str">
            <v>HEQ067</v>
          </cell>
        </row>
        <row r="75">
          <cell r="A75" t="str">
            <v>HEQ068</v>
          </cell>
        </row>
        <row r="76">
          <cell r="A76" t="str">
            <v>HEQ069</v>
          </cell>
        </row>
        <row r="77">
          <cell r="A77" t="str">
            <v>HEQ070</v>
          </cell>
        </row>
        <row r="78">
          <cell r="A78" t="str">
            <v>HEQ071</v>
          </cell>
        </row>
        <row r="79">
          <cell r="A79" t="str">
            <v>HEQ072</v>
          </cell>
        </row>
        <row r="80">
          <cell r="A80" t="str">
            <v>HEQ073</v>
          </cell>
        </row>
        <row r="81">
          <cell r="A81" t="str">
            <v>HEQ074</v>
          </cell>
        </row>
        <row r="82">
          <cell r="A82" t="str">
            <v>HEQ075</v>
          </cell>
        </row>
        <row r="83">
          <cell r="A83" t="str">
            <v>HEQ076</v>
          </cell>
        </row>
        <row r="84">
          <cell r="A84" t="str">
            <v>HEQ077</v>
          </cell>
        </row>
        <row r="85">
          <cell r="A85" t="str">
            <v>HEQ078</v>
          </cell>
        </row>
        <row r="86">
          <cell r="A86" t="str">
            <v>HEQ079</v>
          </cell>
        </row>
        <row r="87">
          <cell r="A87" t="str">
            <v>HEQ080</v>
          </cell>
        </row>
        <row r="88">
          <cell r="A88" t="str">
            <v>HEQ081</v>
          </cell>
        </row>
        <row r="89">
          <cell r="A89" t="str">
            <v>HEQ082</v>
          </cell>
        </row>
        <row r="90">
          <cell r="A90" t="str">
            <v>HEQ083</v>
          </cell>
        </row>
        <row r="91">
          <cell r="A91" t="str">
            <v>HEQ084</v>
          </cell>
        </row>
        <row r="92">
          <cell r="A92" t="str">
            <v>HEQ085</v>
          </cell>
        </row>
        <row r="93">
          <cell r="A93" t="str">
            <v>HEQ086</v>
          </cell>
        </row>
        <row r="94">
          <cell r="A94" t="str">
            <v>HEQ087</v>
          </cell>
        </row>
        <row r="95">
          <cell r="A95" t="str">
            <v>HEQ088</v>
          </cell>
        </row>
        <row r="96">
          <cell r="A96" t="str">
            <v>HEQ089</v>
          </cell>
        </row>
        <row r="97">
          <cell r="A97" t="str">
            <v>HEQ090</v>
          </cell>
        </row>
        <row r="98">
          <cell r="A98" t="str">
            <v>HEQ091</v>
          </cell>
        </row>
        <row r="99">
          <cell r="A99" t="str">
            <v>HEQ092</v>
          </cell>
        </row>
        <row r="100">
          <cell r="A100" t="str">
            <v>HEQ093</v>
          </cell>
        </row>
        <row r="101">
          <cell r="A101" t="str">
            <v>HEQ094</v>
          </cell>
        </row>
        <row r="102">
          <cell r="A102" t="str">
            <v>HEQ095</v>
          </cell>
        </row>
        <row r="103">
          <cell r="A103" t="str">
            <v>HEQ096</v>
          </cell>
        </row>
        <row r="104">
          <cell r="A104" t="str">
            <v>HEQ097</v>
          </cell>
        </row>
        <row r="105">
          <cell r="A105" t="str">
            <v>HEQ098</v>
          </cell>
        </row>
        <row r="106">
          <cell r="A106" t="str">
            <v>HEQ099</v>
          </cell>
        </row>
        <row r="107">
          <cell r="A107" t="str">
            <v>HEQ100</v>
          </cell>
        </row>
      </sheetData>
      <sheetData sheetId="12"/>
      <sheetData sheetId="13"/>
      <sheetData sheetId="14"/>
      <sheetData sheetId="15"/>
      <sheetData sheetId="16"/>
      <sheetData sheetId="17"/>
      <sheetData sheetId="18"/>
      <sheetData sheetId="19"/>
      <sheetData sheetId="20"/>
      <sheetData sheetId="21"/>
      <sheetData sheetId="22"/>
      <sheetData sheetId="23">
        <row r="1">
          <cell r="A1" t="str">
            <v>DEPARTAMENTO DE ANTIOQUIA</v>
          </cell>
        </row>
        <row r="2">
          <cell r="A2" t="str">
            <v>MUNICIPIO DE BURITICÁ</v>
          </cell>
        </row>
        <row r="3">
          <cell r="A3" t="str">
            <v>PROYECTO: MEJORAMIENTO DE VIAS TERCIARIAS EN EL MUNICIPIO DE BURITICA EN EL 
MARCO DEL PROGRAMA REGIONAL MEJORAMIENTO DE VIAS 
TERCIARIAS EN EL OCCIDENTE ANTIOQUEÑO</v>
          </cell>
          <cell r="H3" t="str">
            <v>INSERTE ESCUDO ENTIDAD AQUÍ</v>
          </cell>
        </row>
        <row r="5">
          <cell r="A5" t="str">
            <v>LISTADO DE INSUMOS - MANO DE OBRA</v>
          </cell>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6960000</v>
          </cell>
          <cell r="E8">
            <v>1.59</v>
          </cell>
          <cell r="F8">
            <v>11066400</v>
          </cell>
          <cell r="G8">
            <v>228821.91780821918</v>
          </cell>
          <cell r="H8">
            <v>134981.78544710137</v>
          </cell>
          <cell r="I8">
            <v>363804</v>
          </cell>
        </row>
        <row r="9">
          <cell r="A9" t="str">
            <v>MO002</v>
          </cell>
          <cell r="B9" t="str">
            <v>DIRECTOR DE INTERVENTORÍA</v>
          </cell>
          <cell r="C9" t="str">
            <v>ADMÓN</v>
          </cell>
          <cell r="D9">
            <v>6960000</v>
          </cell>
          <cell r="E9">
            <v>1.59</v>
          </cell>
          <cell r="F9">
            <v>11066400</v>
          </cell>
          <cell r="G9">
            <v>228821.91780821918</v>
          </cell>
          <cell r="H9">
            <v>134981.78544710137</v>
          </cell>
          <cell r="I9">
            <v>363804</v>
          </cell>
        </row>
        <row r="10">
          <cell r="A10" t="str">
            <v>MO003</v>
          </cell>
          <cell r="B10" t="str">
            <v>RESIDENTE DE OBRA</v>
          </cell>
          <cell r="C10" t="str">
            <v>ADMÓN</v>
          </cell>
          <cell r="D10">
            <v>4640000</v>
          </cell>
          <cell r="E10">
            <v>1.59</v>
          </cell>
          <cell r="F10">
            <v>7377600</v>
          </cell>
          <cell r="G10">
            <v>152547.94520547945</v>
          </cell>
          <cell r="H10">
            <v>90519.144635967124</v>
          </cell>
          <cell r="I10">
            <v>243067</v>
          </cell>
        </row>
        <row r="11">
          <cell r="A11" t="str">
            <v>MO004</v>
          </cell>
          <cell r="B11" t="str">
            <v>RESIDENTE DE INTERVENTORÍA</v>
          </cell>
          <cell r="C11" t="str">
            <v>ADMÓN</v>
          </cell>
          <cell r="D11">
            <v>4640000</v>
          </cell>
          <cell r="E11">
            <v>1.59</v>
          </cell>
          <cell r="F11">
            <v>7377600</v>
          </cell>
          <cell r="G11">
            <v>152547.94520547945</v>
          </cell>
          <cell r="H11">
            <v>90519.144635967124</v>
          </cell>
          <cell r="I11">
            <v>243067</v>
          </cell>
        </row>
        <row r="12">
          <cell r="A12" t="str">
            <v>MO005</v>
          </cell>
          <cell r="B12" t="str">
            <v>RESIDENTE AMBIENTAL</v>
          </cell>
          <cell r="C12" t="str">
            <v>ADMÓN</v>
          </cell>
          <cell r="D12">
            <v>3480000</v>
          </cell>
          <cell r="E12">
            <v>1.6</v>
          </cell>
          <cell r="F12">
            <v>5568000</v>
          </cell>
          <cell r="G12">
            <v>114410.95890410959</v>
          </cell>
          <cell r="H12">
            <v>68287.824230399987</v>
          </cell>
          <cell r="I12">
            <v>182699</v>
          </cell>
        </row>
        <row r="13">
          <cell r="A13" t="str">
            <v/>
          </cell>
          <cell r="B13" t="str">
            <v>RESIDENTE SOCIAL</v>
          </cell>
          <cell r="C13" t="str">
            <v/>
          </cell>
          <cell r="D13" t="str">
            <v/>
          </cell>
          <cell r="E13" t="str">
            <v/>
          </cell>
          <cell r="F13" t="e">
            <v>#VALUE!</v>
          </cell>
          <cell r="G13" t="str">
            <v/>
          </cell>
          <cell r="H13" t="str">
            <v/>
          </cell>
          <cell r="I13" t="str">
            <v/>
          </cell>
        </row>
        <row r="14">
          <cell r="A14" t="str">
            <v>MO007</v>
          </cell>
          <cell r="B14" t="str">
            <v>AUXILIAR DE RESIDENCIA</v>
          </cell>
          <cell r="C14" t="str">
            <v>ADMÓN</v>
          </cell>
          <cell r="D14">
            <v>3480000</v>
          </cell>
          <cell r="E14">
            <v>1.6</v>
          </cell>
          <cell r="F14">
            <v>5568000</v>
          </cell>
          <cell r="G14">
            <v>114410.95890410959</v>
          </cell>
          <cell r="H14">
            <v>68287.824230399987</v>
          </cell>
          <cell r="I14">
            <v>182699</v>
          </cell>
        </row>
        <row r="15">
          <cell r="A15" t="str">
            <v>MO008</v>
          </cell>
          <cell r="B15" t="str">
            <v>TECNÓLOGO SST</v>
          </cell>
          <cell r="C15" t="str">
            <v>ADMÓN</v>
          </cell>
          <cell r="D15">
            <v>2668000</v>
          </cell>
          <cell r="E15">
            <v>1.6</v>
          </cell>
          <cell r="F15">
            <v>4268800</v>
          </cell>
          <cell r="G15">
            <v>87715.068493150684</v>
          </cell>
          <cell r="H15">
            <v>52725.899946503007</v>
          </cell>
          <cell r="I15">
            <v>140441</v>
          </cell>
        </row>
        <row r="16">
          <cell r="A16" t="str">
            <v>MO013</v>
          </cell>
          <cell r="B16" t="str">
            <v>SECRETARIA</v>
          </cell>
          <cell r="C16" t="str">
            <v>ADMÓN</v>
          </cell>
          <cell r="D16">
            <v>1160000</v>
          </cell>
          <cell r="E16">
            <v>1.85</v>
          </cell>
          <cell r="F16">
            <v>2146000</v>
          </cell>
          <cell r="G16">
            <v>38136.986301369863</v>
          </cell>
          <cell r="H16">
            <v>32314.323377898225</v>
          </cell>
          <cell r="I16">
            <v>70451</v>
          </cell>
        </row>
        <row r="17">
          <cell r="A17" t="str">
            <v>MO014</v>
          </cell>
          <cell r="B17" t="str">
            <v>MENSAJERO</v>
          </cell>
          <cell r="C17" t="str">
            <v>ADMÓN</v>
          </cell>
          <cell r="D17">
            <v>1160000</v>
          </cell>
          <cell r="E17">
            <v>1.85</v>
          </cell>
          <cell r="F17">
            <v>2146000</v>
          </cell>
          <cell r="G17">
            <v>38136.986301369863</v>
          </cell>
          <cell r="H17">
            <v>32314.323377898225</v>
          </cell>
          <cell r="I17">
            <v>70451</v>
          </cell>
        </row>
        <row r="18">
          <cell r="A18" t="str">
            <v>MO015</v>
          </cell>
          <cell r="B18" t="str">
            <v>VIGILANTE</v>
          </cell>
          <cell r="C18" t="str">
            <v>ADMÓN</v>
          </cell>
          <cell r="D18">
            <v>1160000</v>
          </cell>
          <cell r="E18">
            <v>1.85</v>
          </cell>
          <cell r="F18">
            <v>2146000</v>
          </cell>
          <cell r="G18">
            <v>38136.986301369863</v>
          </cell>
          <cell r="H18">
            <v>32314.323377898225</v>
          </cell>
          <cell r="I18">
            <v>70451</v>
          </cell>
        </row>
        <row r="19">
          <cell r="A19" t="str">
            <v>MO038</v>
          </cell>
          <cell r="B19" t="str">
            <v>AUXILIAR PARE-SIGA</v>
          </cell>
          <cell r="C19" t="str">
            <v>OBRA</v>
          </cell>
          <cell r="D19">
            <v>1160000</v>
          </cell>
          <cell r="E19">
            <v>1.87</v>
          </cell>
          <cell r="F19">
            <v>2169200</v>
          </cell>
          <cell r="G19">
            <v>38136.986301369863</v>
          </cell>
          <cell r="H19">
            <v>33106.378172418772</v>
          </cell>
          <cell r="I19">
            <v>71243</v>
          </cell>
        </row>
        <row r="20">
          <cell r="A20" t="str">
            <v>MO039</v>
          </cell>
          <cell r="B20" t="str">
            <v>INGENIERO SIG</v>
          </cell>
          <cell r="C20" t="str">
            <v>ADMÓN</v>
          </cell>
          <cell r="D20">
            <v>5800000</v>
          </cell>
          <cell r="E20">
            <v>1.59</v>
          </cell>
          <cell r="F20">
            <v>9222000</v>
          </cell>
          <cell r="G20">
            <v>190684.9315068493</v>
          </cell>
          <cell r="H20">
            <v>112750.46504153428</v>
          </cell>
          <cell r="I20">
            <v>303435</v>
          </cell>
        </row>
        <row r="21">
          <cell r="A21" t="str">
            <v>MO040</v>
          </cell>
          <cell r="B21" t="str">
            <v>TECNÓLOGO SIG</v>
          </cell>
          <cell r="C21" t="str">
            <v>ADMÓN</v>
          </cell>
          <cell r="D21">
            <v>2668000</v>
          </cell>
          <cell r="E21">
            <v>1.6</v>
          </cell>
          <cell r="F21">
            <v>4268800</v>
          </cell>
          <cell r="G21">
            <v>87715.068493150684</v>
          </cell>
          <cell r="H21">
            <v>52725.899946503007</v>
          </cell>
          <cell r="I21">
            <v>140441</v>
          </cell>
        </row>
        <row r="22">
          <cell r="A22" t="str">
            <v>MO016</v>
          </cell>
          <cell r="B22" t="str">
            <v>TOPÓGRAFO</v>
          </cell>
          <cell r="C22" t="str">
            <v>OBRA</v>
          </cell>
          <cell r="D22">
            <v>5452000</v>
          </cell>
          <cell r="E22">
            <v>1.6</v>
          </cell>
          <cell r="F22">
            <v>8723200</v>
          </cell>
          <cell r="G22">
            <v>179243.83561643836</v>
          </cell>
          <cell r="H22">
            <v>106873.12371438468</v>
          </cell>
          <cell r="I22">
            <v>286117</v>
          </cell>
        </row>
        <row r="23">
          <cell r="A23" t="str">
            <v>MO017</v>
          </cell>
          <cell r="B23" t="str">
            <v>CADENERO 1</v>
          </cell>
          <cell r="C23" t="str">
            <v>OBRA</v>
          </cell>
          <cell r="D23">
            <v>2726000</v>
          </cell>
          <cell r="E23">
            <v>1.61</v>
          </cell>
          <cell r="F23">
            <v>4388860</v>
          </cell>
          <cell r="G23">
            <v>89621.917808219179</v>
          </cell>
          <cell r="H23">
            <v>54629.520761301916</v>
          </cell>
          <cell r="I23">
            <v>144251</v>
          </cell>
        </row>
        <row r="24">
          <cell r="A24" t="str">
            <v>MO018</v>
          </cell>
          <cell r="B24" t="str">
            <v>CADENERO 2</v>
          </cell>
          <cell r="C24" t="str">
            <v>OBRA</v>
          </cell>
          <cell r="D24">
            <v>1542800</v>
          </cell>
          <cell r="E24">
            <v>1.8</v>
          </cell>
          <cell r="F24">
            <v>2777040</v>
          </cell>
          <cell r="G24">
            <v>50722.191780821915</v>
          </cell>
          <cell r="H24">
            <v>40442.713906255929</v>
          </cell>
          <cell r="I24">
            <v>91165</v>
          </cell>
        </row>
        <row r="25">
          <cell r="A25" t="str">
            <v>MO034</v>
          </cell>
          <cell r="B25" t="str">
            <v>OPERADOR EQUIPO LIVIANO</v>
          </cell>
          <cell r="C25" t="str">
            <v>OBRA</v>
          </cell>
          <cell r="D25">
            <v>1740000</v>
          </cell>
          <cell r="E25">
            <v>1.77</v>
          </cell>
          <cell r="F25">
            <v>3079800</v>
          </cell>
          <cell r="G25">
            <v>57205.479452054795</v>
          </cell>
          <cell r="H25">
            <v>44222.038375202326</v>
          </cell>
          <cell r="I25">
            <v>101428</v>
          </cell>
        </row>
        <row r="26">
          <cell r="A26" t="str">
            <v>MO032</v>
          </cell>
          <cell r="B26" t="str">
            <v>AYUDANTE RASO</v>
          </cell>
          <cell r="C26" t="str">
            <v>OBRA</v>
          </cell>
          <cell r="D26">
            <v>1276000</v>
          </cell>
          <cell r="E26">
            <v>1.84</v>
          </cell>
          <cell r="F26">
            <v>2347840</v>
          </cell>
          <cell r="G26">
            <v>41950.684931506847</v>
          </cell>
          <cell r="H26">
            <v>35329.510212975489</v>
          </cell>
          <cell r="I26">
            <v>77280</v>
          </cell>
        </row>
        <row r="27">
          <cell r="A27" t="str">
            <v>MO025</v>
          </cell>
          <cell r="B27" t="str">
            <v>OFICIAL CARPINTERO</v>
          </cell>
          <cell r="C27" t="str">
            <v>OBRA</v>
          </cell>
          <cell r="D27">
            <v>2320000</v>
          </cell>
          <cell r="E27">
            <v>1.73</v>
          </cell>
          <cell r="F27">
            <v>4013600</v>
          </cell>
          <cell r="G27">
            <v>76273.972602739726</v>
          </cell>
          <cell r="H27">
            <v>55337.698577985895</v>
          </cell>
          <cell r="I27">
            <v>131612</v>
          </cell>
        </row>
        <row r="28">
          <cell r="A28" t="str">
            <v>MO026</v>
          </cell>
          <cell r="B28" t="str">
            <v>AYUDANTE CARPINTERO</v>
          </cell>
          <cell r="C28" t="str">
            <v>OBRA</v>
          </cell>
          <cell r="D28">
            <v>1276000</v>
          </cell>
          <cell r="E28">
            <v>1.84</v>
          </cell>
          <cell r="F28">
            <v>2347840</v>
          </cell>
          <cell r="G28">
            <v>41950.684931506847</v>
          </cell>
          <cell r="H28">
            <v>35329.510212975489</v>
          </cell>
          <cell r="I28">
            <v>77280</v>
          </cell>
        </row>
        <row r="29">
          <cell r="A29" t="str">
            <v>MO029</v>
          </cell>
          <cell r="B29" t="str">
            <v>OFICIAL DE OBRA CIVIL</v>
          </cell>
          <cell r="C29" t="str">
            <v>OBRA</v>
          </cell>
          <cell r="D29">
            <v>2900000</v>
          </cell>
          <cell r="E29">
            <v>1.61</v>
          </cell>
          <cell r="F29">
            <v>4669000</v>
          </cell>
          <cell r="G29">
            <v>95342.465753424651</v>
          </cell>
          <cell r="H29">
            <v>57964.218822136987</v>
          </cell>
          <cell r="I29">
            <v>153307</v>
          </cell>
        </row>
        <row r="30">
          <cell r="A30" t="str">
            <v>MO038</v>
          </cell>
          <cell r="B30" t="str">
            <v>AUXILIAR PARE-SIGA</v>
          </cell>
          <cell r="C30" t="str">
            <v>OBRA</v>
          </cell>
          <cell r="D30">
            <v>1160000</v>
          </cell>
          <cell r="E30">
            <v>1.87</v>
          </cell>
          <cell r="F30">
            <v>2169200</v>
          </cell>
          <cell r="G30">
            <v>38136.986301369863</v>
          </cell>
          <cell r="H30">
            <v>33106.378172418772</v>
          </cell>
          <cell r="I30">
            <v>71243</v>
          </cell>
        </row>
        <row r="31">
          <cell r="A31" t="str">
            <v>MO033</v>
          </cell>
          <cell r="B31" t="str">
            <v>SECRETARIA BILINGÜE</v>
          </cell>
          <cell r="C31" t="str">
            <v>OBRA</v>
          </cell>
          <cell r="D31">
            <v>2320000</v>
          </cell>
          <cell r="E31">
            <v>1.73</v>
          </cell>
          <cell r="F31">
            <v>4013600</v>
          </cell>
          <cell r="G31">
            <v>76273.972602739726</v>
          </cell>
          <cell r="H31">
            <v>55337.698577985895</v>
          </cell>
          <cell r="I31">
            <v>131612</v>
          </cell>
        </row>
        <row r="32">
          <cell r="A32" t="str">
            <v>MO031</v>
          </cell>
          <cell r="B32" t="str">
            <v>AYUDANTE ENTENDIDO</v>
          </cell>
          <cell r="C32" t="str">
            <v>OBRA</v>
          </cell>
          <cell r="D32">
            <v>1508000</v>
          </cell>
          <cell r="E32">
            <v>1.8</v>
          </cell>
          <cell r="F32">
            <v>2714400</v>
          </cell>
          <cell r="G32">
            <v>49578.082191780821</v>
          </cell>
          <cell r="H32">
            <v>39775.774294088915</v>
          </cell>
          <cell r="I32">
            <v>89354</v>
          </cell>
        </row>
        <row r="33">
          <cell r="A33" t="str">
            <v>MO020</v>
          </cell>
          <cell r="B33" t="str">
            <v xml:space="preserve">ALMACENISTA </v>
          </cell>
          <cell r="C33" t="str">
            <v>OBRA</v>
          </cell>
          <cell r="D33">
            <v>1740000</v>
          </cell>
          <cell r="E33">
            <v>1.77</v>
          </cell>
          <cell r="F33">
            <v>3079800</v>
          </cell>
          <cell r="G33">
            <v>57205.479452054795</v>
          </cell>
          <cell r="H33">
            <v>44222.038375202326</v>
          </cell>
          <cell r="I33">
            <v>101428</v>
          </cell>
        </row>
        <row r="34">
          <cell r="A34" t="str">
            <v>MO006</v>
          </cell>
          <cell r="B34" t="str">
            <v xml:space="preserve">RESIDENTE SOCIAL AMBIENTAL </v>
          </cell>
          <cell r="C34" t="str">
            <v>ADMÓN</v>
          </cell>
          <cell r="D34">
            <v>3480000</v>
          </cell>
          <cell r="E34">
            <v>1.6</v>
          </cell>
          <cell r="F34">
            <v>5568000</v>
          </cell>
          <cell r="G34">
            <v>114410.95890410959</v>
          </cell>
          <cell r="H34">
            <v>68287.824230399987</v>
          </cell>
          <cell r="I34">
            <v>182699</v>
          </cell>
        </row>
        <row r="35">
          <cell r="A35" t="str">
            <v>MO030</v>
          </cell>
          <cell r="B35" t="str">
            <v>OFICIAL HIERRO</v>
          </cell>
          <cell r="C35" t="str">
            <v>OBRA</v>
          </cell>
          <cell r="D35">
            <v>2668000</v>
          </cell>
          <cell r="E35">
            <v>1.61</v>
          </cell>
          <cell r="F35">
            <v>4295480</v>
          </cell>
          <cell r="G35">
            <v>87715.068493150684</v>
          </cell>
          <cell r="H35">
            <v>53517.954741023554</v>
          </cell>
          <cell r="I35">
            <v>141233</v>
          </cell>
        </row>
        <row r="36">
          <cell r="A36" t="str">
            <v/>
          </cell>
          <cell r="C36" t="str">
            <v/>
          </cell>
          <cell r="D36" t="str">
            <v/>
          </cell>
          <cell r="E36" t="str">
            <v/>
          </cell>
          <cell r="F36" t="str">
            <v/>
          </cell>
          <cell r="G36" t="str">
            <v/>
          </cell>
          <cell r="H36" t="str">
            <v/>
          </cell>
          <cell r="I36" t="str">
            <v/>
          </cell>
        </row>
        <row r="37">
          <cell r="A37" t="str">
            <v/>
          </cell>
          <cell r="C37" t="str">
            <v/>
          </cell>
          <cell r="D37" t="str">
            <v/>
          </cell>
          <cell r="E37" t="str">
            <v/>
          </cell>
          <cell r="F37" t="str">
            <v/>
          </cell>
          <cell r="G37" t="str">
            <v/>
          </cell>
          <cell r="H37" t="str">
            <v/>
          </cell>
          <cell r="I37" t="str">
            <v/>
          </cell>
        </row>
        <row r="38">
          <cell r="A38" t="str">
            <v/>
          </cell>
          <cell r="C38" t="str">
            <v/>
          </cell>
          <cell r="D38" t="str">
            <v/>
          </cell>
          <cell r="E38" t="str">
            <v/>
          </cell>
          <cell r="F38" t="str">
            <v/>
          </cell>
          <cell r="G38" t="str">
            <v/>
          </cell>
          <cell r="H38" t="str">
            <v/>
          </cell>
          <cell r="I38" t="str">
            <v/>
          </cell>
        </row>
        <row r="39">
          <cell r="A39" t="str">
            <v/>
          </cell>
          <cell r="C39" t="str">
            <v/>
          </cell>
          <cell r="D39" t="str">
            <v/>
          </cell>
          <cell r="E39" t="str">
            <v/>
          </cell>
          <cell r="F39" t="str">
            <v/>
          </cell>
          <cell r="G39" t="str">
            <v/>
          </cell>
          <cell r="H39" t="str">
            <v/>
          </cell>
          <cell r="I39" t="str">
            <v/>
          </cell>
        </row>
        <row r="40">
          <cell r="A40" t="str">
            <v/>
          </cell>
          <cell r="C40" t="str">
            <v/>
          </cell>
          <cell r="D40" t="str">
            <v/>
          </cell>
          <cell r="E40" t="str">
            <v/>
          </cell>
          <cell r="F40" t="str">
            <v/>
          </cell>
          <cell r="G40" t="str">
            <v/>
          </cell>
          <cell r="H40" t="str">
            <v/>
          </cell>
          <cell r="I40" t="str">
            <v/>
          </cell>
        </row>
        <row r="41">
          <cell r="A41" t="str">
            <v/>
          </cell>
          <cell r="C41" t="str">
            <v/>
          </cell>
          <cell r="D41" t="str">
            <v/>
          </cell>
          <cell r="E41" t="str">
            <v/>
          </cell>
          <cell r="F41" t="str">
            <v/>
          </cell>
          <cell r="G41" t="str">
            <v/>
          </cell>
          <cell r="H41" t="str">
            <v/>
          </cell>
          <cell r="I41" t="str">
            <v/>
          </cell>
        </row>
        <row r="42">
          <cell r="A42" t="str">
            <v/>
          </cell>
          <cell r="C42" t="str">
            <v/>
          </cell>
          <cell r="D42" t="str">
            <v/>
          </cell>
          <cell r="E42" t="str">
            <v/>
          </cell>
          <cell r="F42" t="str">
            <v/>
          </cell>
          <cell r="G42" t="str">
            <v/>
          </cell>
          <cell r="H42" t="str">
            <v/>
          </cell>
          <cell r="I42" t="str">
            <v/>
          </cell>
        </row>
        <row r="43">
          <cell r="A43" t="str">
            <v/>
          </cell>
          <cell r="C43" t="str">
            <v/>
          </cell>
          <cell r="D43" t="str">
            <v/>
          </cell>
          <cell r="E43" t="str">
            <v/>
          </cell>
          <cell r="F43" t="str">
            <v/>
          </cell>
          <cell r="G43" t="str">
            <v/>
          </cell>
          <cell r="H43" t="str">
            <v/>
          </cell>
          <cell r="I43" t="str">
            <v/>
          </cell>
        </row>
        <row r="44">
          <cell r="A44" t="str">
            <v/>
          </cell>
          <cell r="C44" t="str">
            <v/>
          </cell>
          <cell r="D44" t="str">
            <v/>
          </cell>
          <cell r="E44" t="str">
            <v/>
          </cell>
          <cell r="F44" t="str">
            <v/>
          </cell>
          <cell r="G44" t="str">
            <v/>
          </cell>
          <cell r="H44" t="str">
            <v/>
          </cell>
          <cell r="I44" t="str">
            <v/>
          </cell>
        </row>
        <row r="45">
          <cell r="A45" t="str">
            <v/>
          </cell>
          <cell r="C45" t="str">
            <v/>
          </cell>
          <cell r="D45" t="str">
            <v/>
          </cell>
          <cell r="E45" t="str">
            <v/>
          </cell>
          <cell r="F45" t="str">
            <v/>
          </cell>
          <cell r="G45" t="str">
            <v/>
          </cell>
          <cell r="H45" t="str">
            <v/>
          </cell>
          <cell r="I45" t="str">
            <v/>
          </cell>
        </row>
        <row r="46">
          <cell r="A46" t="str">
            <v/>
          </cell>
          <cell r="C46" t="str">
            <v/>
          </cell>
          <cell r="D46" t="str">
            <v/>
          </cell>
          <cell r="E46" t="str">
            <v/>
          </cell>
          <cell r="F46" t="str">
            <v/>
          </cell>
          <cell r="G46" t="str">
            <v/>
          </cell>
          <cell r="H46" t="str">
            <v/>
          </cell>
          <cell r="I46" t="str">
            <v/>
          </cell>
        </row>
        <row r="47">
          <cell r="A47" t="str">
            <v/>
          </cell>
          <cell r="C47" t="str">
            <v/>
          </cell>
          <cell r="D47" t="str">
            <v/>
          </cell>
          <cell r="E47" t="str">
            <v/>
          </cell>
          <cell r="F47" t="str">
            <v/>
          </cell>
          <cell r="G47" t="str">
            <v/>
          </cell>
          <cell r="H47" t="str">
            <v/>
          </cell>
          <cell r="I47" t="str">
            <v/>
          </cell>
        </row>
        <row r="48">
          <cell r="A48" t="str">
            <v/>
          </cell>
          <cell r="C48" t="str">
            <v/>
          </cell>
          <cell r="D48" t="str">
            <v/>
          </cell>
          <cell r="E48" t="str">
            <v/>
          </cell>
          <cell r="F48" t="str">
            <v/>
          </cell>
          <cell r="G48" t="str">
            <v/>
          </cell>
          <cell r="H48" t="str">
            <v/>
          </cell>
          <cell r="I48" t="str">
            <v/>
          </cell>
        </row>
        <row r="49">
          <cell r="A49" t="str">
            <v/>
          </cell>
          <cell r="C49" t="str">
            <v/>
          </cell>
          <cell r="D49" t="str">
            <v/>
          </cell>
          <cell r="E49" t="str">
            <v/>
          </cell>
          <cell r="F49" t="str">
            <v/>
          </cell>
          <cell r="G49" t="str">
            <v/>
          </cell>
          <cell r="H49" t="str">
            <v/>
          </cell>
          <cell r="I49" t="str">
            <v/>
          </cell>
        </row>
        <row r="50">
          <cell r="A50" t="str">
            <v/>
          </cell>
          <cell r="C50" t="str">
            <v/>
          </cell>
          <cell r="D50" t="str">
            <v/>
          </cell>
          <cell r="E50" t="str">
            <v/>
          </cell>
          <cell r="F50" t="str">
            <v/>
          </cell>
          <cell r="G50" t="str">
            <v/>
          </cell>
          <cell r="H50" t="str">
            <v/>
          </cell>
          <cell r="I50" t="str">
            <v/>
          </cell>
        </row>
        <row r="51">
          <cell r="A51" t="str">
            <v/>
          </cell>
          <cell r="C51" t="str">
            <v/>
          </cell>
          <cell r="D51" t="str">
            <v/>
          </cell>
          <cell r="E51" t="str">
            <v/>
          </cell>
          <cell r="F51" t="str">
            <v/>
          </cell>
          <cell r="G51" t="str">
            <v/>
          </cell>
          <cell r="H51" t="str">
            <v/>
          </cell>
          <cell r="I51" t="str">
            <v/>
          </cell>
        </row>
        <row r="52">
          <cell r="A52" t="str">
            <v/>
          </cell>
          <cell r="C52" t="str">
            <v/>
          </cell>
          <cell r="D52" t="str">
            <v/>
          </cell>
          <cell r="E52" t="str">
            <v/>
          </cell>
          <cell r="F52" t="str">
            <v/>
          </cell>
          <cell r="G52" t="str">
            <v/>
          </cell>
          <cell r="H52" t="str">
            <v/>
          </cell>
          <cell r="I52" t="str">
            <v/>
          </cell>
        </row>
        <row r="53">
          <cell r="A53" t="str">
            <v/>
          </cell>
          <cell r="C53" t="str">
            <v/>
          </cell>
          <cell r="D53" t="str">
            <v/>
          </cell>
          <cell r="E53" t="str">
            <v/>
          </cell>
          <cell r="F53" t="str">
            <v/>
          </cell>
          <cell r="G53" t="str">
            <v/>
          </cell>
          <cell r="H53" t="str">
            <v/>
          </cell>
          <cell r="I53" t="str">
            <v/>
          </cell>
        </row>
        <row r="54">
          <cell r="A54" t="str">
            <v/>
          </cell>
          <cell r="C54" t="str">
            <v/>
          </cell>
          <cell r="D54" t="str">
            <v/>
          </cell>
          <cell r="E54" t="str">
            <v/>
          </cell>
          <cell r="F54" t="str">
            <v/>
          </cell>
          <cell r="G54" t="str">
            <v/>
          </cell>
          <cell r="H54" t="str">
            <v/>
          </cell>
          <cell r="I54" t="str">
            <v/>
          </cell>
        </row>
        <row r="55">
          <cell r="A55" t="str">
            <v/>
          </cell>
          <cell r="C55" t="str">
            <v/>
          </cell>
          <cell r="D55" t="str">
            <v/>
          </cell>
          <cell r="E55" t="str">
            <v/>
          </cell>
          <cell r="F55" t="str">
            <v/>
          </cell>
          <cell r="G55" t="str">
            <v/>
          </cell>
          <cell r="H55" t="str">
            <v/>
          </cell>
          <cell r="I55" t="str">
            <v/>
          </cell>
        </row>
        <row r="56">
          <cell r="A56" t="str">
            <v/>
          </cell>
          <cell r="C56" t="str">
            <v/>
          </cell>
          <cell r="D56" t="str">
            <v/>
          </cell>
          <cell r="E56" t="str">
            <v/>
          </cell>
          <cell r="F56" t="str">
            <v/>
          </cell>
          <cell r="G56" t="str">
            <v/>
          </cell>
          <cell r="H56" t="str">
            <v/>
          </cell>
          <cell r="I56" t="str">
            <v/>
          </cell>
        </row>
        <row r="57">
          <cell r="A57" t="str">
            <v/>
          </cell>
          <cell r="C57" t="str">
            <v/>
          </cell>
          <cell r="D57" t="str">
            <v/>
          </cell>
          <cell r="E57" t="str">
            <v/>
          </cell>
          <cell r="F57" t="str">
            <v/>
          </cell>
          <cell r="G57" t="str">
            <v/>
          </cell>
          <cell r="H57" t="str">
            <v/>
          </cell>
          <cell r="I57" t="str">
            <v/>
          </cell>
        </row>
        <row r="58">
          <cell r="A58" t="str">
            <v/>
          </cell>
          <cell r="C58" t="str">
            <v/>
          </cell>
          <cell r="D58" t="str">
            <v/>
          </cell>
          <cell r="E58" t="str">
            <v/>
          </cell>
          <cell r="F58" t="str">
            <v/>
          </cell>
          <cell r="G58" t="str">
            <v/>
          </cell>
          <cell r="H58" t="str">
            <v/>
          </cell>
          <cell r="I58" t="str">
            <v/>
          </cell>
        </row>
        <row r="59">
          <cell r="A59" t="str">
            <v/>
          </cell>
          <cell r="C59" t="str">
            <v/>
          </cell>
          <cell r="D59" t="str">
            <v/>
          </cell>
          <cell r="E59" t="str">
            <v/>
          </cell>
          <cell r="F59" t="str">
            <v/>
          </cell>
          <cell r="G59" t="str">
            <v/>
          </cell>
          <cell r="H59" t="str">
            <v/>
          </cell>
          <cell r="I59" t="str">
            <v/>
          </cell>
        </row>
        <row r="60">
          <cell r="A60" t="str">
            <v/>
          </cell>
          <cell r="C60" t="str">
            <v/>
          </cell>
          <cell r="D60" t="str">
            <v/>
          </cell>
          <cell r="E60" t="str">
            <v/>
          </cell>
          <cell r="F60" t="str">
            <v/>
          </cell>
          <cell r="G60" t="str">
            <v/>
          </cell>
          <cell r="H60" t="str">
            <v/>
          </cell>
          <cell r="I60" t="str">
            <v/>
          </cell>
        </row>
        <row r="61">
          <cell r="A61" t="str">
            <v/>
          </cell>
          <cell r="C61" t="str">
            <v/>
          </cell>
          <cell r="D61" t="str">
            <v/>
          </cell>
          <cell r="E61" t="str">
            <v/>
          </cell>
          <cell r="F61" t="str">
            <v/>
          </cell>
          <cell r="G61" t="str">
            <v/>
          </cell>
          <cell r="H61" t="str">
            <v/>
          </cell>
          <cell r="I61" t="str">
            <v/>
          </cell>
        </row>
        <row r="62">
          <cell r="A62" t="str">
            <v/>
          </cell>
          <cell r="C62" t="str">
            <v/>
          </cell>
          <cell r="D62" t="str">
            <v/>
          </cell>
          <cell r="E62" t="str">
            <v/>
          </cell>
          <cell r="F62" t="str">
            <v/>
          </cell>
          <cell r="G62" t="str">
            <v/>
          </cell>
          <cell r="H62" t="str">
            <v/>
          </cell>
          <cell r="I62" t="str">
            <v/>
          </cell>
        </row>
        <row r="63">
          <cell r="A63" t="str">
            <v/>
          </cell>
          <cell r="C63" t="str">
            <v/>
          </cell>
          <cell r="D63" t="str">
            <v/>
          </cell>
          <cell r="E63" t="str">
            <v/>
          </cell>
          <cell r="F63" t="str">
            <v/>
          </cell>
          <cell r="G63" t="str">
            <v/>
          </cell>
          <cell r="H63" t="str">
            <v/>
          </cell>
          <cell r="I63" t="str">
            <v/>
          </cell>
        </row>
      </sheetData>
      <sheetData sheetId="24">
        <row r="1">
          <cell r="A1" t="str">
            <v>DEPARTAMENTO DE ANTIOQUIA</v>
          </cell>
        </row>
        <row r="2">
          <cell r="A2" t="str">
            <v>MUNICIPIO DE BURITICÁ</v>
          </cell>
        </row>
        <row r="3">
          <cell r="A3" t="str">
            <v>PROYECTO: MEJORAMIENTO DE VIAS TERCIARIAS EN EL MUNICIPIO DE BURITICA EN EL 
MARCO DEL PROGRAMA REGIONAL MEJORAMIENTO DE VIAS 
TERCIARIAS EN EL OCCIDENTE ANTIOQUEÑO</v>
          </cell>
          <cell r="C3" t="str">
            <v>INSERTE ESCUDO ENTIDAD AQUÍ</v>
          </cell>
        </row>
        <row r="5">
          <cell r="A5" t="str">
            <v>LISTADO DE INSUMOS - SERVICIOS</v>
          </cell>
        </row>
        <row r="7">
          <cell r="A7" t="str">
            <v>CÓDIGO</v>
          </cell>
          <cell r="B7" t="str">
            <v>DESCRIPCIÓN</v>
          </cell>
          <cell r="C7" t="str">
            <v>UNIDAD</v>
          </cell>
          <cell r="D7" t="str">
            <v>VALOR UNITARIO</v>
          </cell>
        </row>
        <row r="8">
          <cell r="B8" t="str">
            <v>APU AUXILIARES</v>
          </cell>
        </row>
        <row r="9">
          <cell r="A9" t="str">
            <v>SA020</v>
          </cell>
          <cell r="B9" t="str">
            <v>COMISIÓN TOPOGRÁFICA (1 TOP. + 1 CAD. 1 + 1 CAD. 2). Comisión de topografía para localización, trazado y replanteo con equipo de precisión con estación total, un (1) topógrafo, dos (2) cadeneros</v>
          </cell>
          <cell r="C9" t="str">
            <v>DÍA</v>
          </cell>
          <cell r="D9">
            <v>547610</v>
          </cell>
        </row>
        <row r="10">
          <cell r="A10" t="str">
            <v>SA021</v>
          </cell>
          <cell r="B10" t="str">
            <v>COMISIÓN TOPOGRÁFICA (1 TOP. + 1 CAD. 1). Comisión de topografía para localización, trazado y replanteo con equipo de precisión con estación total,  un (1) topógrafo, un (1) cadenero.</v>
          </cell>
          <cell r="C10" t="str">
            <v>DÍA</v>
          </cell>
          <cell r="D10">
            <v>451886</v>
          </cell>
        </row>
        <row r="11">
          <cell r="B11" t="str">
            <v>SERVICIOS</v>
          </cell>
        </row>
        <row r="12">
          <cell r="A12" t="str">
            <v>SE001</v>
          </cell>
          <cell r="B12" t="str">
            <v>DERECHO A BOTADERO</v>
          </cell>
          <cell r="C12" t="str">
            <v>M3</v>
          </cell>
        </row>
        <row r="13">
          <cell r="A13" t="str">
            <v>SE002</v>
          </cell>
          <cell r="B13" t="str">
            <v xml:space="preserve">TRASNPORTE COMISIÓN TOPOGRÁFICA </v>
          </cell>
          <cell r="C13" t="str">
            <v>DIA</v>
          </cell>
          <cell r="D13">
            <v>200000</v>
          </cell>
        </row>
      </sheetData>
      <sheetData sheetId="25"/>
      <sheetData sheetId="26"/>
      <sheetData sheetId="27"/>
      <sheetData sheetId="28"/>
      <sheetData sheetId="29"/>
      <sheetData sheetId="30"/>
      <sheetData sheetId="31"/>
      <sheetData sheetId="32">
        <row r="7">
          <cell r="A7" t="str">
            <v>CARGO</v>
          </cell>
          <cell r="B7" t="str">
            <v>DIRECTOR DE OBRA</v>
          </cell>
          <cell r="C7" t="str">
            <v>DIRECTOR DE INTERVENTORÍA</v>
          </cell>
          <cell r="D7" t="str">
            <v>RESIDENTE DE OBRA</v>
          </cell>
          <cell r="E7" t="str">
            <v>RESIDENTE DE INTERVENTORÍA</v>
          </cell>
          <cell r="F7" t="str">
            <v>RESIDENTE AMBIENTAL</v>
          </cell>
          <cell r="G7" t="str">
            <v xml:space="preserve">RESIDENTE SOCIAL AMBIENTAL </v>
          </cell>
          <cell r="H7" t="str">
            <v>AUXILIAR DE RESIDENCIA</v>
          </cell>
          <cell r="I7" t="str">
            <v>TECNÓLOGO SST</v>
          </cell>
          <cell r="J7" t="str">
            <v>ASESOR LEGAL</v>
          </cell>
          <cell r="K7" t="str">
            <v>CONTADOR</v>
          </cell>
          <cell r="L7" t="str">
            <v>ALMACENISTA</v>
          </cell>
          <cell r="M7" t="str">
            <v>AUXILIAR DE ALMACÉN</v>
          </cell>
          <cell r="N7" t="str">
            <v>SECRETARIA</v>
          </cell>
          <cell r="O7" t="str">
            <v>MENSAJERO</v>
          </cell>
          <cell r="P7" t="str">
            <v>VIGILANTE</v>
          </cell>
          <cell r="Q7" t="str">
            <v>TOPÓGRAFO</v>
          </cell>
          <cell r="R7" t="str">
            <v>CADENERO 1</v>
          </cell>
          <cell r="S7" t="str">
            <v>CADENERO 2</v>
          </cell>
          <cell r="T7" t="str">
            <v>MAESTRO PRIMERO</v>
          </cell>
          <cell r="U7" t="str">
            <v xml:space="preserve">ALMACENISTA </v>
          </cell>
          <cell r="V7" t="str">
            <v>OFICIAL ELÉCTRICO</v>
          </cell>
          <cell r="W7" t="str">
            <v>AYUDANTE ELÉCTRICO</v>
          </cell>
          <cell r="X7" t="str">
            <v xml:space="preserve">AYUDANTE ENTENDICO </v>
          </cell>
          <cell r="Y7" t="str">
            <v>AYUDANTE PLOMERO</v>
          </cell>
          <cell r="Z7" t="str">
            <v>OFICIAL CARPINTERO</v>
          </cell>
          <cell r="AA7" t="str">
            <v>AYUDANTE CARPINTERO</v>
          </cell>
          <cell r="AB7" t="str">
            <v>OFICIAL PINTOR</v>
          </cell>
          <cell r="AC7" t="str">
            <v>OFICIAL DE OBRA BLANCA</v>
          </cell>
          <cell r="AD7" t="str">
            <v>OFICIAL DE OBRA CIVIL</v>
          </cell>
          <cell r="AE7" t="str">
            <v>OFICIAL HIERRO</v>
          </cell>
          <cell r="AF7" t="str">
            <v>AYUDANTE ENTENDIDO</v>
          </cell>
          <cell r="AG7" t="str">
            <v>AYUDANTE RASO</v>
          </cell>
          <cell r="AH7" t="str">
            <v>SECRETARIA BILINGÜE</v>
          </cell>
          <cell r="AI7" t="str">
            <v>OPERADOR EQUIPO LIVIANO</v>
          </cell>
          <cell r="AJ7" t="str">
            <v>OPERADOR EQUIPO PESADO</v>
          </cell>
          <cell r="AK7" t="str">
            <v>AUXILIAR HERRAMIENTA</v>
          </cell>
          <cell r="AL7" t="str">
            <v>PATIERO</v>
          </cell>
          <cell r="AM7" t="str">
            <v>AUXILIAR PARE-SIGA</v>
          </cell>
          <cell r="AN7" t="str">
            <v>INGENIERO SIG</v>
          </cell>
          <cell r="AO7" t="str">
            <v>TECNÓLOGO SIG</v>
          </cell>
          <cell r="AP7" t="str">
            <v>DIRECTOR DE CONSULTORÍA</v>
          </cell>
          <cell r="AQ7" t="str">
            <v>DIBUJANTE</v>
          </cell>
          <cell r="AR7" t="str">
            <v>INGENIERO ESPECIALISTA GEOTECNIA</v>
          </cell>
          <cell r="AS7" t="str">
            <v>GEÓLOGO</v>
          </cell>
          <cell r="AT7" t="str">
            <v xml:space="preserve">ARQUITECTO ESPECIALISTA URBANISMO </v>
          </cell>
          <cell r="AU7" t="str">
            <v>ARQUITECTO ESPECIALISTA PAISAJISMO</v>
          </cell>
          <cell r="AV7" t="str">
            <v>ARQUITECTO DISEÑADOR</v>
          </cell>
          <cell r="AW7" t="str">
            <v>INGENIERO ESPECIALISTA ESTRUCTURAL</v>
          </cell>
          <cell r="AX7" t="str">
            <v>INGENIERO REVISOR ESTRUCTURAL</v>
          </cell>
          <cell r="AY7" t="str">
            <v>INGENIERO ESPECIALISTA HIDRÁULICO</v>
          </cell>
          <cell r="AZ7" t="str">
            <v>INGENIERO ELECTRICISTA</v>
          </cell>
          <cell r="BA7" t="str">
            <v>INGENIERO AMBIENTAL</v>
          </cell>
          <cell r="BB7" t="str">
            <v>INGENIERO FORESTAL</v>
          </cell>
          <cell r="BC7" t="str">
            <v>TÉCNICO AMBIENTAL</v>
          </cell>
          <cell r="BD7" t="str">
            <v>TÉCNICO SST</v>
          </cell>
        </row>
        <row r="8">
          <cell r="A8" t="str">
            <v>CÓDIGO</v>
          </cell>
          <cell r="B8" t="str">
            <v>MO001</v>
          </cell>
          <cell r="C8" t="str">
            <v>MO002</v>
          </cell>
          <cell r="D8" t="str">
            <v>MO003</v>
          </cell>
          <cell r="E8" t="str">
            <v>MO004</v>
          </cell>
          <cell r="F8" t="str">
            <v>MO005</v>
          </cell>
          <cell r="G8" t="str">
            <v>MO006</v>
          </cell>
          <cell r="H8" t="str">
            <v>MO007</v>
          </cell>
          <cell r="I8" t="str">
            <v>MO008</v>
          </cell>
          <cell r="J8" t="str">
            <v>MO009</v>
          </cell>
          <cell r="K8" t="str">
            <v>MO010</v>
          </cell>
          <cell r="L8" t="str">
            <v>MO011</v>
          </cell>
          <cell r="M8" t="str">
            <v>MO012</v>
          </cell>
          <cell r="N8" t="str">
            <v>MO013</v>
          </cell>
          <cell r="O8" t="str">
            <v>MO014</v>
          </cell>
          <cell r="P8" t="str">
            <v>MO015</v>
          </cell>
          <cell r="Q8" t="str">
            <v>MO016</v>
          </cell>
          <cell r="R8" t="str">
            <v>MO017</v>
          </cell>
          <cell r="S8" t="str">
            <v>MO018</v>
          </cell>
          <cell r="T8" t="str">
            <v>MO019</v>
          </cell>
          <cell r="U8" t="str">
            <v>MO020</v>
          </cell>
          <cell r="V8" t="str">
            <v>MO021</v>
          </cell>
          <cell r="W8" t="str">
            <v>MO022</v>
          </cell>
          <cell r="X8" t="str">
            <v>MO023</v>
          </cell>
          <cell r="Y8" t="str">
            <v>MO024</v>
          </cell>
          <cell r="Z8" t="str">
            <v>MO025</v>
          </cell>
          <cell r="AA8" t="str">
            <v>MO026</v>
          </cell>
          <cell r="AB8" t="str">
            <v>MO027</v>
          </cell>
          <cell r="AC8" t="str">
            <v>MO028</v>
          </cell>
          <cell r="AD8" t="str">
            <v>MO029</v>
          </cell>
          <cell r="AE8" t="str">
            <v>MO030</v>
          </cell>
          <cell r="AF8" t="str">
            <v>MO031</v>
          </cell>
          <cell r="AG8" t="str">
            <v>MO032</v>
          </cell>
          <cell r="AH8" t="str">
            <v>MO033</v>
          </cell>
          <cell r="AI8" t="str">
            <v>MO034</v>
          </cell>
          <cell r="AJ8" t="str">
            <v>MO035</v>
          </cell>
          <cell r="AK8" t="str">
            <v>MO036</v>
          </cell>
          <cell r="AL8" t="str">
            <v>MO037</v>
          </cell>
          <cell r="AM8" t="str">
            <v>MO038</v>
          </cell>
          <cell r="AN8" t="str">
            <v>MO039</v>
          </cell>
          <cell r="AO8" t="str">
            <v>MO040</v>
          </cell>
          <cell r="AP8" t="str">
            <v>MO041</v>
          </cell>
          <cell r="AQ8" t="str">
            <v>MO042</v>
          </cell>
          <cell r="AR8" t="str">
            <v>MO043</v>
          </cell>
          <cell r="AS8" t="str">
            <v>MO044</v>
          </cell>
          <cell r="AT8" t="str">
            <v>MO045</v>
          </cell>
          <cell r="AU8" t="str">
            <v>MO046</v>
          </cell>
          <cell r="AV8" t="str">
            <v>MO047</v>
          </cell>
          <cell r="AW8" t="str">
            <v>MO048</v>
          </cell>
          <cell r="AX8" t="str">
            <v>MO049</v>
          </cell>
          <cell r="AY8" t="str">
            <v>MO050</v>
          </cell>
          <cell r="AZ8" t="str">
            <v>MO051</v>
          </cell>
          <cell r="BA8" t="str">
            <v>MO052</v>
          </cell>
          <cell r="BB8" t="str">
            <v>MO053</v>
          </cell>
          <cell r="BC8" t="str">
            <v>MO054</v>
          </cell>
          <cell r="BD8" t="str">
            <v>MO055</v>
          </cell>
          <cell r="BE8" t="str">
            <v>MO056</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cell r="BD9" t="str">
            <v>ADMÓN</v>
          </cell>
        </row>
        <row r="10">
          <cell r="A10" t="str">
            <v>SALARIO MENSUAL SMMLV</v>
          </cell>
          <cell r="B10">
            <v>6</v>
          </cell>
          <cell r="C10">
            <v>6</v>
          </cell>
          <cell r="D10">
            <v>4</v>
          </cell>
          <cell r="E10">
            <v>4</v>
          </cell>
          <cell r="F10">
            <v>3</v>
          </cell>
          <cell r="G10">
            <v>3</v>
          </cell>
          <cell r="H10">
            <v>3</v>
          </cell>
          <cell r="I10">
            <v>2.2999999999999998</v>
          </cell>
          <cell r="J10">
            <v>6.7</v>
          </cell>
          <cell r="K10">
            <v>4.5999999999999996</v>
          </cell>
          <cell r="L10">
            <v>1.85</v>
          </cell>
          <cell r="M10">
            <v>1.45</v>
          </cell>
          <cell r="N10">
            <v>1</v>
          </cell>
          <cell r="O10">
            <v>1</v>
          </cell>
          <cell r="P10">
            <v>1</v>
          </cell>
          <cell r="Q10">
            <v>4.7</v>
          </cell>
          <cell r="R10">
            <v>2.35</v>
          </cell>
          <cell r="S10">
            <v>1.33</v>
          </cell>
          <cell r="T10">
            <v>3</v>
          </cell>
          <cell r="U10">
            <v>1.5</v>
          </cell>
          <cell r="V10">
            <v>2.15</v>
          </cell>
          <cell r="W10">
            <v>1.3</v>
          </cell>
          <cell r="X10">
            <v>1.3</v>
          </cell>
          <cell r="Y10">
            <v>1.2</v>
          </cell>
          <cell r="Z10">
            <v>2</v>
          </cell>
          <cell r="AA10">
            <v>1.1000000000000001</v>
          </cell>
          <cell r="AB10">
            <v>2</v>
          </cell>
          <cell r="AC10">
            <v>2</v>
          </cell>
          <cell r="AD10">
            <v>2.5</v>
          </cell>
          <cell r="AE10">
            <v>2.2999999999999998</v>
          </cell>
          <cell r="AF10">
            <v>1.3</v>
          </cell>
          <cell r="AG10">
            <v>1.1000000000000001</v>
          </cell>
          <cell r="AH10">
            <v>2</v>
          </cell>
          <cell r="AI10">
            <v>1.5</v>
          </cell>
          <cell r="AJ10">
            <v>3.2</v>
          </cell>
          <cell r="AK10">
            <v>1</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6</v>
          </cell>
          <cell r="AZ10">
            <v>5.5</v>
          </cell>
          <cell r="BA10">
            <v>5.5</v>
          </cell>
          <cell r="BB10">
            <v>5.5</v>
          </cell>
          <cell r="BC10">
            <v>2</v>
          </cell>
          <cell r="BD10">
            <v>1.5</v>
          </cell>
        </row>
        <row r="11">
          <cell r="A11" t="str">
            <v>(A) SALARIO MES</v>
          </cell>
          <cell r="B11">
            <v>6960000</v>
          </cell>
          <cell r="C11">
            <v>6960000</v>
          </cell>
          <cell r="D11">
            <v>4640000</v>
          </cell>
          <cell r="E11">
            <v>4640000</v>
          </cell>
          <cell r="F11">
            <v>3480000</v>
          </cell>
          <cell r="G11">
            <v>3480000</v>
          </cell>
          <cell r="H11">
            <v>3480000</v>
          </cell>
          <cell r="I11">
            <v>2668000</v>
          </cell>
          <cell r="J11">
            <v>7772000</v>
          </cell>
          <cell r="K11">
            <v>5336000</v>
          </cell>
          <cell r="L11">
            <v>2146000</v>
          </cell>
          <cell r="M11">
            <v>1682000</v>
          </cell>
          <cell r="N11">
            <v>1160000</v>
          </cell>
          <cell r="O11">
            <v>1160000</v>
          </cell>
          <cell r="P11">
            <v>1160000</v>
          </cell>
          <cell r="Q11">
            <v>5452000</v>
          </cell>
          <cell r="R11">
            <v>2726000</v>
          </cell>
          <cell r="S11">
            <v>1542800</v>
          </cell>
          <cell r="T11">
            <v>3480000</v>
          </cell>
          <cell r="U11">
            <v>1740000</v>
          </cell>
          <cell r="V11">
            <v>2494000</v>
          </cell>
          <cell r="W11">
            <v>1508000</v>
          </cell>
          <cell r="X11">
            <v>1508000</v>
          </cell>
          <cell r="Y11">
            <v>1392000</v>
          </cell>
          <cell r="Z11">
            <v>2320000</v>
          </cell>
          <cell r="AA11">
            <v>1276000</v>
          </cell>
          <cell r="AB11">
            <v>2320000</v>
          </cell>
          <cell r="AC11">
            <v>2320000</v>
          </cell>
          <cell r="AD11">
            <v>2900000</v>
          </cell>
          <cell r="AE11">
            <v>2668000</v>
          </cell>
          <cell r="AF11">
            <v>1508000</v>
          </cell>
          <cell r="AG11">
            <v>1276000</v>
          </cell>
          <cell r="AH11">
            <v>2320000</v>
          </cell>
          <cell r="AI11">
            <v>1740000</v>
          </cell>
          <cell r="AJ11">
            <v>3712000</v>
          </cell>
          <cell r="AK11">
            <v>1160000</v>
          </cell>
          <cell r="AL11">
            <v>1160000</v>
          </cell>
          <cell r="AM11">
            <v>1160000</v>
          </cell>
          <cell r="AN11">
            <v>5800000</v>
          </cell>
          <cell r="AO11">
            <v>2668000</v>
          </cell>
          <cell r="AP11">
            <v>7772000</v>
          </cell>
          <cell r="AQ11">
            <v>2668000</v>
          </cell>
          <cell r="AR11">
            <v>6960000</v>
          </cell>
          <cell r="AS11">
            <v>6380000</v>
          </cell>
          <cell r="AT11">
            <v>6960000</v>
          </cell>
          <cell r="AU11">
            <v>6960000</v>
          </cell>
          <cell r="AV11">
            <v>6380000</v>
          </cell>
          <cell r="AW11">
            <v>6960000</v>
          </cell>
          <cell r="AX11">
            <v>6960000</v>
          </cell>
          <cell r="AY11">
            <v>6960000</v>
          </cell>
          <cell r="AZ11">
            <v>6380000</v>
          </cell>
          <cell r="BA11">
            <v>6380000</v>
          </cell>
          <cell r="BB11">
            <v>6380000</v>
          </cell>
          <cell r="BC11">
            <v>2320000</v>
          </cell>
          <cell r="BD11">
            <v>1740000</v>
          </cell>
          <cell r="BE11">
            <v>0</v>
          </cell>
        </row>
        <row r="12">
          <cell r="A12" t="str">
            <v>(B) AUXILIO TRANSPORTE MES</v>
          </cell>
          <cell r="B12">
            <v>0</v>
          </cell>
          <cell r="C12">
            <v>0</v>
          </cell>
          <cell r="D12">
            <v>0</v>
          </cell>
          <cell r="E12">
            <v>0</v>
          </cell>
          <cell r="F12">
            <v>0</v>
          </cell>
          <cell r="G12">
            <v>0</v>
          </cell>
          <cell r="H12">
            <v>0</v>
          </cell>
          <cell r="I12">
            <v>0</v>
          </cell>
          <cell r="J12">
            <v>0</v>
          </cell>
          <cell r="K12">
            <v>0</v>
          </cell>
          <cell r="L12">
            <v>140606</v>
          </cell>
          <cell r="M12">
            <v>140606</v>
          </cell>
          <cell r="N12">
            <v>140606</v>
          </cell>
          <cell r="O12">
            <v>140606</v>
          </cell>
          <cell r="P12">
            <v>140606</v>
          </cell>
          <cell r="Q12">
            <v>0</v>
          </cell>
          <cell r="R12">
            <v>0</v>
          </cell>
          <cell r="S12">
            <v>140606</v>
          </cell>
          <cell r="T12">
            <v>0</v>
          </cell>
          <cell r="U12">
            <v>140606</v>
          </cell>
          <cell r="V12">
            <v>0</v>
          </cell>
          <cell r="W12">
            <v>140606</v>
          </cell>
          <cell r="X12">
            <v>140606</v>
          </cell>
          <cell r="Y12">
            <v>140606</v>
          </cell>
          <cell r="Z12">
            <v>140606</v>
          </cell>
          <cell r="AA12">
            <v>140606</v>
          </cell>
          <cell r="AB12">
            <v>140606</v>
          </cell>
          <cell r="AC12">
            <v>140606</v>
          </cell>
          <cell r="AD12">
            <v>0</v>
          </cell>
          <cell r="AE12">
            <v>0</v>
          </cell>
          <cell r="AF12">
            <v>140606</v>
          </cell>
          <cell r="AG12">
            <v>140606</v>
          </cell>
          <cell r="AH12">
            <v>140606</v>
          </cell>
          <cell r="AI12">
            <v>140606</v>
          </cell>
          <cell r="AJ12">
            <v>0</v>
          </cell>
          <cell r="AK12">
            <v>140606</v>
          </cell>
          <cell r="AL12">
            <v>140606</v>
          </cell>
          <cell r="AM12">
            <v>140606</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140606</v>
          </cell>
          <cell r="BD12">
            <v>140606</v>
          </cell>
          <cell r="BE12">
            <v>140606</v>
          </cell>
        </row>
        <row r="13">
          <cell r="A13" t="str">
            <v>(C) SUELDO ANUAL 
(A x 12)</v>
          </cell>
          <cell r="B13">
            <v>83520000</v>
          </cell>
          <cell r="C13">
            <v>83520000</v>
          </cell>
          <cell r="D13">
            <v>55680000</v>
          </cell>
          <cell r="E13">
            <v>55680000</v>
          </cell>
          <cell r="F13">
            <v>41760000</v>
          </cell>
          <cell r="G13">
            <v>41760000</v>
          </cell>
          <cell r="H13">
            <v>41760000</v>
          </cell>
          <cell r="I13">
            <v>32016000</v>
          </cell>
          <cell r="J13">
            <v>93264000</v>
          </cell>
          <cell r="K13">
            <v>64032000</v>
          </cell>
          <cell r="L13">
            <v>25752000</v>
          </cell>
          <cell r="M13">
            <v>20184000</v>
          </cell>
          <cell r="N13">
            <v>13920000</v>
          </cell>
          <cell r="O13">
            <v>13920000</v>
          </cell>
          <cell r="P13">
            <v>13920000</v>
          </cell>
          <cell r="Q13">
            <v>65424000</v>
          </cell>
          <cell r="R13">
            <v>32712000</v>
          </cell>
          <cell r="S13">
            <v>18513600</v>
          </cell>
          <cell r="T13">
            <v>41760000</v>
          </cell>
          <cell r="U13">
            <v>20880000</v>
          </cell>
          <cell r="V13">
            <v>29928000</v>
          </cell>
          <cell r="W13">
            <v>18096000</v>
          </cell>
          <cell r="X13">
            <v>18096000</v>
          </cell>
          <cell r="Y13">
            <v>16704000</v>
          </cell>
          <cell r="Z13">
            <v>27840000</v>
          </cell>
          <cell r="AA13">
            <v>15312000</v>
          </cell>
          <cell r="AB13">
            <v>27840000</v>
          </cell>
          <cell r="AC13">
            <v>27840000</v>
          </cell>
          <cell r="AD13">
            <v>34800000</v>
          </cell>
          <cell r="AE13">
            <v>32016000</v>
          </cell>
          <cell r="AF13">
            <v>18096000</v>
          </cell>
          <cell r="AG13">
            <v>15312000</v>
          </cell>
          <cell r="AH13">
            <v>27840000</v>
          </cell>
          <cell r="AI13">
            <v>20880000</v>
          </cell>
          <cell r="AJ13">
            <v>44544000</v>
          </cell>
          <cell r="AK13">
            <v>13920000</v>
          </cell>
          <cell r="AL13">
            <v>13920000</v>
          </cell>
          <cell r="AM13">
            <v>13920000</v>
          </cell>
          <cell r="AN13">
            <v>69600000</v>
          </cell>
          <cell r="AO13">
            <v>32016000</v>
          </cell>
          <cell r="AP13">
            <v>93264000</v>
          </cell>
          <cell r="AQ13">
            <v>32016000</v>
          </cell>
          <cell r="AR13">
            <v>83520000</v>
          </cell>
          <cell r="AS13">
            <v>76560000</v>
          </cell>
          <cell r="AT13">
            <v>83520000</v>
          </cell>
          <cell r="AU13">
            <v>83520000</v>
          </cell>
          <cell r="AV13">
            <v>76560000</v>
          </cell>
          <cell r="AW13">
            <v>83520000</v>
          </cell>
          <cell r="AX13">
            <v>83520000</v>
          </cell>
          <cell r="AY13">
            <v>83520000</v>
          </cell>
          <cell r="AZ13">
            <v>76560000</v>
          </cell>
          <cell r="BA13">
            <v>76560000</v>
          </cell>
          <cell r="BB13">
            <v>76560000</v>
          </cell>
          <cell r="BC13">
            <v>27840000</v>
          </cell>
          <cell r="BD13">
            <v>20880000</v>
          </cell>
          <cell r="BE13">
            <v>0</v>
          </cell>
        </row>
        <row r="14">
          <cell r="A14" t="str">
            <v>(D) AUXILIO TRANSPORTE ANUAL 
(B x 12)</v>
          </cell>
          <cell r="B14">
            <v>0</v>
          </cell>
          <cell r="C14">
            <v>0</v>
          </cell>
          <cell r="D14">
            <v>0</v>
          </cell>
          <cell r="E14">
            <v>0</v>
          </cell>
          <cell r="F14">
            <v>0</v>
          </cell>
          <cell r="G14">
            <v>0</v>
          </cell>
          <cell r="H14">
            <v>0</v>
          </cell>
          <cell r="I14">
            <v>0</v>
          </cell>
          <cell r="J14">
            <v>0</v>
          </cell>
          <cell r="K14">
            <v>0</v>
          </cell>
          <cell r="L14">
            <v>1687272</v>
          </cell>
          <cell r="M14">
            <v>1687272</v>
          </cell>
          <cell r="N14">
            <v>1687272</v>
          </cell>
          <cell r="O14">
            <v>1687272</v>
          </cell>
          <cell r="P14">
            <v>1687272</v>
          </cell>
          <cell r="Q14">
            <v>0</v>
          </cell>
          <cell r="R14">
            <v>0</v>
          </cell>
          <cell r="S14">
            <v>1687272</v>
          </cell>
          <cell r="T14">
            <v>0</v>
          </cell>
          <cell r="U14">
            <v>1687272</v>
          </cell>
          <cell r="V14">
            <v>0</v>
          </cell>
          <cell r="W14">
            <v>1687272</v>
          </cell>
          <cell r="X14">
            <v>1687272</v>
          </cell>
          <cell r="Y14">
            <v>1687272</v>
          </cell>
          <cell r="Z14">
            <v>1687272</v>
          </cell>
          <cell r="AA14">
            <v>1687272</v>
          </cell>
          <cell r="AB14">
            <v>1687272</v>
          </cell>
          <cell r="AC14">
            <v>1687272</v>
          </cell>
          <cell r="AD14">
            <v>0</v>
          </cell>
          <cell r="AE14">
            <v>0</v>
          </cell>
          <cell r="AF14">
            <v>1687272</v>
          </cell>
          <cell r="AG14">
            <v>1687272</v>
          </cell>
          <cell r="AH14">
            <v>1687272</v>
          </cell>
          <cell r="AI14">
            <v>1687272</v>
          </cell>
          <cell r="AJ14">
            <v>0</v>
          </cell>
          <cell r="AK14">
            <v>1687272</v>
          </cell>
          <cell r="AL14">
            <v>1687272</v>
          </cell>
          <cell r="AM14">
            <v>1687272</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1687272</v>
          </cell>
          <cell r="BD14">
            <v>1687272</v>
          </cell>
          <cell r="BE14">
            <v>1687272</v>
          </cell>
        </row>
        <row r="15">
          <cell r="A15" t="str">
            <v>(F) CESANTIAS 
(A + B) x 8.33%</v>
          </cell>
          <cell r="B15">
            <v>6959999.7215999998</v>
          </cell>
          <cell r="C15">
            <v>6959999.7215999998</v>
          </cell>
          <cell r="D15">
            <v>4639999.8143999996</v>
          </cell>
          <cell r="E15">
            <v>4639999.8143999996</v>
          </cell>
          <cell r="F15">
            <v>3479999.8607999999</v>
          </cell>
          <cell r="G15">
            <v>3479999.8607999999</v>
          </cell>
          <cell r="H15">
            <v>3479999.8607999999</v>
          </cell>
          <cell r="I15">
            <v>2667999.89328</v>
          </cell>
          <cell r="J15">
            <v>7771999.6891199993</v>
          </cell>
          <cell r="K15">
            <v>5335999.7865599999</v>
          </cell>
          <cell r="L15">
            <v>2286605.9085357599</v>
          </cell>
          <cell r="M15">
            <v>1822605.9270957599</v>
          </cell>
          <cell r="N15">
            <v>1300605.9479757599</v>
          </cell>
          <cell r="O15">
            <v>1300605.9479757599</v>
          </cell>
          <cell r="P15">
            <v>1300605.9479757599</v>
          </cell>
          <cell r="Q15">
            <v>5451999.78192</v>
          </cell>
          <cell r="R15">
            <v>2725999.89096</v>
          </cell>
          <cell r="S15">
            <v>1683405.9326637599</v>
          </cell>
          <cell r="T15">
            <v>3479999.8607999999</v>
          </cell>
          <cell r="U15">
            <v>1880605.9247757599</v>
          </cell>
          <cell r="V15">
            <v>2493999.9002399999</v>
          </cell>
          <cell r="W15">
            <v>1648605.93405576</v>
          </cell>
          <cell r="X15">
            <v>1648605.93405576</v>
          </cell>
          <cell r="Y15">
            <v>1532605.93869576</v>
          </cell>
          <cell r="Z15">
            <v>2460605.90157576</v>
          </cell>
          <cell r="AA15">
            <v>1416605.9433357599</v>
          </cell>
          <cell r="AB15">
            <v>2460605.90157576</v>
          </cell>
          <cell r="AC15">
            <v>2460605.90157576</v>
          </cell>
          <cell r="AD15">
            <v>2899999.8840000001</v>
          </cell>
          <cell r="AE15">
            <v>2667999.89328</v>
          </cell>
          <cell r="AF15">
            <v>1648605.93405576</v>
          </cell>
          <cell r="AG15">
            <v>1416605.9433357599</v>
          </cell>
          <cell r="AH15">
            <v>2460605.90157576</v>
          </cell>
          <cell r="AI15">
            <v>1880605.9247757599</v>
          </cell>
          <cell r="AJ15">
            <v>3711999.85152</v>
          </cell>
          <cell r="AK15">
            <v>1300605.9479757599</v>
          </cell>
          <cell r="AL15">
            <v>1300605.9479757599</v>
          </cell>
          <cell r="AM15">
            <v>1300605.9479757599</v>
          </cell>
          <cell r="AN15">
            <v>5799999.7680000002</v>
          </cell>
          <cell r="AO15">
            <v>2667999.89328</v>
          </cell>
          <cell r="AP15">
            <v>7771999.6891199993</v>
          </cell>
          <cell r="AQ15">
            <v>2667999.89328</v>
          </cell>
          <cell r="AR15">
            <v>6959999.7215999998</v>
          </cell>
          <cell r="AS15">
            <v>6379999.7447999995</v>
          </cell>
          <cell r="AT15">
            <v>6959999.7215999998</v>
          </cell>
          <cell r="AU15">
            <v>6959999.7215999998</v>
          </cell>
          <cell r="AV15">
            <v>6379999.7447999995</v>
          </cell>
          <cell r="AW15">
            <v>6959999.7215999998</v>
          </cell>
          <cell r="AX15">
            <v>6959999.7215999998</v>
          </cell>
          <cell r="AY15">
            <v>6959999.7215999998</v>
          </cell>
          <cell r="AZ15">
            <v>6379999.7447999995</v>
          </cell>
          <cell r="BA15">
            <v>6379999.7447999995</v>
          </cell>
          <cell r="BB15">
            <v>6379999.7447999995</v>
          </cell>
          <cell r="BC15">
            <v>2460605.90157576</v>
          </cell>
          <cell r="BD15">
            <v>1880605.9247757599</v>
          </cell>
          <cell r="BE15">
            <v>140605.99437576</v>
          </cell>
        </row>
        <row r="16">
          <cell r="A16" t="str">
            <v>INTERES DE CESANTIA 
(F x 12%)</v>
          </cell>
          <cell r="B16">
            <v>835199.96659199998</v>
          </cell>
          <cell r="C16">
            <v>835199.96659199998</v>
          </cell>
          <cell r="D16">
            <v>556799.97772799991</v>
          </cell>
          <cell r="E16">
            <v>556799.97772799991</v>
          </cell>
          <cell r="F16">
            <v>417599.98329599999</v>
          </cell>
          <cell r="G16">
            <v>417599.98329599999</v>
          </cell>
          <cell r="H16">
            <v>417599.98329599999</v>
          </cell>
          <cell r="I16">
            <v>320159.98719359998</v>
          </cell>
          <cell r="J16">
            <v>932639.96269439987</v>
          </cell>
          <cell r="K16">
            <v>640319.97438719997</v>
          </cell>
          <cell r="L16">
            <v>274392.70902429119</v>
          </cell>
          <cell r="M16">
            <v>218712.71125149119</v>
          </cell>
          <cell r="N16">
            <v>156072.71375709117</v>
          </cell>
          <cell r="O16">
            <v>156072.71375709117</v>
          </cell>
          <cell r="P16">
            <v>156072.71375709117</v>
          </cell>
          <cell r="Q16">
            <v>654239.97383039992</v>
          </cell>
          <cell r="R16">
            <v>327119.98691519996</v>
          </cell>
          <cell r="S16">
            <v>202008.71191965119</v>
          </cell>
          <cell r="T16">
            <v>417599.98329599999</v>
          </cell>
          <cell r="U16">
            <v>225672.71097309119</v>
          </cell>
          <cell r="V16">
            <v>299279.9880288</v>
          </cell>
          <cell r="W16">
            <v>197832.7120866912</v>
          </cell>
          <cell r="X16">
            <v>197832.7120866912</v>
          </cell>
          <cell r="Y16">
            <v>183912.71264349119</v>
          </cell>
          <cell r="Z16">
            <v>295272.70818909118</v>
          </cell>
          <cell r="AA16">
            <v>169992.71320029118</v>
          </cell>
          <cell r="AB16">
            <v>295272.70818909118</v>
          </cell>
          <cell r="AC16">
            <v>295272.70818909118</v>
          </cell>
          <cell r="AD16">
            <v>347999.98608</v>
          </cell>
          <cell r="AE16">
            <v>320159.98719359998</v>
          </cell>
          <cell r="AF16">
            <v>197832.7120866912</v>
          </cell>
          <cell r="AG16">
            <v>169992.71320029118</v>
          </cell>
          <cell r="AH16">
            <v>295272.70818909118</v>
          </cell>
          <cell r="AI16">
            <v>225672.71097309119</v>
          </cell>
          <cell r="AJ16">
            <v>445439.98218240001</v>
          </cell>
          <cell r="AK16">
            <v>156072.71375709117</v>
          </cell>
          <cell r="AL16">
            <v>156072.71375709117</v>
          </cell>
          <cell r="AM16">
            <v>156072.71375709117</v>
          </cell>
          <cell r="AN16">
            <v>695999.97216</v>
          </cell>
          <cell r="AO16">
            <v>320159.98719359998</v>
          </cell>
          <cell r="AP16">
            <v>932639.96269439987</v>
          </cell>
          <cell r="AQ16">
            <v>320159.98719359998</v>
          </cell>
          <cell r="AR16">
            <v>835199.96659199998</v>
          </cell>
          <cell r="AS16">
            <v>765599.96937599988</v>
          </cell>
          <cell r="AT16">
            <v>835199.96659199998</v>
          </cell>
          <cell r="AU16">
            <v>835199.96659199998</v>
          </cell>
          <cell r="AV16">
            <v>765599.96937599988</v>
          </cell>
          <cell r="AW16">
            <v>835199.96659199998</v>
          </cell>
          <cell r="AX16">
            <v>835199.96659199998</v>
          </cell>
          <cell r="AY16">
            <v>835199.96659199998</v>
          </cell>
          <cell r="AZ16">
            <v>765599.96937599988</v>
          </cell>
          <cell r="BA16">
            <v>765599.96937599988</v>
          </cell>
          <cell r="BB16">
            <v>765599.96937599988</v>
          </cell>
          <cell r="BC16">
            <v>295272.70818909118</v>
          </cell>
          <cell r="BD16">
            <v>225672.71097309119</v>
          </cell>
          <cell r="BE16">
            <v>16872.719325091199</v>
          </cell>
        </row>
        <row r="17">
          <cell r="A17" t="str">
            <v>VACACIONES 
(A + B) / 2</v>
          </cell>
          <cell r="B17">
            <v>3480000</v>
          </cell>
          <cell r="C17">
            <v>3480000</v>
          </cell>
          <cell r="D17">
            <v>2320000</v>
          </cell>
          <cell r="E17">
            <v>2320000</v>
          </cell>
          <cell r="F17">
            <v>1740000</v>
          </cell>
          <cell r="G17">
            <v>1740000</v>
          </cell>
          <cell r="H17">
            <v>1740000</v>
          </cell>
          <cell r="I17">
            <v>1334000</v>
          </cell>
          <cell r="J17">
            <v>3886000</v>
          </cell>
          <cell r="K17">
            <v>2668000</v>
          </cell>
          <cell r="L17">
            <v>1073000</v>
          </cell>
          <cell r="M17">
            <v>841000</v>
          </cell>
          <cell r="N17">
            <v>580000</v>
          </cell>
          <cell r="O17">
            <v>580000</v>
          </cell>
          <cell r="P17">
            <v>580000</v>
          </cell>
          <cell r="Q17">
            <v>2726000</v>
          </cell>
          <cell r="R17">
            <v>1363000</v>
          </cell>
          <cell r="S17">
            <v>771400</v>
          </cell>
          <cell r="T17">
            <v>1740000</v>
          </cell>
          <cell r="U17">
            <v>870000</v>
          </cell>
          <cell r="V17">
            <v>1247000</v>
          </cell>
          <cell r="W17">
            <v>754000</v>
          </cell>
          <cell r="X17">
            <v>754000</v>
          </cell>
          <cell r="Y17">
            <v>696000</v>
          </cell>
          <cell r="Z17">
            <v>1160000</v>
          </cell>
          <cell r="AA17">
            <v>638000</v>
          </cell>
          <cell r="AB17">
            <v>1160000</v>
          </cell>
          <cell r="AC17">
            <v>1160000</v>
          </cell>
          <cell r="AD17">
            <v>1450000</v>
          </cell>
          <cell r="AE17">
            <v>1334000</v>
          </cell>
          <cell r="AF17">
            <v>754000</v>
          </cell>
          <cell r="AG17">
            <v>638000</v>
          </cell>
          <cell r="AH17">
            <v>1160000</v>
          </cell>
          <cell r="AI17">
            <v>870000</v>
          </cell>
          <cell r="AJ17">
            <v>1856000</v>
          </cell>
          <cell r="AK17">
            <v>580000</v>
          </cell>
          <cell r="AL17">
            <v>580000</v>
          </cell>
          <cell r="AM17">
            <v>580000</v>
          </cell>
          <cell r="AN17">
            <v>2900000</v>
          </cell>
          <cell r="AO17">
            <v>1334000</v>
          </cell>
          <cell r="AP17">
            <v>3886000</v>
          </cell>
          <cell r="AQ17">
            <v>1334000</v>
          </cell>
          <cell r="AR17">
            <v>3480000</v>
          </cell>
          <cell r="AS17">
            <v>3190000</v>
          </cell>
          <cell r="AT17">
            <v>3480000</v>
          </cell>
          <cell r="AU17">
            <v>3480000</v>
          </cell>
          <cell r="AV17">
            <v>3190000</v>
          </cell>
          <cell r="AW17">
            <v>3480000</v>
          </cell>
          <cell r="AX17">
            <v>3480000</v>
          </cell>
          <cell r="AY17">
            <v>3480000</v>
          </cell>
          <cell r="AZ17">
            <v>3190000</v>
          </cell>
          <cell r="BA17">
            <v>3190000</v>
          </cell>
          <cell r="BB17">
            <v>3190000</v>
          </cell>
          <cell r="BC17">
            <v>1160000</v>
          </cell>
          <cell r="BD17">
            <v>870000</v>
          </cell>
          <cell r="BE17">
            <v>0</v>
          </cell>
        </row>
        <row r="18">
          <cell r="A18" t="str">
            <v>PRIMA DE SERVICIOS
(A + B)</v>
          </cell>
          <cell r="B18">
            <v>6960000</v>
          </cell>
          <cell r="C18">
            <v>6960000</v>
          </cell>
          <cell r="D18">
            <v>4640000</v>
          </cell>
          <cell r="E18">
            <v>4640000</v>
          </cell>
          <cell r="F18">
            <v>3480000</v>
          </cell>
          <cell r="G18">
            <v>3480000</v>
          </cell>
          <cell r="H18">
            <v>3480000</v>
          </cell>
          <cell r="I18">
            <v>2668000</v>
          </cell>
          <cell r="J18">
            <v>7772000</v>
          </cell>
          <cell r="K18">
            <v>5336000</v>
          </cell>
          <cell r="L18">
            <v>2286606</v>
          </cell>
          <cell r="M18">
            <v>1822606</v>
          </cell>
          <cell r="N18">
            <v>1300606</v>
          </cell>
          <cell r="O18">
            <v>1300606</v>
          </cell>
          <cell r="P18">
            <v>1300606</v>
          </cell>
          <cell r="Q18">
            <v>5452000</v>
          </cell>
          <cell r="R18">
            <v>2726000</v>
          </cell>
          <cell r="S18">
            <v>1683406</v>
          </cell>
          <cell r="T18">
            <v>3480000</v>
          </cell>
          <cell r="U18">
            <v>1880606</v>
          </cell>
          <cell r="V18">
            <v>2494000</v>
          </cell>
          <cell r="W18">
            <v>1648606</v>
          </cell>
          <cell r="X18">
            <v>1648606</v>
          </cell>
          <cell r="Y18">
            <v>1532606</v>
          </cell>
          <cell r="Z18">
            <v>2460606</v>
          </cell>
          <cell r="AA18">
            <v>1416606</v>
          </cell>
          <cell r="AB18">
            <v>2460606</v>
          </cell>
          <cell r="AC18">
            <v>2460606</v>
          </cell>
          <cell r="AD18">
            <v>2900000</v>
          </cell>
          <cell r="AE18">
            <v>2668000</v>
          </cell>
          <cell r="AF18">
            <v>1648606</v>
          </cell>
          <cell r="AG18">
            <v>1416606</v>
          </cell>
          <cell r="AH18">
            <v>2460606</v>
          </cell>
          <cell r="AI18">
            <v>1880606</v>
          </cell>
          <cell r="AJ18">
            <v>3712000</v>
          </cell>
          <cell r="AK18">
            <v>1300606</v>
          </cell>
          <cell r="AL18">
            <v>1300606</v>
          </cell>
          <cell r="AM18">
            <v>1300606</v>
          </cell>
          <cell r="AN18">
            <v>5800000</v>
          </cell>
          <cell r="AO18">
            <v>2668000</v>
          </cell>
          <cell r="AP18">
            <v>7772000</v>
          </cell>
          <cell r="AQ18">
            <v>2668000</v>
          </cell>
          <cell r="AR18">
            <v>6960000</v>
          </cell>
          <cell r="AS18">
            <v>6380000</v>
          </cell>
          <cell r="AT18">
            <v>6960000</v>
          </cell>
          <cell r="AU18">
            <v>6960000</v>
          </cell>
          <cell r="AV18">
            <v>6380000</v>
          </cell>
          <cell r="AW18">
            <v>6960000</v>
          </cell>
          <cell r="AX18">
            <v>6960000</v>
          </cell>
          <cell r="AY18">
            <v>6960000</v>
          </cell>
          <cell r="AZ18">
            <v>6380000</v>
          </cell>
          <cell r="BA18">
            <v>6380000</v>
          </cell>
          <cell r="BB18">
            <v>6380000</v>
          </cell>
          <cell r="BC18">
            <v>2460606</v>
          </cell>
          <cell r="BD18">
            <v>1880606</v>
          </cell>
          <cell r="BE18">
            <v>140606</v>
          </cell>
        </row>
        <row r="19">
          <cell r="A19" t="str">
            <v>FONDO INDUSTRIA DE LA CONSTRUCCIÓN SENA - FIC
(SMMLV x 12 / 40)</v>
          </cell>
          <cell r="B19">
            <v>0</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row>
        <row r="20">
          <cell r="A20" t="str">
            <v>EPS (SALUD) - VERIFICAR CREE
(C + D) x 8.5%</v>
          </cell>
          <cell r="B20">
            <v>7099200.0000000009</v>
          </cell>
          <cell r="C20">
            <v>7099200.0000000009</v>
          </cell>
          <cell r="D20">
            <v>4732800</v>
          </cell>
          <cell r="E20">
            <v>4732800</v>
          </cell>
          <cell r="F20">
            <v>3549600.0000000005</v>
          </cell>
          <cell r="G20">
            <v>3549600.0000000005</v>
          </cell>
          <cell r="H20">
            <v>3549600.0000000005</v>
          </cell>
          <cell r="I20">
            <v>2721360</v>
          </cell>
          <cell r="J20">
            <v>7927440.0000000009</v>
          </cell>
          <cell r="K20">
            <v>5442720</v>
          </cell>
          <cell r="L20">
            <v>2332338.12</v>
          </cell>
          <cell r="M20">
            <v>1859058.12</v>
          </cell>
          <cell r="N20">
            <v>1326618.1200000001</v>
          </cell>
          <cell r="O20">
            <v>1326618.1200000001</v>
          </cell>
          <cell r="P20">
            <v>1326618.1200000001</v>
          </cell>
          <cell r="Q20">
            <v>5561040</v>
          </cell>
          <cell r="R20">
            <v>2780520</v>
          </cell>
          <cell r="S20">
            <v>1717074.12</v>
          </cell>
          <cell r="T20">
            <v>3549600.0000000005</v>
          </cell>
          <cell r="U20">
            <v>1918218.12</v>
          </cell>
          <cell r="V20">
            <v>2543880</v>
          </cell>
          <cell r="W20">
            <v>1681578.12</v>
          </cell>
          <cell r="X20">
            <v>1681578.12</v>
          </cell>
          <cell r="Y20">
            <v>1563258.12</v>
          </cell>
          <cell r="Z20">
            <v>2509818.12</v>
          </cell>
          <cell r="AA20">
            <v>1444938.12</v>
          </cell>
          <cell r="AB20">
            <v>2509818.12</v>
          </cell>
          <cell r="AC20">
            <v>2509818.12</v>
          </cell>
          <cell r="AD20">
            <v>2958000</v>
          </cell>
          <cell r="AE20">
            <v>2721360</v>
          </cell>
          <cell r="AF20">
            <v>1681578.12</v>
          </cell>
          <cell r="AG20">
            <v>1444938.12</v>
          </cell>
          <cell r="AH20">
            <v>2509818.12</v>
          </cell>
          <cell r="AI20">
            <v>1918218.12</v>
          </cell>
          <cell r="AJ20">
            <v>3786240.0000000005</v>
          </cell>
          <cell r="AK20">
            <v>1326618.1200000001</v>
          </cell>
          <cell r="AL20">
            <v>1326618.1200000001</v>
          </cell>
          <cell r="AM20">
            <v>1326618.1200000001</v>
          </cell>
          <cell r="AN20">
            <v>5916000</v>
          </cell>
          <cell r="AO20">
            <v>2721360</v>
          </cell>
          <cell r="AP20">
            <v>7927440.0000000009</v>
          </cell>
          <cell r="AQ20">
            <v>2721360</v>
          </cell>
          <cell r="AR20">
            <v>7099200.0000000009</v>
          </cell>
          <cell r="AS20">
            <v>6507600.0000000009</v>
          </cell>
          <cell r="AT20">
            <v>7099200.0000000009</v>
          </cell>
          <cell r="AU20">
            <v>7099200.0000000009</v>
          </cell>
          <cell r="AV20">
            <v>6507600.0000000009</v>
          </cell>
          <cell r="AW20">
            <v>7099200.0000000009</v>
          </cell>
          <cell r="AX20">
            <v>7099200.0000000009</v>
          </cell>
          <cell r="AY20">
            <v>7099200.0000000009</v>
          </cell>
          <cell r="AZ20">
            <v>6507600.0000000009</v>
          </cell>
          <cell r="BA20">
            <v>6507600.0000000009</v>
          </cell>
          <cell r="BB20">
            <v>6507600.0000000009</v>
          </cell>
          <cell r="BC20">
            <v>2509818.12</v>
          </cell>
          <cell r="BD20">
            <v>1918218.12</v>
          </cell>
          <cell r="BE20">
            <v>143418.12000000002</v>
          </cell>
        </row>
        <row r="21">
          <cell r="A21" t="str">
            <v>AFP (PENSION)
(C + D) x 12%</v>
          </cell>
          <cell r="B21">
            <v>10022400</v>
          </cell>
          <cell r="C21">
            <v>10022400</v>
          </cell>
          <cell r="D21">
            <v>6681600</v>
          </cell>
          <cell r="E21">
            <v>6681600</v>
          </cell>
          <cell r="F21">
            <v>5011200</v>
          </cell>
          <cell r="G21">
            <v>5011200</v>
          </cell>
          <cell r="H21">
            <v>5011200</v>
          </cell>
          <cell r="I21">
            <v>3841920</v>
          </cell>
          <cell r="J21">
            <v>11191680</v>
          </cell>
          <cell r="K21">
            <v>7683840</v>
          </cell>
          <cell r="L21">
            <v>3292712.6399999997</v>
          </cell>
          <cell r="M21">
            <v>2624552.64</v>
          </cell>
          <cell r="N21">
            <v>1872872.64</v>
          </cell>
          <cell r="O21">
            <v>1872872.64</v>
          </cell>
          <cell r="P21">
            <v>1872872.64</v>
          </cell>
          <cell r="Q21">
            <v>7850880</v>
          </cell>
          <cell r="R21">
            <v>3925440</v>
          </cell>
          <cell r="S21">
            <v>2424104.64</v>
          </cell>
          <cell r="T21">
            <v>5011200</v>
          </cell>
          <cell r="U21">
            <v>2708072.64</v>
          </cell>
          <cell r="V21">
            <v>3591360</v>
          </cell>
          <cell r="W21">
            <v>2373992.64</v>
          </cell>
          <cell r="X21">
            <v>2373992.64</v>
          </cell>
          <cell r="Y21">
            <v>2206952.64</v>
          </cell>
          <cell r="Z21">
            <v>3543272.6399999997</v>
          </cell>
          <cell r="AA21">
            <v>2039912.64</v>
          </cell>
          <cell r="AB21">
            <v>3543272.6399999997</v>
          </cell>
          <cell r="AC21">
            <v>3543272.6399999997</v>
          </cell>
          <cell r="AD21">
            <v>4176000</v>
          </cell>
          <cell r="AE21">
            <v>3841920</v>
          </cell>
          <cell r="AF21">
            <v>2373992.64</v>
          </cell>
          <cell r="AG21">
            <v>2039912.64</v>
          </cell>
          <cell r="AH21">
            <v>3543272.6399999997</v>
          </cell>
          <cell r="AI21">
            <v>2708072.64</v>
          </cell>
          <cell r="AJ21">
            <v>5345280</v>
          </cell>
          <cell r="AK21">
            <v>1872872.64</v>
          </cell>
          <cell r="AL21">
            <v>1872872.64</v>
          </cell>
          <cell r="AM21">
            <v>1872872.64</v>
          </cell>
          <cell r="AN21">
            <v>8352000</v>
          </cell>
          <cell r="AO21">
            <v>3841920</v>
          </cell>
          <cell r="AP21">
            <v>11191680</v>
          </cell>
          <cell r="AQ21">
            <v>3841920</v>
          </cell>
          <cell r="AR21">
            <v>10022400</v>
          </cell>
          <cell r="AS21">
            <v>9187200</v>
          </cell>
          <cell r="AT21">
            <v>10022400</v>
          </cell>
          <cell r="AU21">
            <v>10022400</v>
          </cell>
          <cell r="AV21">
            <v>9187200</v>
          </cell>
          <cell r="AW21">
            <v>10022400</v>
          </cell>
          <cell r="AX21">
            <v>10022400</v>
          </cell>
          <cell r="AY21">
            <v>10022400</v>
          </cell>
          <cell r="AZ21">
            <v>9187200</v>
          </cell>
          <cell r="BA21">
            <v>9187200</v>
          </cell>
          <cell r="BB21">
            <v>9187200</v>
          </cell>
          <cell r="BC21">
            <v>3543272.6399999997</v>
          </cell>
          <cell r="BD21">
            <v>2708072.64</v>
          </cell>
          <cell r="BE21">
            <v>202472.63999999998</v>
          </cell>
        </row>
        <row r="22">
          <cell r="A22" t="str">
            <v>RIESGOS PROFESIONALES 
(C + D) x FACTOR DE RIESGO</v>
          </cell>
          <cell r="B22">
            <v>5812992</v>
          </cell>
          <cell r="C22">
            <v>5812992</v>
          </cell>
          <cell r="D22">
            <v>3875327.9999999995</v>
          </cell>
          <cell r="E22">
            <v>3875327.9999999995</v>
          </cell>
          <cell r="F22">
            <v>2906496</v>
          </cell>
          <cell r="G22">
            <v>2906496</v>
          </cell>
          <cell r="H22">
            <v>2906496</v>
          </cell>
          <cell r="I22">
            <v>2228313.5999999996</v>
          </cell>
          <cell r="J22">
            <v>6491174.3999999994</v>
          </cell>
          <cell r="K22">
            <v>4456627.1999999993</v>
          </cell>
          <cell r="L22">
            <v>1909773.3311999999</v>
          </cell>
          <cell r="M22">
            <v>1522240.5311999999</v>
          </cell>
          <cell r="N22">
            <v>1086266.1311999999</v>
          </cell>
          <cell r="O22">
            <v>1086266.1311999999</v>
          </cell>
          <cell r="P22">
            <v>1086266.1311999999</v>
          </cell>
          <cell r="Q22">
            <v>4553510.3999999994</v>
          </cell>
          <cell r="R22">
            <v>2276755.1999999997</v>
          </cell>
          <cell r="S22">
            <v>1405980.6912</v>
          </cell>
          <cell r="T22">
            <v>2906496</v>
          </cell>
          <cell r="U22">
            <v>1570682.1311999999</v>
          </cell>
          <cell r="V22">
            <v>2082988.7999999998</v>
          </cell>
          <cell r="W22">
            <v>1376915.7311999998</v>
          </cell>
          <cell r="X22">
            <v>1376915.7311999998</v>
          </cell>
          <cell r="Y22">
            <v>1280032.5311999999</v>
          </cell>
          <cell r="Z22">
            <v>2055098.1311999999</v>
          </cell>
          <cell r="AA22">
            <v>1183149.3311999999</v>
          </cell>
          <cell r="AB22">
            <v>2055098.1311999999</v>
          </cell>
          <cell r="AC22">
            <v>2055098.1311999999</v>
          </cell>
          <cell r="AD22">
            <v>2422080</v>
          </cell>
          <cell r="AE22">
            <v>2228313.5999999996</v>
          </cell>
          <cell r="AF22">
            <v>1376915.7311999998</v>
          </cell>
          <cell r="AG22">
            <v>1183149.3311999999</v>
          </cell>
          <cell r="AH22">
            <v>2055098.1311999999</v>
          </cell>
          <cell r="AI22">
            <v>1570682.1311999999</v>
          </cell>
          <cell r="AJ22">
            <v>3100262.3999999999</v>
          </cell>
          <cell r="AK22">
            <v>1086266.1311999999</v>
          </cell>
          <cell r="AL22">
            <v>1086266.1311999999</v>
          </cell>
          <cell r="AM22">
            <v>1086266.1311999999</v>
          </cell>
          <cell r="AN22">
            <v>4844160</v>
          </cell>
          <cell r="AO22">
            <v>2228313.5999999996</v>
          </cell>
          <cell r="AP22">
            <v>6491174.3999999994</v>
          </cell>
          <cell r="AQ22">
            <v>2228313.5999999996</v>
          </cell>
          <cell r="AR22">
            <v>5812992</v>
          </cell>
          <cell r="AS22">
            <v>5328576</v>
          </cell>
          <cell r="AT22">
            <v>5812992</v>
          </cell>
          <cell r="AU22">
            <v>5812992</v>
          </cell>
          <cell r="AV22">
            <v>5328576</v>
          </cell>
          <cell r="AW22">
            <v>5812992</v>
          </cell>
          <cell r="AX22">
            <v>5812992</v>
          </cell>
          <cell r="AY22">
            <v>5812992</v>
          </cell>
          <cell r="AZ22">
            <v>5328576</v>
          </cell>
          <cell r="BA22">
            <v>5328576</v>
          </cell>
          <cell r="BB22">
            <v>5328576</v>
          </cell>
          <cell r="BC22">
            <v>2055098.1311999999</v>
          </cell>
          <cell r="BD22">
            <v>1570682.1311999999</v>
          </cell>
          <cell r="BE22">
            <v>117434.13119999999</v>
          </cell>
        </row>
        <row r="23">
          <cell r="A23" t="str">
            <v>CAJA DE COMPENSACION 
(C + D) x 4%</v>
          </cell>
          <cell r="B23">
            <v>3340800</v>
          </cell>
          <cell r="C23">
            <v>3340800</v>
          </cell>
          <cell r="D23">
            <v>2227200</v>
          </cell>
          <cell r="E23">
            <v>2227200</v>
          </cell>
          <cell r="F23">
            <v>1670400</v>
          </cell>
          <cell r="G23">
            <v>1670400</v>
          </cell>
          <cell r="H23">
            <v>1670400</v>
          </cell>
          <cell r="I23">
            <v>1280640</v>
          </cell>
          <cell r="J23">
            <v>3730560</v>
          </cell>
          <cell r="K23">
            <v>2561280</v>
          </cell>
          <cell r="L23">
            <v>1097570.8800000001</v>
          </cell>
          <cell r="M23">
            <v>874850.88</v>
          </cell>
          <cell r="N23">
            <v>624290.88</v>
          </cell>
          <cell r="O23">
            <v>624290.88</v>
          </cell>
          <cell r="P23">
            <v>624290.88</v>
          </cell>
          <cell r="Q23">
            <v>2616960</v>
          </cell>
          <cell r="R23">
            <v>1308480</v>
          </cell>
          <cell r="S23">
            <v>808034.88</v>
          </cell>
          <cell r="T23">
            <v>1670400</v>
          </cell>
          <cell r="U23">
            <v>902690.88</v>
          </cell>
          <cell r="V23">
            <v>1197120</v>
          </cell>
          <cell r="W23">
            <v>791330.88</v>
          </cell>
          <cell r="X23">
            <v>791330.88</v>
          </cell>
          <cell r="Y23">
            <v>735650.88</v>
          </cell>
          <cell r="Z23">
            <v>1181090.8800000001</v>
          </cell>
          <cell r="AA23">
            <v>679970.88</v>
          </cell>
          <cell r="AB23">
            <v>1181090.8800000001</v>
          </cell>
          <cell r="AC23">
            <v>1181090.8800000001</v>
          </cell>
          <cell r="AD23">
            <v>1392000</v>
          </cell>
          <cell r="AE23">
            <v>1280640</v>
          </cell>
          <cell r="AF23">
            <v>791330.88</v>
          </cell>
          <cell r="AG23">
            <v>679970.88</v>
          </cell>
          <cell r="AH23">
            <v>1181090.8800000001</v>
          </cell>
          <cell r="AI23">
            <v>902690.88</v>
          </cell>
          <cell r="AJ23">
            <v>1781760</v>
          </cell>
          <cell r="AK23">
            <v>624290.88</v>
          </cell>
          <cell r="AL23">
            <v>624290.88</v>
          </cell>
          <cell r="AM23">
            <v>624290.88</v>
          </cell>
          <cell r="AN23">
            <v>2784000</v>
          </cell>
          <cell r="AO23">
            <v>1280640</v>
          </cell>
          <cell r="AP23">
            <v>3730560</v>
          </cell>
          <cell r="AQ23">
            <v>1280640</v>
          </cell>
          <cell r="AR23">
            <v>3340800</v>
          </cell>
          <cell r="AS23">
            <v>3062400</v>
          </cell>
          <cell r="AT23">
            <v>3340800</v>
          </cell>
          <cell r="AU23">
            <v>3340800</v>
          </cell>
          <cell r="AV23">
            <v>3062400</v>
          </cell>
          <cell r="AW23">
            <v>3340800</v>
          </cell>
          <cell r="AX23">
            <v>3340800</v>
          </cell>
          <cell r="AY23">
            <v>3340800</v>
          </cell>
          <cell r="AZ23">
            <v>3062400</v>
          </cell>
          <cell r="BA23">
            <v>3062400</v>
          </cell>
          <cell r="BB23">
            <v>3062400</v>
          </cell>
          <cell r="BC23">
            <v>1181090.8800000001</v>
          </cell>
          <cell r="BD23">
            <v>902690.88</v>
          </cell>
          <cell r="BE23">
            <v>67490.880000000005</v>
          </cell>
        </row>
        <row r="24">
          <cell r="A24" t="str">
            <v>SENA - VERIFICAR CREE
(C + D) X 2%</v>
          </cell>
          <cell r="B24">
            <v>1670400</v>
          </cell>
          <cell r="C24">
            <v>1670400</v>
          </cell>
          <cell r="D24">
            <v>1113600</v>
          </cell>
          <cell r="E24">
            <v>1113600</v>
          </cell>
          <cell r="F24">
            <v>835200</v>
          </cell>
          <cell r="G24">
            <v>835200</v>
          </cell>
          <cell r="H24">
            <v>835200</v>
          </cell>
          <cell r="I24">
            <v>640320</v>
          </cell>
          <cell r="J24">
            <v>1865280</v>
          </cell>
          <cell r="K24">
            <v>1280640</v>
          </cell>
          <cell r="L24">
            <v>548785.44000000006</v>
          </cell>
          <cell r="M24">
            <v>437425.44</v>
          </cell>
          <cell r="N24">
            <v>312145.44</v>
          </cell>
          <cell r="O24">
            <v>312145.44</v>
          </cell>
          <cell r="P24">
            <v>312145.44</v>
          </cell>
          <cell r="Q24">
            <v>1308480</v>
          </cell>
          <cell r="R24">
            <v>654240</v>
          </cell>
          <cell r="S24">
            <v>404017.44</v>
          </cell>
          <cell r="T24">
            <v>835200</v>
          </cell>
          <cell r="U24">
            <v>451345.44</v>
          </cell>
          <cell r="V24">
            <v>598560</v>
          </cell>
          <cell r="W24">
            <v>395665.44</v>
          </cell>
          <cell r="X24">
            <v>395665.44</v>
          </cell>
          <cell r="Y24">
            <v>367825.44</v>
          </cell>
          <cell r="Z24">
            <v>590545.44000000006</v>
          </cell>
          <cell r="AA24">
            <v>339985.44</v>
          </cell>
          <cell r="AB24">
            <v>590545.44000000006</v>
          </cell>
          <cell r="AC24">
            <v>590545.44000000006</v>
          </cell>
          <cell r="AD24">
            <v>696000</v>
          </cell>
          <cell r="AE24">
            <v>640320</v>
          </cell>
          <cell r="AF24">
            <v>395665.44</v>
          </cell>
          <cell r="AG24">
            <v>339985.44</v>
          </cell>
          <cell r="AH24">
            <v>590545.44000000006</v>
          </cell>
          <cell r="AI24">
            <v>451345.44</v>
          </cell>
          <cell r="AJ24">
            <v>890880</v>
          </cell>
          <cell r="AK24">
            <v>312145.44</v>
          </cell>
          <cell r="AL24">
            <v>312145.44</v>
          </cell>
          <cell r="AM24">
            <v>312145.44</v>
          </cell>
          <cell r="AN24">
            <v>1392000</v>
          </cell>
          <cell r="AO24">
            <v>640320</v>
          </cell>
          <cell r="AP24">
            <v>1865280</v>
          </cell>
          <cell r="AQ24">
            <v>640320</v>
          </cell>
          <cell r="AR24">
            <v>1670400</v>
          </cell>
          <cell r="AS24">
            <v>1531200</v>
          </cell>
          <cell r="AT24">
            <v>1670400</v>
          </cell>
          <cell r="AU24">
            <v>1670400</v>
          </cell>
          <cell r="AV24">
            <v>1531200</v>
          </cell>
          <cell r="AW24">
            <v>1670400</v>
          </cell>
          <cell r="AX24">
            <v>1670400</v>
          </cell>
          <cell r="AY24">
            <v>1670400</v>
          </cell>
          <cell r="AZ24">
            <v>1531200</v>
          </cell>
          <cell r="BA24">
            <v>1531200</v>
          </cell>
          <cell r="BB24">
            <v>1531200</v>
          </cell>
          <cell r="BC24">
            <v>590545.44000000006</v>
          </cell>
          <cell r="BD24">
            <v>451345.44</v>
          </cell>
          <cell r="BE24">
            <v>33745.440000000002</v>
          </cell>
        </row>
        <row r="25">
          <cell r="A25" t="str">
            <v>ICBF - VERIFICAR CREE
(C + D) X 3%</v>
          </cell>
          <cell r="B25">
            <v>2505600</v>
          </cell>
          <cell r="C25">
            <v>2505600</v>
          </cell>
          <cell r="D25">
            <v>1670400</v>
          </cell>
          <cell r="E25">
            <v>1670400</v>
          </cell>
          <cell r="F25">
            <v>1252800</v>
          </cell>
          <cell r="G25">
            <v>1252800</v>
          </cell>
          <cell r="H25">
            <v>1252800</v>
          </cell>
          <cell r="I25">
            <v>960480</v>
          </cell>
          <cell r="J25">
            <v>2797920</v>
          </cell>
          <cell r="K25">
            <v>1920960</v>
          </cell>
          <cell r="L25">
            <v>823178.15999999992</v>
          </cell>
          <cell r="M25">
            <v>656138.16</v>
          </cell>
          <cell r="N25">
            <v>468218.16</v>
          </cell>
          <cell r="O25">
            <v>468218.16</v>
          </cell>
          <cell r="P25">
            <v>468218.16</v>
          </cell>
          <cell r="Q25">
            <v>1962720</v>
          </cell>
          <cell r="R25">
            <v>981360</v>
          </cell>
          <cell r="S25">
            <v>606026.16</v>
          </cell>
          <cell r="T25">
            <v>1252800</v>
          </cell>
          <cell r="U25">
            <v>677018.16</v>
          </cell>
          <cell r="V25">
            <v>897840</v>
          </cell>
          <cell r="W25">
            <v>593498.16</v>
          </cell>
          <cell r="X25">
            <v>593498.16</v>
          </cell>
          <cell r="Y25">
            <v>551738.16</v>
          </cell>
          <cell r="Z25">
            <v>885818.15999999992</v>
          </cell>
          <cell r="AA25">
            <v>509978.16</v>
          </cell>
          <cell r="AB25">
            <v>885818.15999999992</v>
          </cell>
          <cell r="AC25">
            <v>885818.15999999992</v>
          </cell>
          <cell r="AD25">
            <v>1044000</v>
          </cell>
          <cell r="AE25">
            <v>960480</v>
          </cell>
          <cell r="AF25">
            <v>593498.16</v>
          </cell>
          <cell r="AG25">
            <v>509978.16</v>
          </cell>
          <cell r="AH25">
            <v>885818.15999999992</v>
          </cell>
          <cell r="AI25">
            <v>677018.16</v>
          </cell>
          <cell r="AJ25">
            <v>1336320</v>
          </cell>
          <cell r="AK25">
            <v>468218.16</v>
          </cell>
          <cell r="AL25">
            <v>468218.16</v>
          </cell>
          <cell r="AM25">
            <v>468218.16</v>
          </cell>
          <cell r="AN25">
            <v>2088000</v>
          </cell>
          <cell r="AO25">
            <v>960480</v>
          </cell>
          <cell r="AP25">
            <v>2797920</v>
          </cell>
          <cell r="AQ25">
            <v>960480</v>
          </cell>
          <cell r="AR25">
            <v>2505600</v>
          </cell>
          <cell r="AS25">
            <v>2296800</v>
          </cell>
          <cell r="AT25">
            <v>2505600</v>
          </cell>
          <cell r="AU25">
            <v>2505600</v>
          </cell>
          <cell r="AV25">
            <v>2296800</v>
          </cell>
          <cell r="AW25">
            <v>2505600</v>
          </cell>
          <cell r="AX25">
            <v>2505600</v>
          </cell>
          <cell r="AY25">
            <v>2505600</v>
          </cell>
          <cell r="AZ25">
            <v>2296800</v>
          </cell>
          <cell r="BA25">
            <v>2296800</v>
          </cell>
          <cell r="BB25">
            <v>2296800</v>
          </cell>
          <cell r="BC25">
            <v>885818.15999999992</v>
          </cell>
          <cell r="BD25">
            <v>677018.16</v>
          </cell>
          <cell r="BE25">
            <v>50618.159999999996</v>
          </cell>
        </row>
        <row r="26">
          <cell r="A26" t="str">
            <v>EXAMEN DE INGRESO - EGRESO</v>
          </cell>
          <cell r="B26">
            <v>100000</v>
          </cell>
          <cell r="C26">
            <v>100000</v>
          </cell>
          <cell r="D26">
            <v>100000</v>
          </cell>
          <cell r="E26">
            <v>100000</v>
          </cell>
          <cell r="F26">
            <v>100000</v>
          </cell>
          <cell r="G26">
            <v>100000</v>
          </cell>
          <cell r="H26">
            <v>100000</v>
          </cell>
          <cell r="I26">
            <v>100000</v>
          </cell>
          <cell r="J26">
            <v>100000</v>
          </cell>
          <cell r="K26">
            <v>100000</v>
          </cell>
          <cell r="L26">
            <v>100000</v>
          </cell>
          <cell r="M26">
            <v>100000</v>
          </cell>
          <cell r="N26">
            <v>100000</v>
          </cell>
          <cell r="O26">
            <v>100000</v>
          </cell>
          <cell r="P26">
            <v>100000</v>
          </cell>
          <cell r="Q26">
            <v>100000</v>
          </cell>
          <cell r="R26">
            <v>100000</v>
          </cell>
          <cell r="S26">
            <v>100000</v>
          </cell>
          <cell r="T26">
            <v>100000</v>
          </cell>
          <cell r="U26">
            <v>100000</v>
          </cell>
          <cell r="V26">
            <v>100000</v>
          </cell>
          <cell r="W26">
            <v>100000</v>
          </cell>
          <cell r="X26">
            <v>100000</v>
          </cell>
          <cell r="Y26">
            <v>100000</v>
          </cell>
          <cell r="Z26">
            <v>100000</v>
          </cell>
          <cell r="AA26">
            <v>100000</v>
          </cell>
          <cell r="AB26">
            <v>100000</v>
          </cell>
          <cell r="AC26">
            <v>100000</v>
          </cell>
          <cell r="AD26">
            <v>100000</v>
          </cell>
          <cell r="AE26">
            <v>100000</v>
          </cell>
          <cell r="AF26">
            <v>100000</v>
          </cell>
          <cell r="AG26">
            <v>100000</v>
          </cell>
          <cell r="AH26">
            <v>100000</v>
          </cell>
          <cell r="AI26">
            <v>100000</v>
          </cell>
          <cell r="AJ26">
            <v>100000</v>
          </cell>
          <cell r="AK26">
            <v>100000</v>
          </cell>
          <cell r="AL26">
            <v>100000</v>
          </cell>
          <cell r="AM26">
            <v>100000</v>
          </cell>
          <cell r="AN26">
            <v>100000</v>
          </cell>
          <cell r="AO26">
            <v>100000</v>
          </cell>
          <cell r="AP26">
            <v>100000</v>
          </cell>
          <cell r="AQ26">
            <v>100000</v>
          </cell>
          <cell r="AR26">
            <v>100000</v>
          </cell>
          <cell r="AS26">
            <v>100000</v>
          </cell>
          <cell r="AT26">
            <v>100000</v>
          </cell>
          <cell r="AU26">
            <v>100000</v>
          </cell>
          <cell r="AV26">
            <v>100000</v>
          </cell>
          <cell r="AW26">
            <v>100000</v>
          </cell>
          <cell r="AX26">
            <v>100000</v>
          </cell>
          <cell r="AY26">
            <v>100000</v>
          </cell>
          <cell r="AZ26">
            <v>100000</v>
          </cell>
          <cell r="BA26">
            <v>100000</v>
          </cell>
          <cell r="BB26">
            <v>100000</v>
          </cell>
          <cell r="BC26">
            <v>100000</v>
          </cell>
          <cell r="BD26">
            <v>100000</v>
          </cell>
          <cell r="BE26">
            <v>100000</v>
          </cell>
        </row>
        <row r="27">
          <cell r="A27" t="str">
            <v xml:space="preserve">DOTACIÓN </v>
          </cell>
          <cell r="B27">
            <v>0</v>
          </cell>
          <cell r="C27">
            <v>0</v>
          </cell>
          <cell r="D27">
            <v>0</v>
          </cell>
          <cell r="E27">
            <v>0</v>
          </cell>
          <cell r="F27">
            <v>0</v>
          </cell>
          <cell r="G27">
            <v>0</v>
          </cell>
          <cell r="H27">
            <v>0</v>
          </cell>
          <cell r="I27">
            <v>0</v>
          </cell>
          <cell r="J27">
            <v>0</v>
          </cell>
          <cell r="K27">
            <v>0</v>
          </cell>
          <cell r="L27">
            <v>498000</v>
          </cell>
          <cell r="M27">
            <v>498000</v>
          </cell>
          <cell r="N27">
            <v>498000</v>
          </cell>
          <cell r="O27">
            <v>498000</v>
          </cell>
          <cell r="P27">
            <v>498000</v>
          </cell>
          <cell r="Q27">
            <v>0</v>
          </cell>
          <cell r="R27">
            <v>0</v>
          </cell>
          <cell r="S27">
            <v>498000</v>
          </cell>
          <cell r="T27">
            <v>0</v>
          </cell>
          <cell r="U27">
            <v>498000</v>
          </cell>
          <cell r="V27">
            <v>0</v>
          </cell>
          <cell r="W27">
            <v>498000</v>
          </cell>
          <cell r="X27">
            <v>498000</v>
          </cell>
          <cell r="Y27">
            <v>498000</v>
          </cell>
          <cell r="Z27">
            <v>498000</v>
          </cell>
          <cell r="AA27">
            <v>498000</v>
          </cell>
          <cell r="AB27">
            <v>498000</v>
          </cell>
          <cell r="AC27">
            <v>498000</v>
          </cell>
          <cell r="AD27">
            <v>0</v>
          </cell>
          <cell r="AE27">
            <v>0</v>
          </cell>
          <cell r="AF27">
            <v>498000</v>
          </cell>
          <cell r="AG27">
            <v>498000</v>
          </cell>
          <cell r="AH27">
            <v>498000</v>
          </cell>
          <cell r="AI27">
            <v>498000</v>
          </cell>
          <cell r="AJ27">
            <v>0</v>
          </cell>
          <cell r="AK27">
            <v>498000</v>
          </cell>
          <cell r="AL27">
            <v>498000</v>
          </cell>
          <cell r="AM27">
            <v>498000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498000</v>
          </cell>
          <cell r="BD27">
            <v>498000</v>
          </cell>
          <cell r="BE27">
            <v>498000</v>
          </cell>
        </row>
        <row r="28">
          <cell r="A28" t="str">
            <v>KIT ELEMENTOS DE PROTECCIÓN PERSONAL</v>
          </cell>
          <cell r="B28">
            <v>481760</v>
          </cell>
          <cell r="C28">
            <v>481760</v>
          </cell>
          <cell r="D28">
            <v>481760</v>
          </cell>
          <cell r="E28">
            <v>481760</v>
          </cell>
          <cell r="F28">
            <v>481760</v>
          </cell>
          <cell r="G28">
            <v>481760</v>
          </cell>
          <cell r="H28">
            <v>481760</v>
          </cell>
          <cell r="I28">
            <v>481760</v>
          </cell>
          <cell r="J28">
            <v>481760</v>
          </cell>
          <cell r="K28">
            <v>481760</v>
          </cell>
          <cell r="L28">
            <v>481760</v>
          </cell>
          <cell r="M28">
            <v>481760</v>
          </cell>
          <cell r="N28">
            <v>481760</v>
          </cell>
          <cell r="O28">
            <v>481760</v>
          </cell>
          <cell r="P28">
            <v>481760</v>
          </cell>
          <cell r="Q28">
            <v>770860</v>
          </cell>
          <cell r="R28">
            <v>770860</v>
          </cell>
          <cell r="S28">
            <v>770860</v>
          </cell>
          <cell r="T28">
            <v>770860</v>
          </cell>
          <cell r="U28">
            <v>770860</v>
          </cell>
          <cell r="V28">
            <v>770860</v>
          </cell>
          <cell r="W28">
            <v>770860</v>
          </cell>
          <cell r="X28">
            <v>770860</v>
          </cell>
          <cell r="Y28">
            <v>770860</v>
          </cell>
          <cell r="Z28">
            <v>770860</v>
          </cell>
          <cell r="AA28">
            <v>770860</v>
          </cell>
          <cell r="AB28">
            <v>770860</v>
          </cell>
          <cell r="AC28">
            <v>770860</v>
          </cell>
          <cell r="AD28">
            <v>770860</v>
          </cell>
          <cell r="AE28">
            <v>770860</v>
          </cell>
          <cell r="AF28">
            <v>770860</v>
          </cell>
          <cell r="AG28">
            <v>770860</v>
          </cell>
          <cell r="AH28">
            <v>770860</v>
          </cell>
          <cell r="AI28">
            <v>770860</v>
          </cell>
          <cell r="AJ28">
            <v>770860</v>
          </cell>
          <cell r="AK28">
            <v>770860</v>
          </cell>
          <cell r="AL28">
            <v>770860</v>
          </cell>
          <cell r="AM28">
            <v>770860</v>
          </cell>
          <cell r="AN28">
            <v>481760</v>
          </cell>
          <cell r="AO28">
            <v>481760</v>
          </cell>
          <cell r="AP28">
            <v>481760</v>
          </cell>
          <cell r="AQ28">
            <v>481760</v>
          </cell>
          <cell r="AR28">
            <v>481760</v>
          </cell>
          <cell r="AS28">
            <v>481760</v>
          </cell>
          <cell r="AT28">
            <v>481760</v>
          </cell>
          <cell r="AU28">
            <v>481760</v>
          </cell>
          <cell r="AV28">
            <v>481760</v>
          </cell>
          <cell r="AW28">
            <v>481760</v>
          </cell>
          <cell r="AX28">
            <v>481760</v>
          </cell>
          <cell r="AY28">
            <v>481760</v>
          </cell>
          <cell r="AZ28">
            <v>481760</v>
          </cell>
          <cell r="BA28">
            <v>481760</v>
          </cell>
          <cell r="BB28">
            <v>481760</v>
          </cell>
          <cell r="BC28">
            <v>481760</v>
          </cell>
          <cell r="BD28">
            <v>481760</v>
          </cell>
          <cell r="BE28">
            <v>770860</v>
          </cell>
        </row>
        <row r="29">
          <cell r="A29" t="str">
            <v>TOTAL ANUAL</v>
          </cell>
          <cell r="B29">
            <v>132788351.688192</v>
          </cell>
          <cell r="C29">
            <v>132788351.688192</v>
          </cell>
          <cell r="D29">
            <v>88719487.792127997</v>
          </cell>
          <cell r="E29">
            <v>88719487.792127997</v>
          </cell>
          <cell r="F29">
            <v>66685055.844095998</v>
          </cell>
          <cell r="G29">
            <v>66685055.844095998</v>
          </cell>
          <cell r="H29">
            <v>66685055.844095998</v>
          </cell>
          <cell r="I29">
            <v>51260953.4804736</v>
          </cell>
          <cell r="J29">
            <v>148212454.05181441</v>
          </cell>
          <cell r="K29">
            <v>101940146.9609472</v>
          </cell>
          <cell r="L29">
            <v>44443995.18876005</v>
          </cell>
          <cell r="M29">
            <v>35630222.409547247</v>
          </cell>
          <cell r="N29">
            <v>25714728.032932851</v>
          </cell>
          <cell r="O29">
            <v>25714728.032932851</v>
          </cell>
          <cell r="P29">
            <v>25714728.032932851</v>
          </cell>
          <cell r="Q29">
            <v>104432690.15575041</v>
          </cell>
          <cell r="R29">
            <v>52651775.077875204</v>
          </cell>
          <cell r="S29">
            <v>33275190.575783413</v>
          </cell>
          <cell r="T29">
            <v>66974155.844095998</v>
          </cell>
          <cell r="U29">
            <v>37021044.006948851</v>
          </cell>
          <cell r="V29">
            <v>48244888.688268796</v>
          </cell>
          <cell r="W29">
            <v>32614157.617342453</v>
          </cell>
          <cell r="X29">
            <v>32614157.617342453</v>
          </cell>
          <cell r="Y29">
            <v>30410714.422539253</v>
          </cell>
          <cell r="Z29">
            <v>48038259.980964847</v>
          </cell>
          <cell r="AA29">
            <v>28207271.227736052</v>
          </cell>
          <cell r="AB29">
            <v>48038259.980964847</v>
          </cell>
          <cell r="AC29">
            <v>48038259.980964847</v>
          </cell>
          <cell r="AD29">
            <v>55956939.870080002</v>
          </cell>
          <cell r="AE29">
            <v>51550053.4804736</v>
          </cell>
          <cell r="AF29">
            <v>32614157.617342453</v>
          </cell>
          <cell r="AG29">
            <v>28207271.227736052</v>
          </cell>
          <cell r="AH29">
            <v>48038259.980964847</v>
          </cell>
          <cell r="AI29">
            <v>37021044.006948851</v>
          </cell>
          <cell r="AJ29">
            <v>71381042.233702391</v>
          </cell>
          <cell r="AK29">
            <v>26003828.032932851</v>
          </cell>
          <cell r="AL29">
            <v>26003828.032932851</v>
          </cell>
          <cell r="AM29">
            <v>26003828.032932851</v>
          </cell>
          <cell r="AN29">
            <v>110753919.74016</v>
          </cell>
          <cell r="AO29">
            <v>51260953.4804736</v>
          </cell>
          <cell r="AP29">
            <v>148212454.05181441</v>
          </cell>
          <cell r="AQ29">
            <v>51260953.4804736</v>
          </cell>
          <cell r="AR29">
            <v>132788351.688192</v>
          </cell>
          <cell r="AS29">
            <v>121771135.714176</v>
          </cell>
          <cell r="AT29">
            <v>132788351.688192</v>
          </cell>
          <cell r="AU29">
            <v>132788351.688192</v>
          </cell>
          <cell r="AV29">
            <v>121771135.714176</v>
          </cell>
          <cell r="AW29">
            <v>132788351.688192</v>
          </cell>
          <cell r="AX29">
            <v>132788351.688192</v>
          </cell>
          <cell r="AY29">
            <v>132788351.688192</v>
          </cell>
          <cell r="AZ29">
            <v>121771135.714176</v>
          </cell>
          <cell r="BA29">
            <v>121771135.714176</v>
          </cell>
          <cell r="BB29">
            <v>121771135.714176</v>
          </cell>
          <cell r="BC29">
            <v>47749159.980964847</v>
          </cell>
          <cell r="BD29">
            <v>36731944.006948851</v>
          </cell>
          <cell r="BE29">
            <v>3969396.0849008514</v>
          </cell>
        </row>
        <row r="30">
          <cell r="A30" t="str">
            <v>JORNAL</v>
          </cell>
          <cell r="B30">
            <v>228821.91780821918</v>
          </cell>
          <cell r="C30">
            <v>228821.91780821918</v>
          </cell>
          <cell r="D30">
            <v>152547.94520547945</v>
          </cell>
          <cell r="E30">
            <v>152547.94520547945</v>
          </cell>
          <cell r="F30">
            <v>114410.95890410959</v>
          </cell>
          <cell r="G30">
            <v>114410.95890410959</v>
          </cell>
          <cell r="H30">
            <v>114410.95890410959</v>
          </cell>
          <cell r="I30">
            <v>87715.068493150684</v>
          </cell>
          <cell r="J30">
            <v>255517.80821917808</v>
          </cell>
          <cell r="K30">
            <v>175430.13698630137</v>
          </cell>
          <cell r="L30">
            <v>70553.42465753424</v>
          </cell>
          <cell r="M30">
            <v>55298.630136986299</v>
          </cell>
          <cell r="N30">
            <v>38136.986301369863</v>
          </cell>
          <cell r="O30">
            <v>38136.986301369863</v>
          </cell>
          <cell r="P30">
            <v>38136.986301369863</v>
          </cell>
          <cell r="Q30">
            <v>179243.83561643836</v>
          </cell>
          <cell r="R30">
            <v>89621.917808219179</v>
          </cell>
          <cell r="S30">
            <v>50722.191780821915</v>
          </cell>
          <cell r="T30">
            <v>114410.95890410959</v>
          </cell>
          <cell r="U30">
            <v>57205.479452054795</v>
          </cell>
          <cell r="V30">
            <v>81994.520547945212</v>
          </cell>
          <cell r="W30">
            <v>49578.082191780821</v>
          </cell>
          <cell r="X30">
            <v>49578.082191780821</v>
          </cell>
          <cell r="Y30">
            <v>45764.383561643837</v>
          </cell>
          <cell r="Z30">
            <v>76273.972602739726</v>
          </cell>
          <cell r="AA30">
            <v>41950.684931506847</v>
          </cell>
          <cell r="AB30">
            <v>76273.972602739726</v>
          </cell>
          <cell r="AC30">
            <v>76273.972602739726</v>
          </cell>
          <cell r="AD30">
            <v>95342.465753424651</v>
          </cell>
          <cell r="AE30">
            <v>87715.068493150684</v>
          </cell>
          <cell r="AF30">
            <v>49578.082191780821</v>
          </cell>
          <cell r="AG30">
            <v>41950.684931506847</v>
          </cell>
          <cell r="AH30">
            <v>76273.972602739726</v>
          </cell>
          <cell r="AI30">
            <v>57205.479452054795</v>
          </cell>
          <cell r="AJ30">
            <v>122038.35616438356</v>
          </cell>
          <cell r="AK30">
            <v>38136.986301369863</v>
          </cell>
          <cell r="AL30">
            <v>38136.986301369863</v>
          </cell>
          <cell r="AM30">
            <v>38136.986301369863</v>
          </cell>
          <cell r="AN30">
            <v>190684.9315068493</v>
          </cell>
          <cell r="AO30">
            <v>87715.068493150684</v>
          </cell>
          <cell r="AP30">
            <v>255517.80821917808</v>
          </cell>
          <cell r="AQ30">
            <v>87715.068493150684</v>
          </cell>
          <cell r="AR30">
            <v>228821.91780821918</v>
          </cell>
          <cell r="AS30">
            <v>209753.42465753425</v>
          </cell>
          <cell r="AT30">
            <v>228821.91780821918</v>
          </cell>
          <cell r="AU30">
            <v>228821.91780821918</v>
          </cell>
          <cell r="AV30">
            <v>209753.42465753425</v>
          </cell>
          <cell r="AW30">
            <v>228821.91780821918</v>
          </cell>
          <cell r="AX30">
            <v>228821.91780821918</v>
          </cell>
          <cell r="AY30">
            <v>228821.91780821918</v>
          </cell>
          <cell r="AZ30">
            <v>209753.42465753425</v>
          </cell>
          <cell r="BA30">
            <v>209753.42465753425</v>
          </cell>
          <cell r="BB30">
            <v>209753.42465753425</v>
          </cell>
          <cell r="BC30">
            <v>76273.972602739726</v>
          </cell>
          <cell r="BD30">
            <v>57205.479452054795</v>
          </cell>
          <cell r="BE30">
            <v>0</v>
          </cell>
        </row>
        <row r="31">
          <cell r="A31" t="str">
            <v>PRESTACIONES</v>
          </cell>
          <cell r="B31">
            <v>134981.78544710137</v>
          </cell>
          <cell r="C31">
            <v>134981.78544710137</v>
          </cell>
          <cell r="D31">
            <v>90519.144635967124</v>
          </cell>
          <cell r="E31">
            <v>90519.144635967124</v>
          </cell>
          <cell r="F31">
            <v>68287.824230399987</v>
          </cell>
          <cell r="G31">
            <v>68287.824230399987</v>
          </cell>
          <cell r="H31">
            <v>68287.824230399987</v>
          </cell>
          <cell r="I31">
            <v>52725.899946503007</v>
          </cell>
          <cell r="J31">
            <v>150543.70973099835</v>
          </cell>
          <cell r="K31">
            <v>103857.93687930741</v>
          </cell>
          <cell r="L31">
            <v>51210.945722630277</v>
          </cell>
          <cell r="M31">
            <v>42318.417560403417</v>
          </cell>
          <cell r="N31">
            <v>32314.323377898225</v>
          </cell>
          <cell r="O31">
            <v>32314.323377898225</v>
          </cell>
          <cell r="P31">
            <v>32314.323377898225</v>
          </cell>
          <cell r="Q31">
            <v>106873.12371438468</v>
          </cell>
          <cell r="R31">
            <v>54629.520761301916</v>
          </cell>
          <cell r="S31">
            <v>40442.713906255929</v>
          </cell>
          <cell r="T31">
            <v>69079.879024920534</v>
          </cell>
          <cell r="U31">
            <v>44222.038375202326</v>
          </cell>
          <cell r="V31">
            <v>50183.256680188482</v>
          </cell>
          <cell r="W31">
            <v>39775.774294088915</v>
          </cell>
          <cell r="X31">
            <v>39775.774294088915</v>
          </cell>
          <cell r="Y31">
            <v>37552.642253532198</v>
          </cell>
          <cell r="Z31">
            <v>55337.698577985895</v>
          </cell>
          <cell r="AA31">
            <v>35329.510212975489</v>
          </cell>
          <cell r="AB31">
            <v>55337.698577985895</v>
          </cell>
          <cell r="AC31">
            <v>55337.698577985895</v>
          </cell>
          <cell r="AD31">
            <v>57964.218822136987</v>
          </cell>
          <cell r="AE31">
            <v>53517.954741023554</v>
          </cell>
          <cell r="AF31">
            <v>39775.774294088915</v>
          </cell>
          <cell r="AG31">
            <v>35329.510212975489</v>
          </cell>
          <cell r="AH31">
            <v>55337.698577985895</v>
          </cell>
          <cell r="AI31">
            <v>44222.038375202326</v>
          </cell>
          <cell r="AJ31">
            <v>73526.143106033967</v>
          </cell>
          <cell r="AK31">
            <v>33106.378172418772</v>
          </cell>
          <cell r="AL31">
            <v>33106.378172418772</v>
          </cell>
          <cell r="AM31">
            <v>33106.378172418772</v>
          </cell>
          <cell r="AN31">
            <v>112750.46504153428</v>
          </cell>
          <cell r="AO31">
            <v>52725.899946503007</v>
          </cell>
          <cell r="AP31">
            <v>150543.70973099835</v>
          </cell>
          <cell r="AQ31">
            <v>52725.899946503007</v>
          </cell>
          <cell r="AR31">
            <v>134981.78544710137</v>
          </cell>
          <cell r="AS31">
            <v>123866.12524431778</v>
          </cell>
          <cell r="AT31">
            <v>134981.78544710137</v>
          </cell>
          <cell r="AU31">
            <v>134981.78544710137</v>
          </cell>
          <cell r="AV31">
            <v>123866.12524431778</v>
          </cell>
          <cell r="AW31">
            <v>134981.78544710137</v>
          </cell>
          <cell r="AX31">
            <v>134981.78544710137</v>
          </cell>
          <cell r="AY31">
            <v>134981.78544710137</v>
          </cell>
          <cell r="AZ31">
            <v>123866.12524431778</v>
          </cell>
          <cell r="BA31">
            <v>123866.12524431778</v>
          </cell>
          <cell r="BB31">
            <v>123866.12524431778</v>
          </cell>
          <cell r="BC31">
            <v>54545.643783465333</v>
          </cell>
          <cell r="BD31">
            <v>43429.983580681779</v>
          </cell>
          <cell r="BE31">
            <v>10875.057766851647</v>
          </cell>
        </row>
        <row r="32">
          <cell r="A32" t="str">
            <v>FACTOR PRESTACIONAL</v>
          </cell>
          <cell r="B32">
            <v>1.59</v>
          </cell>
          <cell r="C32">
            <v>1.59</v>
          </cell>
          <cell r="D32">
            <v>1.59</v>
          </cell>
          <cell r="E32">
            <v>1.59</v>
          </cell>
          <cell r="F32">
            <v>1.6</v>
          </cell>
          <cell r="G32">
            <v>1.6</v>
          </cell>
          <cell r="H32">
            <v>1.6</v>
          </cell>
          <cell r="I32">
            <v>1.6</v>
          </cell>
          <cell r="J32">
            <v>1.59</v>
          </cell>
          <cell r="K32">
            <v>1.59</v>
          </cell>
          <cell r="L32">
            <v>1.73</v>
          </cell>
          <cell r="M32">
            <v>1.77</v>
          </cell>
          <cell r="N32">
            <v>1.85</v>
          </cell>
          <cell r="O32">
            <v>1.85</v>
          </cell>
          <cell r="P32">
            <v>1.85</v>
          </cell>
          <cell r="Q32">
            <v>1.6</v>
          </cell>
          <cell r="R32">
            <v>1.61</v>
          </cell>
          <cell r="S32">
            <v>1.8</v>
          </cell>
          <cell r="T32">
            <v>1.6</v>
          </cell>
          <cell r="U32">
            <v>1.77</v>
          </cell>
          <cell r="V32">
            <v>1.61</v>
          </cell>
          <cell r="W32">
            <v>1.8</v>
          </cell>
          <cell r="X32">
            <v>1.8</v>
          </cell>
          <cell r="Y32">
            <v>1.82</v>
          </cell>
          <cell r="Z32">
            <v>1.73</v>
          </cell>
          <cell r="AA32">
            <v>1.84</v>
          </cell>
          <cell r="AB32">
            <v>1.73</v>
          </cell>
          <cell r="AC32">
            <v>1.73</v>
          </cell>
          <cell r="AD32">
            <v>1.61</v>
          </cell>
          <cell r="AE32">
            <v>1.61</v>
          </cell>
          <cell r="AF32">
            <v>1.8</v>
          </cell>
          <cell r="AG32">
            <v>1.84</v>
          </cell>
          <cell r="AH32">
            <v>1.73</v>
          </cell>
          <cell r="AI32">
            <v>1.77</v>
          </cell>
          <cell r="AJ32">
            <v>1.6</v>
          </cell>
          <cell r="AK32">
            <v>1.87</v>
          </cell>
          <cell r="AL32">
            <v>1.87</v>
          </cell>
          <cell r="AM32">
            <v>1.87</v>
          </cell>
          <cell r="AN32">
            <v>1.59</v>
          </cell>
          <cell r="AO32">
            <v>1.6</v>
          </cell>
          <cell r="AP32">
            <v>1.59</v>
          </cell>
          <cell r="AQ32">
            <v>1.6</v>
          </cell>
          <cell r="AR32">
            <v>1.59</v>
          </cell>
          <cell r="AS32">
            <v>1.59</v>
          </cell>
          <cell r="AT32">
            <v>1.59</v>
          </cell>
          <cell r="AU32">
            <v>1.59</v>
          </cell>
          <cell r="AV32">
            <v>1.59</v>
          </cell>
          <cell r="AW32">
            <v>1.59</v>
          </cell>
          <cell r="AX32">
            <v>1.59</v>
          </cell>
          <cell r="AY32">
            <v>1.59</v>
          </cell>
          <cell r="AZ32">
            <v>1.59</v>
          </cell>
          <cell r="BA32">
            <v>1.59</v>
          </cell>
          <cell r="BB32">
            <v>1.59</v>
          </cell>
          <cell r="BC32">
            <v>1.72</v>
          </cell>
          <cell r="BD32">
            <v>1.76</v>
          </cell>
          <cell r="BE32" t="str">
            <v/>
          </cell>
        </row>
      </sheetData>
      <sheetData sheetId="33"/>
      <sheetData sheetId="34"/>
      <sheetData sheetId="35"/>
      <sheetData sheetId="36"/>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FINAL"/>
      <sheetName val="APU COLECTOR FINAL"/>
      <sheetName val=" PTAR DONMATIAS"/>
      <sheetName val="APU PTAR"/>
    </sheetNames>
    <sheetDataSet>
      <sheetData sheetId="0">
        <row r="64">
          <cell r="D64">
            <v>225000</v>
          </cell>
        </row>
        <row r="68">
          <cell r="D68">
            <v>35000</v>
          </cell>
        </row>
        <row r="328">
          <cell r="D328">
            <v>680572</v>
          </cell>
        </row>
        <row r="329">
          <cell r="D329">
            <v>701800</v>
          </cell>
        </row>
      </sheetData>
      <sheetData sheetId="1"/>
      <sheetData sheetId="2"/>
      <sheetData sheetId="3"/>
      <sheetData sheetId="4"/>
      <sheetData sheetId="5"/>
      <sheetData sheetId="6"/>
      <sheetData sheetId="7"/>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C2-AG96"/>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s>
    <sheetDataSet>
      <sheetData sheetId="0" refreshError="1"/>
      <sheetData sheetId="1" refreshError="1"/>
      <sheetData sheetId="2" refreshError="1"/>
      <sheetData sheetId="3" refreshError="1"/>
      <sheetData sheetId="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4">
          <cell r="E4">
            <v>18</v>
          </cell>
          <cell r="F4">
            <v>1.0236873428326527</v>
          </cell>
          <cell r="G4">
            <v>7</v>
          </cell>
          <cell r="H4">
            <v>0.38607999999999998</v>
          </cell>
          <cell r="I4">
            <v>1.1582399999999999</v>
          </cell>
          <cell r="J4">
            <v>1.1234928</v>
          </cell>
          <cell r="K4">
            <v>19</v>
          </cell>
          <cell r="L4">
            <v>0.23367999999999997</v>
          </cell>
          <cell r="M4">
            <v>1.1683999999999999</v>
          </cell>
          <cell r="N4">
            <v>1.1333479999999998</v>
          </cell>
          <cell r="O4">
            <v>19</v>
          </cell>
          <cell r="P4">
            <v>0.254</v>
          </cell>
          <cell r="Q4">
            <v>0.18592800000000001</v>
          </cell>
          <cell r="R4">
            <v>1.133856</v>
          </cell>
          <cell r="S4">
            <v>1.09984032</v>
          </cell>
          <cell r="T4">
            <v>0.82304683373131526</v>
          </cell>
          <cell r="U4">
            <v>16</v>
          </cell>
          <cell r="V4">
            <v>0.254</v>
          </cell>
          <cell r="W4">
            <v>1.22</v>
          </cell>
        </row>
        <row r="5">
          <cell r="E5">
            <v>16</v>
          </cell>
          <cell r="F5">
            <v>1.2908459058322823</v>
          </cell>
          <cell r="G5">
            <v>7</v>
          </cell>
          <cell r="H5">
            <v>0.48767999999999995</v>
          </cell>
          <cell r="I5">
            <v>1.4630399999999999</v>
          </cell>
          <cell r="J5">
            <v>1.4191487999999999</v>
          </cell>
          <cell r="K5">
            <v>19</v>
          </cell>
          <cell r="L5">
            <v>0.29717999999999994</v>
          </cell>
          <cell r="M5">
            <v>1.4858999999999998</v>
          </cell>
          <cell r="N5">
            <v>1.4413229999999997</v>
          </cell>
          <cell r="O5">
            <v>19</v>
          </cell>
          <cell r="P5">
            <v>0.32003999999999999</v>
          </cell>
          <cell r="Q5">
            <v>0.23426928</v>
          </cell>
          <cell r="R5">
            <v>1.4286585599999999</v>
          </cell>
          <cell r="S5">
            <v>1.3857988031999999</v>
          </cell>
          <cell r="T5">
            <v>1.3086957277552644</v>
          </cell>
          <cell r="U5">
            <v>26</v>
          </cell>
          <cell r="V5">
            <v>0.254</v>
          </cell>
          <cell r="W5">
            <v>1.52</v>
          </cell>
        </row>
        <row r="6">
          <cell r="E6">
            <v>14</v>
          </cell>
          <cell r="F6">
            <v>1.6277266337915062</v>
          </cell>
          <cell r="G6">
            <v>7</v>
          </cell>
          <cell r="H6">
            <v>0.61468</v>
          </cell>
          <cell r="I6">
            <v>1.8440400000000001</v>
          </cell>
          <cell r="J6">
            <v>1.7887188000000001</v>
          </cell>
          <cell r="K6">
            <v>19</v>
          </cell>
          <cell r="L6">
            <v>0.37337999999999999</v>
          </cell>
          <cell r="M6">
            <v>1.8669</v>
          </cell>
          <cell r="N6">
            <v>1.8108929999999999</v>
          </cell>
          <cell r="O6">
            <v>19</v>
          </cell>
          <cell r="P6">
            <v>0.40386</v>
          </cell>
          <cell r="Q6">
            <v>0.29562551999999997</v>
          </cell>
          <cell r="R6">
            <v>1.8028310400000001</v>
          </cell>
          <cell r="S6">
            <v>1.7487461088</v>
          </cell>
          <cell r="T6">
            <v>2.0809077170983796</v>
          </cell>
          <cell r="U6">
            <v>41</v>
          </cell>
          <cell r="V6">
            <v>0.254</v>
          </cell>
          <cell r="W6">
            <v>1.98</v>
          </cell>
        </row>
        <row r="7">
          <cell r="E7">
            <v>12</v>
          </cell>
          <cell r="F7">
            <v>2.0525253884939483</v>
          </cell>
          <cell r="G7">
            <v>7</v>
          </cell>
          <cell r="H7">
            <v>0.77469999999999994</v>
          </cell>
          <cell r="I7">
            <v>2.3240999999999996</v>
          </cell>
          <cell r="J7">
            <v>2.2543769999999994</v>
          </cell>
          <cell r="K7">
            <v>19</v>
          </cell>
          <cell r="L7">
            <v>0.46989999999999998</v>
          </cell>
          <cell r="M7">
            <v>2.3494999999999999</v>
          </cell>
          <cell r="N7">
            <v>2.2790149999999998</v>
          </cell>
          <cell r="O7">
            <v>19</v>
          </cell>
          <cell r="P7">
            <v>0.51053999999999999</v>
          </cell>
          <cell r="Q7">
            <v>0.37371527999999998</v>
          </cell>
          <cell r="R7">
            <v>2.2790505599999999</v>
          </cell>
          <cell r="S7">
            <v>2.2106790431999999</v>
          </cell>
          <cell r="T7">
            <v>3.3087728761114783</v>
          </cell>
          <cell r="U7">
            <v>65</v>
          </cell>
          <cell r="V7">
            <v>0.254</v>
          </cell>
          <cell r="W7">
            <v>2.57</v>
          </cell>
        </row>
        <row r="8">
          <cell r="E8">
            <v>10</v>
          </cell>
          <cell r="F8">
            <v>2.5881867280128654</v>
          </cell>
          <cell r="G8">
            <v>7</v>
          </cell>
          <cell r="H8">
            <v>0.97789999999999999</v>
          </cell>
          <cell r="I8">
            <v>2.9337</v>
          </cell>
          <cell r="J8">
            <v>2.8456889999999997</v>
          </cell>
          <cell r="K8">
            <v>19</v>
          </cell>
          <cell r="L8">
            <v>0.59435999999999989</v>
          </cell>
          <cell r="M8">
            <v>2.9717999999999996</v>
          </cell>
          <cell r="N8">
            <v>2.8826459999999994</v>
          </cell>
          <cell r="O8">
            <v>19</v>
          </cell>
          <cell r="P8">
            <v>0.64261999999999997</v>
          </cell>
          <cell r="Q8">
            <v>0.47039784000000001</v>
          </cell>
          <cell r="R8">
            <v>2.8686556799999998</v>
          </cell>
          <cell r="S8">
            <v>2.7825960095999998</v>
          </cell>
          <cell r="T8">
            <v>5.2611549545103795</v>
          </cell>
          <cell r="U8">
            <v>104</v>
          </cell>
          <cell r="V8">
            <v>0.254</v>
          </cell>
          <cell r="W8">
            <v>3.2</v>
          </cell>
        </row>
        <row r="9">
          <cell r="E9">
            <v>8</v>
          </cell>
          <cell r="F9">
            <v>3.2636432058836342</v>
          </cell>
          <cell r="G9">
            <v>7</v>
          </cell>
          <cell r="H9">
            <v>1.23444</v>
          </cell>
          <cell r="I9">
            <v>3.7033199999999997</v>
          </cell>
          <cell r="J9">
            <v>3.5922203999999995</v>
          </cell>
          <cell r="K9">
            <v>19</v>
          </cell>
          <cell r="L9">
            <v>0.74929999999999997</v>
          </cell>
          <cell r="M9">
            <v>3.7464999999999997</v>
          </cell>
          <cell r="N9">
            <v>3.6341049999999995</v>
          </cell>
          <cell r="O9">
            <v>19</v>
          </cell>
          <cell r="P9">
            <v>0.81025999999999998</v>
          </cell>
          <cell r="Q9">
            <v>0.59311031999999997</v>
          </cell>
          <cell r="R9">
            <v>3.6170006399999997</v>
          </cell>
          <cell r="S9">
            <v>3.5084906207999995</v>
          </cell>
          <cell r="T9">
            <v>8.3655640600810273</v>
          </cell>
          <cell r="U9">
            <v>24</v>
          </cell>
          <cell r="V9">
            <v>0.254</v>
          </cell>
          <cell r="W9">
            <v>3.99</v>
          </cell>
          <cell r="X9">
            <v>3.4</v>
          </cell>
        </row>
        <row r="10">
          <cell r="E10">
            <v>6</v>
          </cell>
          <cell r="F10">
            <v>4.1153780985069099</v>
          </cell>
          <cell r="G10">
            <v>7</v>
          </cell>
          <cell r="H10">
            <v>1.5544800000000001</v>
          </cell>
          <cell r="I10">
            <v>4.6634400000000005</v>
          </cell>
          <cell r="J10">
            <v>4.5235368000000005</v>
          </cell>
          <cell r="K10">
            <v>19</v>
          </cell>
          <cell r="L10">
            <v>0.94488000000000005</v>
          </cell>
          <cell r="M10">
            <v>4.7244000000000002</v>
          </cell>
          <cell r="N10">
            <v>4.582668</v>
          </cell>
          <cell r="O10">
            <v>19</v>
          </cell>
          <cell r="P10">
            <v>1.02108</v>
          </cell>
          <cell r="Q10">
            <v>0.74743055999999997</v>
          </cell>
          <cell r="R10">
            <v>4.5581011199999999</v>
          </cell>
          <cell r="S10">
            <v>4.4213580863999997</v>
          </cell>
          <cell r="T10">
            <v>13.301767890969138</v>
          </cell>
          <cell r="U10">
            <v>38</v>
          </cell>
          <cell r="V10">
            <v>0.254</v>
          </cell>
          <cell r="W10">
            <v>5.33</v>
          </cell>
          <cell r="X10">
            <v>4.29</v>
          </cell>
        </row>
        <row r="11">
          <cell r="E11">
            <v>4</v>
          </cell>
          <cell r="F11">
            <v>5.1893959680205972</v>
          </cell>
          <cell r="G11">
            <v>7</v>
          </cell>
          <cell r="H11">
            <v>1.96088</v>
          </cell>
          <cell r="I11">
            <v>5.8826400000000003</v>
          </cell>
          <cell r="J11">
            <v>5.7061608000000001</v>
          </cell>
          <cell r="K11">
            <v>19</v>
          </cell>
          <cell r="L11">
            <v>1.19126</v>
          </cell>
          <cell r="M11">
            <v>5.9562999999999997</v>
          </cell>
          <cell r="N11">
            <v>5.7776109999999994</v>
          </cell>
          <cell r="O11">
            <v>19</v>
          </cell>
          <cell r="P11">
            <v>1.2877799999999999</v>
          </cell>
          <cell r="Q11">
            <v>0.94265495999999993</v>
          </cell>
          <cell r="R11">
            <v>5.7486499200000001</v>
          </cell>
          <cell r="S11">
            <v>5.5761904223999998</v>
          </cell>
          <cell r="T11">
            <v>21.150639425442844</v>
          </cell>
          <cell r="U11">
            <v>60</v>
          </cell>
          <cell r="V11">
            <v>0.254</v>
          </cell>
          <cell r="W11">
            <v>6.91</v>
          </cell>
          <cell r="X11">
            <v>5.41</v>
          </cell>
        </row>
        <row r="12">
          <cell r="E12">
            <v>2</v>
          </cell>
          <cell r="F12">
            <v>6.5437074962027859</v>
          </cell>
          <cell r="G12">
            <v>7</v>
          </cell>
          <cell r="H12">
            <v>2.4739599999999999</v>
          </cell>
          <cell r="I12">
            <v>7.4218799999999998</v>
          </cell>
          <cell r="J12">
            <v>7.1992235999999998</v>
          </cell>
          <cell r="K12">
            <v>19</v>
          </cell>
          <cell r="L12">
            <v>1.5011399999999999</v>
          </cell>
          <cell r="M12">
            <v>7.5056999999999992</v>
          </cell>
          <cell r="N12">
            <v>7.2805289999999987</v>
          </cell>
          <cell r="O12">
            <v>19</v>
          </cell>
          <cell r="P12">
            <v>1.6255999999999999</v>
          </cell>
          <cell r="Q12">
            <v>1.1899392</v>
          </cell>
          <cell r="R12">
            <v>7.2566783999999993</v>
          </cell>
          <cell r="S12">
            <v>7.0389780479999988</v>
          </cell>
          <cell r="T12">
            <v>33.630834019349621</v>
          </cell>
          <cell r="U12">
            <v>35</v>
          </cell>
          <cell r="V12">
            <v>0.254</v>
          </cell>
          <cell r="W12">
            <v>8.59</v>
          </cell>
          <cell r="X12">
            <v>6.82</v>
          </cell>
        </row>
        <row r="13">
          <cell r="E13">
            <v>1</v>
          </cell>
          <cell r="F13">
            <v>7.3481398321757503</v>
          </cell>
          <cell r="G13">
            <v>19</v>
          </cell>
          <cell r="H13">
            <v>1.6865600000000001</v>
          </cell>
          <cell r="I13">
            <v>8.4328000000000003</v>
          </cell>
          <cell r="J13">
            <v>8.1798160000000006</v>
          </cell>
          <cell r="K13">
            <v>37</v>
          </cell>
          <cell r="L13">
            <v>1.2090399999999999</v>
          </cell>
          <cell r="M13">
            <v>8.4632799999999992</v>
          </cell>
          <cell r="N13">
            <v>8.2093815999999986</v>
          </cell>
          <cell r="O13">
            <v>19</v>
          </cell>
          <cell r="P13">
            <v>1.8237199999999998</v>
          </cell>
          <cell r="Q13">
            <v>1.3349630399999999</v>
          </cell>
          <cell r="R13">
            <v>8.1410860799999991</v>
          </cell>
          <cell r="S13">
            <v>7.8968534975999987</v>
          </cell>
          <cell r="T13">
            <v>42.407698705618671</v>
          </cell>
          <cell r="U13">
            <v>44</v>
          </cell>
          <cell r="V13">
            <v>0.254</v>
          </cell>
          <cell r="W13">
            <v>10.1</v>
          </cell>
          <cell r="X13">
            <v>7.61</v>
          </cell>
        </row>
        <row r="14">
          <cell r="E14" t="str">
            <v>1/0</v>
          </cell>
          <cell r="F14">
            <v>8.2514628021714636</v>
          </cell>
          <cell r="G14">
            <v>19</v>
          </cell>
          <cell r="H14">
            <v>1.8922999999999999</v>
          </cell>
          <cell r="I14">
            <v>9.4614999999999991</v>
          </cell>
          <cell r="J14">
            <v>9.1776549999999997</v>
          </cell>
          <cell r="K14">
            <v>37</v>
          </cell>
          <cell r="L14">
            <v>1.35636</v>
          </cell>
          <cell r="M14">
            <v>9.4945199999999996</v>
          </cell>
          <cell r="N14">
            <v>9.2096843999999987</v>
          </cell>
          <cell r="O14">
            <v>19</v>
          </cell>
          <cell r="P14">
            <v>2.0497800000000002</v>
          </cell>
          <cell r="Q14">
            <v>1.5004389599999999</v>
          </cell>
          <cell r="R14">
            <v>9.1502179199999993</v>
          </cell>
          <cell r="S14">
            <v>8.8757113823999987</v>
          </cell>
          <cell r="T14">
            <v>53.475120732117652</v>
          </cell>
          <cell r="X14">
            <v>8.64</v>
          </cell>
        </row>
        <row r="15">
          <cell r="E15" t="str">
            <v>2/0</v>
          </cell>
          <cell r="F15">
            <v>9.265833249046814</v>
          </cell>
          <cell r="G15">
            <v>19</v>
          </cell>
          <cell r="H15">
            <v>2.1259800000000002</v>
          </cell>
          <cell r="I15">
            <v>10.629900000000001</v>
          </cell>
          <cell r="J15">
            <v>10.311003000000001</v>
          </cell>
          <cell r="K15">
            <v>37</v>
          </cell>
          <cell r="L15">
            <v>1.524</v>
          </cell>
          <cell r="M15">
            <v>10.667999999999999</v>
          </cell>
          <cell r="N15">
            <v>10.347959999999999</v>
          </cell>
          <cell r="O15">
            <v>19</v>
          </cell>
          <cell r="P15">
            <v>2.30124</v>
          </cell>
          <cell r="Q15">
            <v>1.6845076799999998</v>
          </cell>
          <cell r="R15">
            <v>10.272735359999999</v>
          </cell>
          <cell r="S15">
            <v>9.9645532991999985</v>
          </cell>
          <cell r="T15">
            <v>67.430882235910801</v>
          </cell>
          <cell r="X15">
            <v>9.59</v>
          </cell>
        </row>
        <row r="16">
          <cell r="E16" t="str">
            <v>3/0</v>
          </cell>
          <cell r="F16">
            <v>10.404902483053986</v>
          </cell>
          <cell r="G16">
            <v>19</v>
          </cell>
          <cell r="H16">
            <v>2.3875999999999999</v>
          </cell>
          <cell r="I16">
            <v>11.937999999999999</v>
          </cell>
          <cell r="J16">
            <v>11.579859999999998</v>
          </cell>
          <cell r="K16">
            <v>37</v>
          </cell>
          <cell r="L16">
            <v>1.7094199999999999</v>
          </cell>
          <cell r="M16">
            <v>11.96594</v>
          </cell>
          <cell r="N16">
            <v>11.606961799999999</v>
          </cell>
          <cell r="O16">
            <v>19</v>
          </cell>
          <cell r="P16">
            <v>2.58318</v>
          </cell>
          <cell r="Q16">
            <v>1.89088776</v>
          </cell>
          <cell r="R16">
            <v>11.53131552</v>
          </cell>
          <cell r="S16">
            <v>11.185376054399999</v>
          </cell>
          <cell r="T16">
            <v>85.028772574277681</v>
          </cell>
          <cell r="X16">
            <v>10.77</v>
          </cell>
        </row>
        <row r="17">
          <cell r="E17" t="str">
            <v>4/0</v>
          </cell>
          <cell r="F17">
            <v>11.683999999999999</v>
          </cell>
          <cell r="G17">
            <v>19</v>
          </cell>
          <cell r="H17">
            <v>2.6797</v>
          </cell>
          <cell r="I17">
            <v>13.3985</v>
          </cell>
          <cell r="J17">
            <v>12.996544999999999</v>
          </cell>
          <cell r="K17">
            <v>37</v>
          </cell>
          <cell r="L17">
            <v>1.9202399999999997</v>
          </cell>
          <cell r="M17">
            <v>13.441679999999998</v>
          </cell>
          <cell r="N17">
            <v>13.038429599999997</v>
          </cell>
          <cell r="O17">
            <v>19</v>
          </cell>
          <cell r="P17">
            <v>2.9006799999999999</v>
          </cell>
          <cell r="Q17">
            <v>2.1232977599999998</v>
          </cell>
          <cell r="R17">
            <v>12.94863552</v>
          </cell>
          <cell r="S17">
            <v>12.560176454399999</v>
          </cell>
          <cell r="T17">
            <v>107.2193025770305</v>
          </cell>
          <cell r="X17">
            <v>12.1</v>
          </cell>
        </row>
        <row r="18">
          <cell r="E18">
            <v>250</v>
          </cell>
          <cell r="G18">
            <v>37</v>
          </cell>
          <cell r="H18">
            <v>2.0878800000000002</v>
          </cell>
          <cell r="I18">
            <v>14.615160000000001</v>
          </cell>
          <cell r="J18">
            <v>14.176705200000001</v>
          </cell>
          <cell r="K18">
            <v>61</v>
          </cell>
          <cell r="L18">
            <v>1.6255999999999999</v>
          </cell>
          <cell r="M18">
            <v>14.6304</v>
          </cell>
          <cell r="N18">
            <v>14.191488</v>
          </cell>
          <cell r="O18">
            <v>19</v>
          </cell>
          <cell r="P18">
            <v>3.1546799999999999</v>
          </cell>
          <cell r="Q18">
            <v>2.3092257599999999</v>
          </cell>
          <cell r="R18">
            <v>14.082491520000001</v>
          </cell>
          <cell r="S18">
            <v>13.660016774400001</v>
          </cell>
          <cell r="T18">
            <v>126.67500000000001</v>
          </cell>
          <cell r="X18">
            <v>13.23</v>
          </cell>
        </row>
        <row r="19">
          <cell r="E19">
            <v>300</v>
          </cell>
          <cell r="G19">
            <v>37</v>
          </cell>
          <cell r="H19">
            <v>2.286</v>
          </cell>
          <cell r="I19">
            <v>16.001999999999999</v>
          </cell>
          <cell r="J19">
            <v>15.521939999999999</v>
          </cell>
          <cell r="K19">
            <v>61</v>
          </cell>
          <cell r="L19">
            <v>1.7805399999999998</v>
          </cell>
          <cell r="M19">
            <v>16.024859999999997</v>
          </cell>
          <cell r="N19">
            <v>15.544114199999996</v>
          </cell>
          <cell r="O19">
            <v>19</v>
          </cell>
          <cell r="P19">
            <v>3.4543999999999997</v>
          </cell>
          <cell r="Q19">
            <v>2.5286207999999997</v>
          </cell>
          <cell r="R19">
            <v>15.420441599999998</v>
          </cell>
          <cell r="S19">
            <v>14.957828351999998</v>
          </cell>
          <cell r="T19">
            <v>152.01000000000002</v>
          </cell>
          <cell r="X19">
            <v>14.5</v>
          </cell>
        </row>
        <row r="20">
          <cell r="E20">
            <v>350</v>
          </cell>
          <cell r="G20">
            <v>37</v>
          </cell>
          <cell r="H20">
            <v>2.4714199999999997</v>
          </cell>
          <cell r="I20">
            <v>17.299939999999999</v>
          </cell>
          <cell r="J20">
            <v>16.780941799999997</v>
          </cell>
          <cell r="K20">
            <v>61</v>
          </cell>
          <cell r="L20">
            <v>1.9227799999999999</v>
          </cell>
          <cell r="M20">
            <v>17.305019999999999</v>
          </cell>
          <cell r="N20">
            <v>16.785869399999999</v>
          </cell>
          <cell r="O20">
            <v>19</v>
          </cell>
          <cell r="P20">
            <v>3.7312599999999998</v>
          </cell>
          <cell r="Q20">
            <v>2.73128232</v>
          </cell>
          <cell r="R20">
            <v>16.65634464</v>
          </cell>
          <cell r="S20">
            <v>16.1566543008</v>
          </cell>
          <cell r="T20">
            <v>177.34500000000003</v>
          </cell>
          <cell r="X20">
            <v>15.66</v>
          </cell>
        </row>
        <row r="21">
          <cell r="E21">
            <v>400</v>
          </cell>
          <cell r="G21">
            <v>37</v>
          </cell>
          <cell r="H21">
            <v>2.6415999999999999</v>
          </cell>
          <cell r="I21">
            <v>18.491199999999999</v>
          </cell>
          <cell r="J21">
            <v>17.936463999999997</v>
          </cell>
          <cell r="K21">
            <v>61</v>
          </cell>
          <cell r="L21">
            <v>2.0573999999999999</v>
          </cell>
          <cell r="M21">
            <v>18.5166</v>
          </cell>
          <cell r="N21">
            <v>17.961102</v>
          </cell>
          <cell r="O21">
            <v>19</v>
          </cell>
          <cell r="P21">
            <v>3.9903399999999998</v>
          </cell>
          <cell r="Q21">
            <v>2.9209288799999995</v>
          </cell>
          <cell r="R21">
            <v>17.812877759999999</v>
          </cell>
          <cell r="S21">
            <v>17.278491427199999</v>
          </cell>
          <cell r="T21">
            <v>202.68</v>
          </cell>
          <cell r="X21">
            <v>16.739999999999998</v>
          </cell>
        </row>
        <row r="22">
          <cell r="E22">
            <v>500</v>
          </cell>
          <cell r="G22">
            <v>37</v>
          </cell>
          <cell r="H22">
            <v>2.9514800000000001</v>
          </cell>
          <cell r="I22">
            <v>20.660360000000001</v>
          </cell>
          <cell r="J22">
            <v>20.040549200000001</v>
          </cell>
          <cell r="K22">
            <v>61</v>
          </cell>
          <cell r="L22">
            <v>2.2986999999999997</v>
          </cell>
          <cell r="M22">
            <v>20.688299999999998</v>
          </cell>
          <cell r="N22">
            <v>20.067650999999998</v>
          </cell>
          <cell r="O22">
            <v>19</v>
          </cell>
          <cell r="P22">
            <v>4.4602399999999998</v>
          </cell>
          <cell r="Q22">
            <v>3.2648956799999995</v>
          </cell>
          <cell r="R22">
            <v>19.910511360000001</v>
          </cell>
          <cell r="S22">
            <v>19.313196019199999</v>
          </cell>
          <cell r="T22">
            <v>253.35000000000002</v>
          </cell>
          <cell r="X22">
            <v>18.71</v>
          </cell>
        </row>
        <row r="23">
          <cell r="E23">
            <v>600</v>
          </cell>
          <cell r="G23">
            <v>61</v>
          </cell>
          <cell r="H23">
            <v>2.5196800000000001</v>
          </cell>
          <cell r="I23">
            <v>22.677120000000002</v>
          </cell>
          <cell r="J23">
            <v>21.996806400000001</v>
          </cell>
          <cell r="K23">
            <v>91</v>
          </cell>
          <cell r="L23">
            <v>2.0624799999999999</v>
          </cell>
          <cell r="M23">
            <v>22.687279999999998</v>
          </cell>
          <cell r="N23">
            <v>22.006661599999997</v>
          </cell>
          <cell r="T23">
            <v>304.02000000000004</v>
          </cell>
          <cell r="X23">
            <v>20.59</v>
          </cell>
        </row>
        <row r="24">
          <cell r="E24">
            <v>700</v>
          </cell>
          <cell r="G24">
            <v>61</v>
          </cell>
          <cell r="H24">
            <v>2.7203399999999998</v>
          </cell>
          <cell r="I24">
            <v>24.483059999999998</v>
          </cell>
          <cell r="J24">
            <v>23.748568199999998</v>
          </cell>
          <cell r="K24">
            <v>91</v>
          </cell>
          <cell r="L24">
            <v>2.2275800000000001</v>
          </cell>
          <cell r="M24">
            <v>24.50338</v>
          </cell>
          <cell r="N24">
            <v>23.768278599999999</v>
          </cell>
          <cell r="T24">
            <v>354.69000000000005</v>
          </cell>
          <cell r="X24">
            <v>22.24</v>
          </cell>
        </row>
        <row r="25">
          <cell r="E25">
            <v>750</v>
          </cell>
          <cell r="G25">
            <v>61</v>
          </cell>
          <cell r="H25">
            <v>2.8168600000000001</v>
          </cell>
          <cell r="I25">
            <v>25.351739999999999</v>
          </cell>
          <cell r="J25">
            <v>24.5911878</v>
          </cell>
          <cell r="K25">
            <v>91</v>
          </cell>
          <cell r="L25">
            <v>2.3063199999999999</v>
          </cell>
          <cell r="M25">
            <v>25.369519999999998</v>
          </cell>
          <cell r="N25">
            <v>24.608434399999997</v>
          </cell>
          <cell r="T25">
            <v>380.02500000000003</v>
          </cell>
          <cell r="X25">
            <v>23.02</v>
          </cell>
        </row>
        <row r="26">
          <cell r="E26">
            <v>800</v>
          </cell>
          <cell r="G26">
            <v>61</v>
          </cell>
          <cell r="H26">
            <v>2.9082999999999997</v>
          </cell>
          <cell r="I26">
            <v>26.174699999999998</v>
          </cell>
          <cell r="J26">
            <v>25.389458999999999</v>
          </cell>
          <cell r="K26">
            <v>91</v>
          </cell>
          <cell r="L26">
            <v>2.38252</v>
          </cell>
          <cell r="M26">
            <v>26.207719999999998</v>
          </cell>
          <cell r="N26">
            <v>25.421488399999998</v>
          </cell>
          <cell r="T26">
            <v>405.36</v>
          </cell>
          <cell r="X26">
            <v>23.78</v>
          </cell>
        </row>
        <row r="27">
          <cell r="E27">
            <v>900</v>
          </cell>
          <cell r="G27">
            <v>61</v>
          </cell>
          <cell r="H27">
            <v>3.0861000000000001</v>
          </cell>
          <cell r="I27">
            <v>27.774900000000002</v>
          </cell>
          <cell r="J27">
            <v>26.941653000000002</v>
          </cell>
          <cell r="K27">
            <v>91</v>
          </cell>
          <cell r="L27">
            <v>2.5247600000000001</v>
          </cell>
          <cell r="M27">
            <v>27.772360000000003</v>
          </cell>
          <cell r="N27">
            <v>26.939189200000001</v>
          </cell>
          <cell r="T27">
            <v>456.03000000000003</v>
          </cell>
          <cell r="X27">
            <v>25.22</v>
          </cell>
        </row>
        <row r="28">
          <cell r="E28">
            <v>1000</v>
          </cell>
          <cell r="G28">
            <v>61</v>
          </cell>
          <cell r="H28">
            <v>3.2511999999999999</v>
          </cell>
          <cell r="I28">
            <v>29.2608</v>
          </cell>
          <cell r="J28">
            <v>28.382975999999999</v>
          </cell>
          <cell r="K28">
            <v>91</v>
          </cell>
          <cell r="L28">
            <v>2.6619199999999998</v>
          </cell>
          <cell r="M28">
            <v>29.281119999999998</v>
          </cell>
          <cell r="N28">
            <v>28.402686399999997</v>
          </cell>
          <cell r="T28">
            <v>506.70000000000005</v>
          </cell>
          <cell r="X28">
            <v>26.58</v>
          </cell>
        </row>
      </sheetData>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Sta Ines"/>
      <sheetName val="Pinos 4-8 "/>
      <sheetName val="Pinos 4-7"/>
      <sheetName val="San Vicente"/>
      <sheetName val="San Isidro"/>
      <sheetName val="Paraiso"/>
      <sheetName val="Uval"/>
      <sheetName val="Casaloma"/>
      <sheetName val="Mirad. de la Prim."/>
      <sheetName val="Porv. de la Est."/>
      <sheetName val="Huertas"/>
      <sheetName val="Rincon Porv."/>
      <sheetName val="20 de Julio"/>
      <sheetName val="Project"/>
      <sheetName val="Formulario N° 4"/>
      <sheetName val="MATERIALES"/>
      <sheetName val="EQUIPO"/>
    </sheetNames>
    <sheetDataSet>
      <sheetData sheetId="0"/>
      <sheetData sheetId="1">
        <row r="6">
          <cell r="D6">
            <v>2760.5</v>
          </cell>
        </row>
        <row r="7">
          <cell r="D7">
            <v>331.48854599999999</v>
          </cell>
        </row>
        <row r="8">
          <cell r="D8">
            <v>625.56679199998882</v>
          </cell>
        </row>
        <row r="9">
          <cell r="D9">
            <v>44.13</v>
          </cell>
        </row>
        <row r="11">
          <cell r="D11">
            <v>987.37</v>
          </cell>
        </row>
        <row r="12">
          <cell r="D12">
            <v>1099.9223379999887</v>
          </cell>
        </row>
        <row r="15">
          <cell r="D15">
            <v>1673.75</v>
          </cell>
        </row>
        <row r="17">
          <cell r="D17">
            <v>574.98749999999995</v>
          </cell>
        </row>
        <row r="21">
          <cell r="D21">
            <v>3.6883989999999995</v>
          </cell>
        </row>
        <row r="22">
          <cell r="D22">
            <v>18.600000000000001</v>
          </cell>
        </row>
        <row r="23">
          <cell r="D23">
            <v>189.80347662017479</v>
          </cell>
        </row>
        <row r="24">
          <cell r="D24">
            <v>20</v>
          </cell>
        </row>
        <row r="27">
          <cell r="D27">
            <v>368.22500000000002</v>
          </cell>
        </row>
        <row r="32">
          <cell r="D32">
            <v>657.12</v>
          </cell>
        </row>
        <row r="33">
          <cell r="D33">
            <v>2.5</v>
          </cell>
        </row>
        <row r="34">
          <cell r="D34">
            <v>1165.3399999999999</v>
          </cell>
        </row>
        <row r="36">
          <cell r="D36">
            <v>1771.82</v>
          </cell>
        </row>
        <row r="37">
          <cell r="D37">
            <v>431</v>
          </cell>
        </row>
        <row r="39">
          <cell r="D39">
            <v>10.26</v>
          </cell>
        </row>
        <row r="41">
          <cell r="D41">
            <v>142.47000000000003</v>
          </cell>
        </row>
        <row r="44">
          <cell r="D44">
            <v>163.08999999999997</v>
          </cell>
        </row>
        <row r="47">
          <cell r="D47">
            <v>3</v>
          </cell>
        </row>
        <row r="53">
          <cell r="D53">
            <v>4.9098540000000002</v>
          </cell>
        </row>
        <row r="54">
          <cell r="D54">
            <v>3.4871400000000001</v>
          </cell>
        </row>
        <row r="58">
          <cell r="D58">
            <v>7</v>
          </cell>
        </row>
        <row r="59">
          <cell r="D59">
            <v>23.67</v>
          </cell>
        </row>
        <row r="60">
          <cell r="D60">
            <v>7.2499999999999964</v>
          </cell>
        </row>
        <row r="66">
          <cell r="D66">
            <v>89.789999999999992</v>
          </cell>
        </row>
        <row r="67">
          <cell r="D67">
            <v>14</v>
          </cell>
        </row>
        <row r="70">
          <cell r="D70">
            <v>64.424499999999981</v>
          </cell>
        </row>
        <row r="72">
          <cell r="D72">
            <v>490.36</v>
          </cell>
        </row>
        <row r="73">
          <cell r="D73">
            <v>20</v>
          </cell>
        </row>
        <row r="77">
          <cell r="D77">
            <v>163.86</v>
          </cell>
        </row>
        <row r="78">
          <cell r="D78">
            <v>4</v>
          </cell>
        </row>
        <row r="79">
          <cell r="D79">
            <v>4</v>
          </cell>
        </row>
        <row r="80">
          <cell r="D80">
            <v>1</v>
          </cell>
        </row>
        <row r="81">
          <cell r="D81">
            <v>1.5</v>
          </cell>
        </row>
        <row r="85">
          <cell r="D85">
            <v>3</v>
          </cell>
        </row>
        <row r="86">
          <cell r="D86">
            <v>5</v>
          </cell>
        </row>
        <row r="88">
          <cell r="D88">
            <v>5</v>
          </cell>
        </row>
        <row r="89">
          <cell r="D89">
            <v>5</v>
          </cell>
        </row>
        <row r="92">
          <cell r="D92">
            <v>5</v>
          </cell>
        </row>
        <row r="93">
          <cell r="D93">
            <v>58</v>
          </cell>
        </row>
        <row r="97">
          <cell r="D97">
            <v>30</v>
          </cell>
        </row>
        <row r="112">
          <cell r="D112">
            <v>20</v>
          </cell>
        </row>
        <row r="114">
          <cell r="D114">
            <v>3819.89</v>
          </cell>
        </row>
        <row r="139">
          <cell r="D139">
            <v>10</v>
          </cell>
        </row>
        <row r="146">
          <cell r="D146">
            <v>10</v>
          </cell>
        </row>
        <row r="147">
          <cell r="D147">
            <v>43</v>
          </cell>
        </row>
        <row r="148">
          <cell r="D148">
            <v>15</v>
          </cell>
        </row>
        <row r="149">
          <cell r="D149">
            <v>10</v>
          </cell>
        </row>
        <row r="150">
          <cell r="D150">
            <v>17</v>
          </cell>
        </row>
        <row r="151">
          <cell r="D151">
            <v>0</v>
          </cell>
        </row>
        <row r="152">
          <cell r="D152">
            <v>5</v>
          </cell>
        </row>
        <row r="153">
          <cell r="D153">
            <v>5</v>
          </cell>
        </row>
        <row r="154">
          <cell r="D154">
            <v>4</v>
          </cell>
        </row>
        <row r="155">
          <cell r="D155">
            <v>20.97</v>
          </cell>
        </row>
        <row r="156">
          <cell r="D156">
            <v>5</v>
          </cell>
        </row>
        <row r="157">
          <cell r="D157">
            <v>0</v>
          </cell>
        </row>
        <row r="158">
          <cell r="D158">
            <v>58</v>
          </cell>
        </row>
        <row r="159">
          <cell r="D159">
            <v>0</v>
          </cell>
        </row>
        <row r="160">
          <cell r="D160">
            <v>858.96</v>
          </cell>
        </row>
        <row r="161">
          <cell r="D161">
            <v>728.49999999999989</v>
          </cell>
        </row>
        <row r="162">
          <cell r="D162">
            <v>0</v>
          </cell>
        </row>
        <row r="163">
          <cell r="D163">
            <v>0</v>
          </cell>
        </row>
        <row r="164">
          <cell r="D164">
            <v>0</v>
          </cell>
        </row>
        <row r="165">
          <cell r="D165">
            <v>0</v>
          </cell>
        </row>
        <row r="166">
          <cell r="D166">
            <v>0</v>
          </cell>
        </row>
        <row r="167">
          <cell r="D167">
            <v>0</v>
          </cell>
        </row>
        <row r="168">
          <cell r="D168">
            <v>0</v>
          </cell>
        </row>
        <row r="169">
          <cell r="D169">
            <v>0</v>
          </cell>
        </row>
        <row r="170">
          <cell r="D170">
            <v>3</v>
          </cell>
        </row>
        <row r="171">
          <cell r="D171">
            <v>0</v>
          </cell>
        </row>
        <row r="172">
          <cell r="D172">
            <v>0</v>
          </cell>
        </row>
        <row r="173">
          <cell r="D173">
            <v>20</v>
          </cell>
        </row>
        <row r="174">
          <cell r="D174">
            <v>0</v>
          </cell>
        </row>
        <row r="175">
          <cell r="D175">
            <v>10</v>
          </cell>
        </row>
        <row r="176">
          <cell r="D176">
            <v>0</v>
          </cell>
        </row>
        <row r="177">
          <cell r="D177">
            <v>0</v>
          </cell>
        </row>
        <row r="178">
          <cell r="D178">
            <v>0</v>
          </cell>
        </row>
        <row r="179">
          <cell r="D179">
            <v>0</v>
          </cell>
        </row>
        <row r="180">
          <cell r="D180">
            <v>0</v>
          </cell>
        </row>
        <row r="181">
          <cell r="D181">
            <v>0</v>
          </cell>
        </row>
        <row r="182">
          <cell r="D182">
            <v>0</v>
          </cell>
        </row>
        <row r="183">
          <cell r="D183">
            <v>228.95999999999995</v>
          </cell>
        </row>
        <row r="184">
          <cell r="D184">
            <v>10</v>
          </cell>
        </row>
        <row r="185">
          <cell r="D185">
            <v>491.64</v>
          </cell>
        </row>
        <row r="186">
          <cell r="D186">
            <v>0</v>
          </cell>
        </row>
        <row r="187">
          <cell r="D187">
            <v>0</v>
          </cell>
        </row>
        <row r="188">
          <cell r="D188">
            <v>0</v>
          </cell>
        </row>
        <row r="189">
          <cell r="D189">
            <v>9</v>
          </cell>
        </row>
        <row r="190">
          <cell r="D190">
            <v>0</v>
          </cell>
        </row>
        <row r="191">
          <cell r="D191">
            <v>0</v>
          </cell>
        </row>
        <row r="192">
          <cell r="D192">
            <v>0</v>
          </cell>
        </row>
        <row r="193">
          <cell r="D193">
            <v>0</v>
          </cell>
        </row>
        <row r="194">
          <cell r="D194">
            <v>0</v>
          </cell>
        </row>
        <row r="195">
          <cell r="D195">
            <v>0</v>
          </cell>
        </row>
        <row r="196">
          <cell r="D196">
            <v>0</v>
          </cell>
        </row>
        <row r="197">
          <cell r="D197">
            <v>10</v>
          </cell>
        </row>
        <row r="198">
          <cell r="D198">
            <v>15</v>
          </cell>
        </row>
        <row r="199">
          <cell r="D199">
            <v>0</v>
          </cell>
        </row>
        <row r="200">
          <cell r="D200">
            <v>0</v>
          </cell>
        </row>
        <row r="201">
          <cell r="D201">
            <v>0</v>
          </cell>
        </row>
      </sheetData>
      <sheetData sheetId="2">
        <row r="13">
          <cell r="G13">
            <v>1776</v>
          </cell>
        </row>
        <row r="14">
          <cell r="G14">
            <v>1203.6895629999999</v>
          </cell>
        </row>
        <row r="15">
          <cell r="G15">
            <v>228.6</v>
          </cell>
        </row>
        <row r="16">
          <cell r="G16">
            <v>2.0550000000000002</v>
          </cell>
        </row>
        <row r="18">
          <cell r="G18">
            <v>4.7699999999999996</v>
          </cell>
        </row>
        <row r="19">
          <cell r="G19">
            <v>1439.1145629999999</v>
          </cell>
        </row>
        <row r="22">
          <cell r="G22">
            <v>985.16</v>
          </cell>
        </row>
        <row r="24">
          <cell r="G24">
            <v>182.6925</v>
          </cell>
        </row>
        <row r="27">
          <cell r="G27">
            <v>147.774</v>
          </cell>
        </row>
        <row r="28">
          <cell r="G28">
            <v>59.87</v>
          </cell>
        </row>
        <row r="29">
          <cell r="G29">
            <v>18</v>
          </cell>
        </row>
        <row r="30">
          <cell r="G30">
            <v>176.8</v>
          </cell>
        </row>
        <row r="31">
          <cell r="G31">
            <v>20</v>
          </cell>
        </row>
        <row r="34">
          <cell r="G34">
            <v>197.03200000000001</v>
          </cell>
        </row>
        <row r="38">
          <cell r="G38">
            <v>7.68</v>
          </cell>
        </row>
        <row r="39">
          <cell r="G39">
            <v>531.62</v>
          </cell>
        </row>
        <row r="40">
          <cell r="G40">
            <v>5</v>
          </cell>
        </row>
        <row r="41">
          <cell r="G41">
            <v>723.82999999999993</v>
          </cell>
        </row>
        <row r="44">
          <cell r="G44">
            <v>270.32</v>
          </cell>
        </row>
        <row r="46">
          <cell r="G46">
            <v>4.96</v>
          </cell>
        </row>
        <row r="48">
          <cell r="G48">
            <v>301.03000000000043</v>
          </cell>
        </row>
        <row r="51">
          <cell r="G51">
            <v>59.399999999999991</v>
          </cell>
        </row>
        <row r="54">
          <cell r="G54">
            <v>8</v>
          </cell>
        </row>
        <row r="56">
          <cell r="G56">
            <v>3</v>
          </cell>
        </row>
        <row r="60">
          <cell r="G60">
            <v>3.5</v>
          </cell>
        </row>
        <row r="61">
          <cell r="G61">
            <v>10.64</v>
          </cell>
        </row>
        <row r="63">
          <cell r="G63">
            <v>0</v>
          </cell>
        </row>
        <row r="64">
          <cell r="G64">
            <v>3</v>
          </cell>
        </row>
        <row r="65">
          <cell r="G65">
            <v>4</v>
          </cell>
        </row>
        <row r="66">
          <cell r="G66">
            <v>12.8</v>
          </cell>
        </row>
        <row r="67">
          <cell r="G67">
            <v>5</v>
          </cell>
        </row>
        <row r="71">
          <cell r="G71">
            <v>12.259999999999998</v>
          </cell>
        </row>
        <row r="77">
          <cell r="G77">
            <v>0.71779999999999999</v>
          </cell>
        </row>
        <row r="79">
          <cell r="G79">
            <v>286.14</v>
          </cell>
        </row>
        <row r="80">
          <cell r="G80">
            <v>15</v>
          </cell>
        </row>
        <row r="84">
          <cell r="G84">
            <v>104.38</v>
          </cell>
        </row>
        <row r="86">
          <cell r="G86">
            <v>4</v>
          </cell>
        </row>
        <row r="87">
          <cell r="G87">
            <v>1</v>
          </cell>
        </row>
        <row r="88">
          <cell r="G88">
            <v>3.25</v>
          </cell>
        </row>
        <row r="90">
          <cell r="G90">
            <v>3</v>
          </cell>
        </row>
        <row r="92">
          <cell r="G92">
            <v>6</v>
          </cell>
        </row>
        <row r="93">
          <cell r="G93">
            <v>3</v>
          </cell>
        </row>
        <row r="95">
          <cell r="G95">
            <v>3</v>
          </cell>
        </row>
        <row r="101">
          <cell r="G101">
            <v>24</v>
          </cell>
        </row>
        <row r="106">
          <cell r="G106">
            <v>1</v>
          </cell>
        </row>
        <row r="109">
          <cell r="G109">
            <v>1</v>
          </cell>
        </row>
        <row r="110">
          <cell r="G110">
            <v>1</v>
          </cell>
        </row>
        <row r="112">
          <cell r="G112">
            <v>145</v>
          </cell>
        </row>
        <row r="114">
          <cell r="G114">
            <v>2</v>
          </cell>
        </row>
        <row r="116">
          <cell r="G116">
            <v>2</v>
          </cell>
        </row>
        <row r="117">
          <cell r="G117">
            <v>2</v>
          </cell>
        </row>
        <row r="121">
          <cell r="G121">
            <v>2049</v>
          </cell>
        </row>
        <row r="153">
          <cell r="G153">
            <v>144</v>
          </cell>
        </row>
        <row r="154">
          <cell r="G154">
            <v>6</v>
          </cell>
        </row>
        <row r="155">
          <cell r="G155">
            <v>6</v>
          </cell>
        </row>
        <row r="156">
          <cell r="G156">
            <v>10</v>
          </cell>
        </row>
        <row r="159">
          <cell r="G159">
            <v>3</v>
          </cell>
        </row>
        <row r="161">
          <cell r="G161">
            <v>1</v>
          </cell>
        </row>
        <row r="162">
          <cell r="G162">
            <v>13.1</v>
          </cell>
        </row>
        <row r="163">
          <cell r="G163">
            <v>3</v>
          </cell>
        </row>
        <row r="164">
          <cell r="G164">
            <v>24</v>
          </cell>
        </row>
        <row r="166">
          <cell r="G166">
            <v>4</v>
          </cell>
        </row>
        <row r="167">
          <cell r="G167">
            <v>4.7699999999999996</v>
          </cell>
        </row>
        <row r="168">
          <cell r="G168">
            <v>419.65</v>
          </cell>
        </row>
        <row r="173">
          <cell r="G173">
            <v>10.120000000000001</v>
          </cell>
        </row>
        <row r="177">
          <cell r="G177">
            <v>1.5</v>
          </cell>
        </row>
        <row r="180">
          <cell r="G180">
            <v>20</v>
          </cell>
        </row>
        <row r="182">
          <cell r="G182">
            <v>10</v>
          </cell>
        </row>
        <row r="187">
          <cell r="G187">
            <v>155</v>
          </cell>
        </row>
        <row r="188">
          <cell r="G188">
            <v>0</v>
          </cell>
        </row>
        <row r="189">
          <cell r="G189">
            <v>0</v>
          </cell>
        </row>
        <row r="190">
          <cell r="G190">
            <v>0</v>
          </cell>
        </row>
        <row r="191">
          <cell r="G191">
            <v>5</v>
          </cell>
        </row>
        <row r="192">
          <cell r="G192">
            <v>286.05</v>
          </cell>
        </row>
        <row r="193">
          <cell r="G193">
            <v>0</v>
          </cell>
        </row>
        <row r="194">
          <cell r="G194">
            <v>0</v>
          </cell>
        </row>
        <row r="195">
          <cell r="G195">
            <v>2</v>
          </cell>
        </row>
        <row r="196">
          <cell r="G196">
            <v>6</v>
          </cell>
        </row>
        <row r="197">
          <cell r="G197">
            <v>5</v>
          </cell>
        </row>
        <row r="198">
          <cell r="G198">
            <v>0</v>
          </cell>
        </row>
        <row r="199">
          <cell r="G199">
            <v>0</v>
          </cell>
        </row>
        <row r="200">
          <cell r="G200">
            <v>0</v>
          </cell>
        </row>
        <row r="201">
          <cell r="G201">
            <v>10</v>
          </cell>
        </row>
        <row r="202">
          <cell r="G202">
            <v>0</v>
          </cell>
        </row>
        <row r="203">
          <cell r="G203">
            <v>0</v>
          </cell>
        </row>
        <row r="204">
          <cell r="G204">
            <v>0</v>
          </cell>
        </row>
        <row r="205">
          <cell r="G205">
            <v>30</v>
          </cell>
        </row>
        <row r="206">
          <cell r="G206">
            <v>0</v>
          </cell>
        </row>
        <row r="207">
          <cell r="G207">
            <v>0</v>
          </cell>
        </row>
        <row r="208">
          <cell r="G208">
            <v>0</v>
          </cell>
        </row>
      </sheetData>
      <sheetData sheetId="3">
        <row r="5">
          <cell r="E5">
            <v>338.14</v>
          </cell>
        </row>
        <row r="7">
          <cell r="E7">
            <v>27.5</v>
          </cell>
        </row>
        <row r="11">
          <cell r="E11">
            <v>27.5</v>
          </cell>
        </row>
        <row r="16">
          <cell r="E16">
            <v>15.75</v>
          </cell>
        </row>
        <row r="17">
          <cell r="E17">
            <v>31.5</v>
          </cell>
        </row>
        <row r="20">
          <cell r="E20">
            <v>23.45</v>
          </cell>
        </row>
        <row r="22">
          <cell r="E22">
            <v>6.3</v>
          </cell>
        </row>
        <row r="29">
          <cell r="E29">
            <v>201.1</v>
          </cell>
        </row>
        <row r="30">
          <cell r="E30">
            <v>162.96</v>
          </cell>
        </row>
        <row r="32">
          <cell r="E32">
            <v>2</v>
          </cell>
        </row>
        <row r="38">
          <cell r="E38">
            <v>2</v>
          </cell>
        </row>
        <row r="40">
          <cell r="E40">
            <v>43.24</v>
          </cell>
        </row>
        <row r="43">
          <cell r="E43">
            <v>18.62</v>
          </cell>
        </row>
        <row r="52">
          <cell r="E52">
            <v>1.65</v>
          </cell>
        </row>
        <row r="55">
          <cell r="E55">
            <v>46.93</v>
          </cell>
        </row>
        <row r="56">
          <cell r="E56">
            <v>2</v>
          </cell>
        </row>
        <row r="57">
          <cell r="E57">
            <v>5</v>
          </cell>
        </row>
        <row r="59">
          <cell r="E59">
            <v>5</v>
          </cell>
        </row>
        <row r="63">
          <cell r="E63">
            <v>5.38</v>
          </cell>
        </row>
        <row r="68">
          <cell r="E68">
            <v>3</v>
          </cell>
        </row>
        <row r="69">
          <cell r="E69">
            <v>5</v>
          </cell>
        </row>
        <row r="71">
          <cell r="E71">
            <v>38.64</v>
          </cell>
        </row>
        <row r="72">
          <cell r="E72">
            <v>5</v>
          </cell>
        </row>
        <row r="78">
          <cell r="E78">
            <v>4</v>
          </cell>
        </row>
        <row r="111">
          <cell r="E111">
            <v>2</v>
          </cell>
        </row>
        <row r="113">
          <cell r="E113">
            <v>500</v>
          </cell>
        </row>
        <row r="143">
          <cell r="E143">
            <v>9</v>
          </cell>
        </row>
        <row r="147">
          <cell r="E147">
            <v>5</v>
          </cell>
        </row>
        <row r="153">
          <cell r="E153">
            <v>3</v>
          </cell>
        </row>
        <row r="182">
          <cell r="E182">
            <v>50.51</v>
          </cell>
        </row>
      </sheetData>
      <sheetData sheetId="4">
        <row r="13">
          <cell r="G13">
            <v>4052.41</v>
          </cell>
        </row>
        <row r="14">
          <cell r="G14">
            <v>4279.8558824999927</v>
          </cell>
        </row>
        <row r="15">
          <cell r="G15">
            <v>966.69220000000666</v>
          </cell>
        </row>
        <row r="16">
          <cell r="G16">
            <v>61.080300000000008</v>
          </cell>
        </row>
        <row r="18">
          <cell r="G18">
            <v>405.38560000000001</v>
          </cell>
        </row>
        <row r="19">
          <cell r="G19">
            <v>5850.2739824999999</v>
          </cell>
        </row>
        <row r="21">
          <cell r="G21">
            <v>0</v>
          </cell>
        </row>
        <row r="22">
          <cell r="G22">
            <v>2887.64</v>
          </cell>
        </row>
        <row r="23">
          <cell r="G23">
            <v>1176.7893999999999</v>
          </cell>
        </row>
        <row r="24">
          <cell r="G24">
            <v>411.71700000000004</v>
          </cell>
        </row>
        <row r="25">
          <cell r="G25">
            <v>205.85850000000002</v>
          </cell>
        </row>
        <row r="26">
          <cell r="G26">
            <v>0</v>
          </cell>
        </row>
        <row r="27">
          <cell r="G27">
            <v>433.14599999999996</v>
          </cell>
        </row>
        <row r="29">
          <cell r="G29">
            <v>19.684421715806401</v>
          </cell>
        </row>
        <row r="30">
          <cell r="G30">
            <v>1195.41033133777</v>
          </cell>
        </row>
        <row r="31">
          <cell r="G31">
            <v>866.29199999999992</v>
          </cell>
        </row>
        <row r="33">
          <cell r="G33">
            <v>0</v>
          </cell>
        </row>
        <row r="34">
          <cell r="G34">
            <v>0</v>
          </cell>
        </row>
        <row r="35">
          <cell r="G35">
            <v>0</v>
          </cell>
        </row>
        <row r="36">
          <cell r="G36">
            <v>531.37349999999992</v>
          </cell>
        </row>
        <row r="37">
          <cell r="G37">
            <v>50.49</v>
          </cell>
        </row>
        <row r="38">
          <cell r="G38">
            <v>15.039999999999997</v>
          </cell>
        </row>
        <row r="39">
          <cell r="G39">
            <v>1018.4099999999999</v>
          </cell>
        </row>
        <row r="40">
          <cell r="G40">
            <v>5</v>
          </cell>
        </row>
        <row r="41">
          <cell r="G41">
            <v>885.51</v>
          </cell>
        </row>
        <row r="43">
          <cell r="G43">
            <v>1372.39</v>
          </cell>
        </row>
        <row r="44">
          <cell r="G44">
            <v>567</v>
          </cell>
        </row>
        <row r="46">
          <cell r="G46">
            <v>22.490000000000002</v>
          </cell>
        </row>
        <row r="48">
          <cell r="G48">
            <v>238.00999999999991</v>
          </cell>
        </row>
        <row r="50">
          <cell r="G50">
            <v>0</v>
          </cell>
        </row>
        <row r="51">
          <cell r="G51">
            <v>164.39999999999998</v>
          </cell>
        </row>
        <row r="54">
          <cell r="G54">
            <v>9</v>
          </cell>
        </row>
        <row r="56">
          <cell r="G56">
            <v>3</v>
          </cell>
        </row>
        <row r="57">
          <cell r="G57">
            <v>0</v>
          </cell>
        </row>
        <row r="58">
          <cell r="G58">
            <v>0</v>
          </cell>
        </row>
        <row r="59">
          <cell r="G59">
            <v>0</v>
          </cell>
        </row>
        <row r="60">
          <cell r="G60">
            <v>2.65</v>
          </cell>
        </row>
        <row r="61">
          <cell r="G61">
            <v>0</v>
          </cell>
        </row>
        <row r="62">
          <cell r="G62">
            <v>0</v>
          </cell>
        </row>
        <row r="63">
          <cell r="G63">
            <v>0</v>
          </cell>
        </row>
        <row r="64">
          <cell r="G64">
            <v>2</v>
          </cell>
        </row>
        <row r="65">
          <cell r="G65">
            <v>10</v>
          </cell>
        </row>
        <row r="66">
          <cell r="G66">
            <v>71.86</v>
          </cell>
        </row>
        <row r="67">
          <cell r="G67">
            <v>10</v>
          </cell>
        </row>
        <row r="68">
          <cell r="G68">
            <v>0</v>
          </cell>
        </row>
        <row r="69">
          <cell r="G69">
            <v>0</v>
          </cell>
        </row>
        <row r="70">
          <cell r="G70">
            <v>0</v>
          </cell>
        </row>
        <row r="71">
          <cell r="G71">
            <v>12.46</v>
          </cell>
        </row>
        <row r="72">
          <cell r="G72">
            <v>0</v>
          </cell>
        </row>
        <row r="73">
          <cell r="G73">
            <v>50.49</v>
          </cell>
        </row>
        <row r="74">
          <cell r="G74">
            <v>0</v>
          </cell>
        </row>
        <row r="75">
          <cell r="G75">
            <v>0</v>
          </cell>
        </row>
        <row r="76">
          <cell r="G76">
            <v>0</v>
          </cell>
        </row>
        <row r="77">
          <cell r="G77">
            <v>62.27</v>
          </cell>
        </row>
        <row r="78">
          <cell r="G78">
            <v>0</v>
          </cell>
        </row>
        <row r="79">
          <cell r="G79">
            <v>678.67</v>
          </cell>
        </row>
        <row r="80">
          <cell r="G80">
            <v>25</v>
          </cell>
        </row>
        <row r="81">
          <cell r="G81">
            <v>0</v>
          </cell>
        </row>
        <row r="82">
          <cell r="G82">
            <v>0</v>
          </cell>
        </row>
        <row r="84">
          <cell r="G84">
            <v>174.17000000000002</v>
          </cell>
        </row>
        <row r="86">
          <cell r="G86">
            <v>10</v>
          </cell>
        </row>
        <row r="87">
          <cell r="G87">
            <v>0</v>
          </cell>
        </row>
        <row r="88">
          <cell r="G88">
            <v>65.300000000000495</v>
          </cell>
        </row>
        <row r="90">
          <cell r="G90">
            <v>26</v>
          </cell>
        </row>
        <row r="92">
          <cell r="G92">
            <v>31</v>
          </cell>
        </row>
        <row r="93">
          <cell r="G93">
            <v>5</v>
          </cell>
        </row>
        <row r="95">
          <cell r="G95">
            <v>5</v>
          </cell>
        </row>
        <row r="96">
          <cell r="G96">
            <v>6</v>
          </cell>
        </row>
        <row r="97">
          <cell r="G97">
            <v>0</v>
          </cell>
        </row>
        <row r="98">
          <cell r="G98">
            <v>0</v>
          </cell>
        </row>
        <row r="100">
          <cell r="G100">
            <v>60</v>
          </cell>
        </row>
        <row r="101">
          <cell r="G101">
            <v>10</v>
          </cell>
        </row>
        <row r="103">
          <cell r="G103">
            <v>0</v>
          </cell>
        </row>
        <row r="104">
          <cell r="G104">
            <v>53</v>
          </cell>
        </row>
        <row r="106">
          <cell r="G106">
            <v>0</v>
          </cell>
        </row>
        <row r="107">
          <cell r="G107">
            <v>0</v>
          </cell>
        </row>
        <row r="108">
          <cell r="G108">
            <v>0</v>
          </cell>
        </row>
        <row r="110">
          <cell r="G110">
            <v>0</v>
          </cell>
        </row>
        <row r="111">
          <cell r="G111">
            <v>0</v>
          </cell>
        </row>
        <row r="112">
          <cell r="G112">
            <v>0</v>
          </cell>
        </row>
        <row r="113">
          <cell r="G113">
            <v>0</v>
          </cell>
        </row>
        <row r="114">
          <cell r="G114">
            <v>0</v>
          </cell>
        </row>
        <row r="115">
          <cell r="G115">
            <v>0</v>
          </cell>
        </row>
        <row r="116">
          <cell r="G116">
            <v>0</v>
          </cell>
        </row>
        <row r="117">
          <cell r="G117">
            <v>0</v>
          </cell>
        </row>
        <row r="118">
          <cell r="G118">
            <v>0</v>
          </cell>
        </row>
        <row r="119">
          <cell r="G119">
            <v>4</v>
          </cell>
        </row>
        <row r="121">
          <cell r="G121">
            <v>6299</v>
          </cell>
        </row>
        <row r="122">
          <cell r="G122">
            <v>0</v>
          </cell>
        </row>
        <row r="123">
          <cell r="G123">
            <v>0</v>
          </cell>
        </row>
        <row r="125">
          <cell r="G125">
            <v>0</v>
          </cell>
        </row>
        <row r="146">
          <cell r="G146">
            <v>15</v>
          </cell>
        </row>
        <row r="147">
          <cell r="G147">
            <v>5</v>
          </cell>
        </row>
        <row r="153">
          <cell r="G153">
            <v>360</v>
          </cell>
        </row>
        <row r="155">
          <cell r="G155">
            <v>60</v>
          </cell>
        </row>
        <row r="156">
          <cell r="G156">
            <v>50</v>
          </cell>
        </row>
        <row r="159">
          <cell r="G159">
            <v>15</v>
          </cell>
        </row>
        <row r="162">
          <cell r="G162">
            <v>168.66244941888479</v>
          </cell>
        </row>
        <row r="163">
          <cell r="G163">
            <v>5</v>
          </cell>
        </row>
        <row r="164">
          <cell r="G164">
            <v>60</v>
          </cell>
        </row>
        <row r="167">
          <cell r="G167">
            <v>1372.61</v>
          </cell>
        </row>
        <row r="168">
          <cell r="G168">
            <v>958.20500000000004</v>
          </cell>
        </row>
        <row r="172">
          <cell r="G172">
            <v>178.99</v>
          </cell>
        </row>
        <row r="173">
          <cell r="G173">
            <v>75.73</v>
          </cell>
        </row>
        <row r="175">
          <cell r="G175">
            <v>25.9</v>
          </cell>
        </row>
        <row r="176">
          <cell r="G176">
            <v>15</v>
          </cell>
        </row>
        <row r="177">
          <cell r="G177">
            <v>20</v>
          </cell>
        </row>
        <row r="180">
          <cell r="G180">
            <v>60</v>
          </cell>
        </row>
        <row r="182">
          <cell r="G182">
            <v>20</v>
          </cell>
        </row>
        <row r="191">
          <cell r="G191">
            <v>25.790714615999999</v>
          </cell>
        </row>
        <row r="192">
          <cell r="G192">
            <v>488.08000000000004</v>
          </cell>
        </row>
        <row r="196">
          <cell r="G196">
            <v>5</v>
          </cell>
        </row>
        <row r="205">
          <cell r="G205">
            <v>50</v>
          </cell>
        </row>
      </sheetData>
      <sheetData sheetId="5">
        <row r="15">
          <cell r="G15">
            <v>35.711799999999997</v>
          </cell>
        </row>
        <row r="19">
          <cell r="G19">
            <v>35.711799999999997</v>
          </cell>
        </row>
        <row r="24">
          <cell r="G24">
            <v>97.817499999999995</v>
          </cell>
        </row>
        <row r="28">
          <cell r="G28">
            <v>35</v>
          </cell>
        </row>
        <row r="37">
          <cell r="G37">
            <v>55.59</v>
          </cell>
        </row>
        <row r="38">
          <cell r="G38">
            <v>335.68</v>
          </cell>
        </row>
        <row r="40">
          <cell r="G40">
            <v>3</v>
          </cell>
        </row>
        <row r="46">
          <cell r="G46">
            <v>3</v>
          </cell>
        </row>
        <row r="48">
          <cell r="G48">
            <v>28.1</v>
          </cell>
        </row>
        <row r="51">
          <cell r="G51">
            <v>47.4</v>
          </cell>
        </row>
        <row r="60">
          <cell r="G60">
            <v>4.991625</v>
          </cell>
        </row>
        <row r="61">
          <cell r="G61">
            <v>1.8719999999999999</v>
          </cell>
        </row>
        <row r="63">
          <cell r="G63">
            <v>122.03</v>
          </cell>
        </row>
        <row r="65">
          <cell r="G65">
            <v>2</v>
          </cell>
        </row>
        <row r="67">
          <cell r="G67">
            <v>5</v>
          </cell>
        </row>
        <row r="71">
          <cell r="G71">
            <v>17.57</v>
          </cell>
        </row>
        <row r="73">
          <cell r="G73">
            <v>15.34</v>
          </cell>
        </row>
        <row r="77">
          <cell r="G77">
            <v>37.896000000000001</v>
          </cell>
        </row>
        <row r="84">
          <cell r="G84">
            <v>9.1199999999999992</v>
          </cell>
        </row>
        <row r="85">
          <cell r="G85">
            <v>9</v>
          </cell>
        </row>
        <row r="104">
          <cell r="G104">
            <v>4</v>
          </cell>
        </row>
        <row r="112">
          <cell r="G112">
            <v>25</v>
          </cell>
        </row>
        <row r="119">
          <cell r="G119">
            <v>110</v>
          </cell>
        </row>
        <row r="121">
          <cell r="G121">
            <v>300</v>
          </cell>
        </row>
        <row r="154">
          <cell r="G154">
            <v>4</v>
          </cell>
        </row>
        <row r="155">
          <cell r="G155">
            <v>6</v>
          </cell>
        </row>
        <row r="161">
          <cell r="G161">
            <v>3</v>
          </cell>
        </row>
        <row r="169">
          <cell r="G169">
            <v>0.63</v>
          </cell>
        </row>
        <row r="183">
          <cell r="G183">
            <v>11.83511</v>
          </cell>
        </row>
        <row r="190">
          <cell r="G190">
            <v>15.2</v>
          </cell>
        </row>
      </sheetData>
      <sheetData sheetId="6">
        <row r="8">
          <cell r="G8">
            <v>3092.01</v>
          </cell>
        </row>
        <row r="9">
          <cell r="G9">
            <v>1821.7235400000002</v>
          </cell>
        </row>
        <row r="10">
          <cell r="G10">
            <v>468.82975129079375</v>
          </cell>
        </row>
        <row r="13">
          <cell r="G13">
            <v>6.5</v>
          </cell>
        </row>
        <row r="14">
          <cell r="G14">
            <v>2297.0532912907938</v>
          </cell>
        </row>
        <row r="17">
          <cell r="G17">
            <v>1092.33</v>
          </cell>
        </row>
        <row r="19">
          <cell r="G19">
            <v>338.98250000000002</v>
          </cell>
        </row>
        <row r="22">
          <cell r="G22">
            <v>80.846999999999994</v>
          </cell>
        </row>
        <row r="25">
          <cell r="G25">
            <v>437.65708426188525</v>
          </cell>
        </row>
        <row r="26">
          <cell r="G26">
            <v>20</v>
          </cell>
        </row>
        <row r="30">
          <cell r="G30">
            <v>107.79600000000001</v>
          </cell>
        </row>
        <row r="32">
          <cell r="G32">
            <v>112.39999999999999</v>
          </cell>
        </row>
        <row r="35">
          <cell r="G35">
            <v>5</v>
          </cell>
        </row>
        <row r="36">
          <cell r="G36">
            <v>798.06</v>
          </cell>
        </row>
        <row r="39">
          <cell r="G39">
            <v>271.60000000000002</v>
          </cell>
        </row>
        <row r="41">
          <cell r="G41">
            <v>5.77</v>
          </cell>
        </row>
        <row r="43">
          <cell r="G43">
            <v>790.97999999999968</v>
          </cell>
        </row>
        <row r="45">
          <cell r="G45">
            <v>800.58900000000006</v>
          </cell>
        </row>
        <row r="46">
          <cell r="G46">
            <v>151.32999999999998</v>
          </cell>
        </row>
        <row r="47">
          <cell r="G47">
            <v>1</v>
          </cell>
        </row>
        <row r="49">
          <cell r="G49">
            <v>2</v>
          </cell>
        </row>
        <row r="55">
          <cell r="G55">
            <v>6.5</v>
          </cell>
        </row>
        <row r="56">
          <cell r="G56">
            <v>5.4</v>
          </cell>
        </row>
        <row r="57">
          <cell r="G57">
            <v>45.104032000000004</v>
          </cell>
        </row>
        <row r="60">
          <cell r="G60">
            <v>2</v>
          </cell>
        </row>
        <row r="61">
          <cell r="G61">
            <v>81.300000000000011</v>
          </cell>
        </row>
        <row r="62">
          <cell r="G62">
            <v>12.533000000000001</v>
          </cell>
        </row>
        <row r="66">
          <cell r="G66">
            <v>79.200000000000017</v>
          </cell>
        </row>
        <row r="68">
          <cell r="G68">
            <v>172.08999999999997</v>
          </cell>
        </row>
        <row r="74">
          <cell r="G74">
            <v>118.08</v>
          </cell>
        </row>
        <row r="77">
          <cell r="G77">
            <v>5.77</v>
          </cell>
        </row>
        <row r="79">
          <cell r="G79">
            <v>269.11</v>
          </cell>
        </row>
        <row r="80">
          <cell r="G80">
            <v>0</v>
          </cell>
        </row>
        <row r="81">
          <cell r="G81">
            <v>6</v>
          </cell>
        </row>
        <row r="82">
          <cell r="G82">
            <v>0</v>
          </cell>
        </row>
        <row r="83">
          <cell r="G83">
            <v>13.5</v>
          </cell>
        </row>
        <row r="85">
          <cell r="G85">
            <v>9</v>
          </cell>
        </row>
        <row r="87">
          <cell r="G87">
            <v>9</v>
          </cell>
        </row>
        <row r="88">
          <cell r="G88">
            <v>5</v>
          </cell>
        </row>
        <row r="90">
          <cell r="G90">
            <v>5</v>
          </cell>
        </row>
        <row r="94">
          <cell r="G94">
            <v>10</v>
          </cell>
        </row>
        <row r="95">
          <cell r="G95">
            <v>25</v>
          </cell>
        </row>
        <row r="96">
          <cell r="G96">
            <v>13</v>
          </cell>
        </row>
        <row r="99">
          <cell r="G99">
            <v>8</v>
          </cell>
        </row>
        <row r="114">
          <cell r="G114">
            <v>43</v>
          </cell>
        </row>
        <row r="116">
          <cell r="G116">
            <v>793.5</v>
          </cell>
        </row>
        <row r="118">
          <cell r="G118">
            <v>458.21999999999997</v>
          </cell>
        </row>
        <row r="148">
          <cell r="G148">
            <v>25</v>
          </cell>
        </row>
        <row r="149">
          <cell r="G149">
            <v>26</v>
          </cell>
        </row>
        <row r="150">
          <cell r="G150">
            <v>15</v>
          </cell>
        </row>
        <row r="151">
          <cell r="G151">
            <v>20</v>
          </cell>
        </row>
        <row r="153">
          <cell r="G153">
            <v>25.58</v>
          </cell>
        </row>
        <row r="154">
          <cell r="G154">
            <v>5</v>
          </cell>
        </row>
        <row r="155">
          <cell r="G155">
            <v>5</v>
          </cell>
        </row>
        <row r="156">
          <cell r="G156">
            <v>3.5</v>
          </cell>
        </row>
        <row r="157">
          <cell r="G157">
            <v>24.74</v>
          </cell>
        </row>
        <row r="158">
          <cell r="G158">
            <v>5</v>
          </cell>
        </row>
        <row r="160">
          <cell r="G160">
            <v>26</v>
          </cell>
        </row>
        <row r="162">
          <cell r="G162">
            <v>20</v>
          </cell>
        </row>
        <row r="163">
          <cell r="G163">
            <v>448.81</v>
          </cell>
        </row>
        <row r="168">
          <cell r="G168">
            <v>21.07</v>
          </cell>
        </row>
        <row r="171">
          <cell r="G171">
            <v>10</v>
          </cell>
        </row>
        <row r="172">
          <cell r="G172">
            <v>2.5</v>
          </cell>
        </row>
        <row r="175">
          <cell r="G175">
            <v>25</v>
          </cell>
        </row>
        <row r="177">
          <cell r="G177">
            <v>10</v>
          </cell>
        </row>
        <row r="183">
          <cell r="G183">
            <v>0</v>
          </cell>
        </row>
        <row r="184">
          <cell r="G184">
            <v>0</v>
          </cell>
        </row>
        <row r="185">
          <cell r="G185">
            <v>237.96999999999997</v>
          </cell>
        </row>
        <row r="186">
          <cell r="G186">
            <v>17.600000000000001</v>
          </cell>
        </row>
        <row r="187">
          <cell r="G187">
            <v>460.64</v>
          </cell>
        </row>
        <row r="188">
          <cell r="G188">
            <v>0</v>
          </cell>
        </row>
        <row r="189">
          <cell r="G189">
            <v>0</v>
          </cell>
        </row>
        <row r="190">
          <cell r="G190">
            <v>0</v>
          </cell>
        </row>
        <row r="191">
          <cell r="G191">
            <v>5</v>
          </cell>
        </row>
        <row r="192">
          <cell r="G192">
            <v>0</v>
          </cell>
        </row>
        <row r="193">
          <cell r="G193">
            <v>0</v>
          </cell>
        </row>
        <row r="194">
          <cell r="G194">
            <v>0</v>
          </cell>
        </row>
        <row r="195">
          <cell r="G195">
            <v>0</v>
          </cell>
        </row>
        <row r="196">
          <cell r="G196">
            <v>0</v>
          </cell>
        </row>
        <row r="197">
          <cell r="G197">
            <v>0</v>
          </cell>
        </row>
        <row r="198">
          <cell r="G198">
            <v>0</v>
          </cell>
        </row>
        <row r="199">
          <cell r="G199">
            <v>0</v>
          </cell>
        </row>
        <row r="200">
          <cell r="G200">
            <v>30</v>
          </cell>
        </row>
        <row r="201">
          <cell r="G201">
            <v>0</v>
          </cell>
        </row>
        <row r="202">
          <cell r="G202">
            <v>0</v>
          </cell>
        </row>
        <row r="203">
          <cell r="G203">
            <v>0</v>
          </cell>
        </row>
      </sheetData>
      <sheetData sheetId="7">
        <row r="4">
          <cell r="D4">
            <v>1785.26</v>
          </cell>
        </row>
        <row r="5">
          <cell r="D5">
            <v>328.59</v>
          </cell>
        </row>
        <row r="6">
          <cell r="D6">
            <v>212.44800000000001</v>
          </cell>
        </row>
        <row r="10">
          <cell r="D10">
            <v>541.03800000000001</v>
          </cell>
        </row>
        <row r="11">
          <cell r="D11">
            <v>0</v>
          </cell>
        </row>
        <row r="13">
          <cell r="D13">
            <v>1266.6399999999999</v>
          </cell>
        </row>
        <row r="15">
          <cell r="D15">
            <v>519.101</v>
          </cell>
        </row>
        <row r="19">
          <cell r="D19">
            <v>612.88000000000011</v>
          </cell>
        </row>
        <row r="27">
          <cell r="D27">
            <v>323.92520000000002</v>
          </cell>
        </row>
        <row r="28">
          <cell r="D28">
            <v>311.54999999999995</v>
          </cell>
        </row>
        <row r="29">
          <cell r="D29">
            <v>843.81999999999994</v>
          </cell>
        </row>
        <row r="31">
          <cell r="D31">
            <v>156.29</v>
          </cell>
        </row>
        <row r="32">
          <cell r="D32">
            <v>1095.9000000000001</v>
          </cell>
        </row>
        <row r="34">
          <cell r="D34">
            <v>1100.72</v>
          </cell>
        </row>
        <row r="35">
          <cell r="D35">
            <v>343.56</v>
          </cell>
        </row>
        <row r="37">
          <cell r="D37">
            <v>10</v>
          </cell>
        </row>
        <row r="39">
          <cell r="D39">
            <v>238.39</v>
          </cell>
        </row>
        <row r="42">
          <cell r="D42">
            <v>123.73</v>
          </cell>
        </row>
        <row r="45">
          <cell r="D45">
            <v>1</v>
          </cell>
        </row>
        <row r="46">
          <cell r="D46">
            <v>27.2</v>
          </cell>
        </row>
        <row r="47">
          <cell r="D47">
            <v>3</v>
          </cell>
        </row>
        <row r="48">
          <cell r="D48">
            <v>2</v>
          </cell>
        </row>
        <row r="54">
          <cell r="D54">
            <v>17.22</v>
          </cell>
        </row>
        <row r="56">
          <cell r="D56">
            <v>8</v>
          </cell>
        </row>
        <row r="57">
          <cell r="D57">
            <v>77.22</v>
          </cell>
        </row>
        <row r="58">
          <cell r="D58">
            <v>8</v>
          </cell>
        </row>
        <row r="62">
          <cell r="D62">
            <v>10.91</v>
          </cell>
        </row>
        <row r="64">
          <cell r="D64">
            <v>49.02</v>
          </cell>
        </row>
        <row r="69">
          <cell r="D69">
            <v>262.52999999999997</v>
          </cell>
        </row>
        <row r="70">
          <cell r="D70">
            <v>616.99</v>
          </cell>
        </row>
        <row r="71">
          <cell r="D71">
            <v>20</v>
          </cell>
        </row>
        <row r="75">
          <cell r="D75">
            <v>25</v>
          </cell>
        </row>
        <row r="76">
          <cell r="D76">
            <v>17</v>
          </cell>
        </row>
        <row r="79">
          <cell r="D79">
            <v>3</v>
          </cell>
        </row>
        <row r="83">
          <cell r="D83">
            <v>3</v>
          </cell>
        </row>
        <row r="84">
          <cell r="D84">
            <v>3</v>
          </cell>
        </row>
        <row r="85">
          <cell r="D85">
            <v>8</v>
          </cell>
        </row>
        <row r="86">
          <cell r="D86">
            <v>5</v>
          </cell>
        </row>
        <row r="95">
          <cell r="D95">
            <v>9</v>
          </cell>
        </row>
        <row r="103">
          <cell r="D103">
            <v>110</v>
          </cell>
        </row>
        <row r="111">
          <cell r="D111">
            <v>68</v>
          </cell>
        </row>
        <row r="112">
          <cell r="D112">
            <v>4871.5</v>
          </cell>
        </row>
        <row r="114">
          <cell r="D114">
            <v>571.22</v>
          </cell>
        </row>
        <row r="145">
          <cell r="D145">
            <v>1</v>
          </cell>
        </row>
        <row r="146">
          <cell r="D146">
            <v>11</v>
          </cell>
        </row>
        <row r="150">
          <cell r="D150">
            <v>6</v>
          </cell>
        </row>
        <row r="151">
          <cell r="D151">
            <v>2</v>
          </cell>
        </row>
        <row r="152">
          <cell r="D152">
            <v>6</v>
          </cell>
        </row>
        <row r="154">
          <cell r="D154">
            <v>6</v>
          </cell>
        </row>
        <row r="156">
          <cell r="D156">
            <v>11</v>
          </cell>
        </row>
        <row r="159">
          <cell r="D159">
            <v>1020.9000000000001</v>
          </cell>
        </row>
        <row r="168">
          <cell r="D168">
            <v>2</v>
          </cell>
        </row>
        <row r="170">
          <cell r="D170">
            <v>3</v>
          </cell>
        </row>
        <row r="173">
          <cell r="D173">
            <v>10</v>
          </cell>
        </row>
        <row r="179">
          <cell r="D179">
            <v>0</v>
          </cell>
        </row>
        <row r="180">
          <cell r="D180">
            <v>0</v>
          </cell>
        </row>
        <row r="181">
          <cell r="D181">
            <v>15</v>
          </cell>
        </row>
        <row r="183">
          <cell r="D183">
            <v>461.67</v>
          </cell>
        </row>
        <row r="184">
          <cell r="D184">
            <v>0</v>
          </cell>
        </row>
        <row r="185">
          <cell r="D185">
            <v>0</v>
          </cell>
        </row>
        <row r="186">
          <cell r="D186">
            <v>2</v>
          </cell>
        </row>
        <row r="187">
          <cell r="D187">
            <v>0</v>
          </cell>
        </row>
        <row r="188">
          <cell r="D188">
            <v>2</v>
          </cell>
        </row>
        <row r="189">
          <cell r="D189">
            <v>2</v>
          </cell>
        </row>
        <row r="190">
          <cell r="D190">
            <v>2</v>
          </cell>
        </row>
        <row r="191">
          <cell r="D191">
            <v>0</v>
          </cell>
        </row>
        <row r="192">
          <cell r="D192">
            <v>0</v>
          </cell>
        </row>
        <row r="193">
          <cell r="D193">
            <v>0</v>
          </cell>
        </row>
        <row r="194">
          <cell r="D194">
            <v>0</v>
          </cell>
        </row>
        <row r="195">
          <cell r="D195">
            <v>8</v>
          </cell>
        </row>
        <row r="196">
          <cell r="D196">
            <v>20</v>
          </cell>
        </row>
        <row r="197">
          <cell r="D197">
            <v>0</v>
          </cell>
        </row>
        <row r="198">
          <cell r="D198">
            <v>0</v>
          </cell>
        </row>
        <row r="199">
          <cell r="D199">
            <v>0</v>
          </cell>
        </row>
      </sheetData>
      <sheetData sheetId="8">
        <row r="15">
          <cell r="G15">
            <v>54</v>
          </cell>
        </row>
        <row r="19">
          <cell r="G19">
            <v>54</v>
          </cell>
        </row>
        <row r="23">
          <cell r="G23">
            <v>15.77</v>
          </cell>
        </row>
        <row r="24">
          <cell r="G24">
            <v>16.88</v>
          </cell>
        </row>
        <row r="27">
          <cell r="G27">
            <v>15.77</v>
          </cell>
        </row>
        <row r="28">
          <cell r="G28">
            <v>16.36</v>
          </cell>
        </row>
        <row r="30">
          <cell r="G30">
            <v>26.33</v>
          </cell>
        </row>
        <row r="35">
          <cell r="G35">
            <v>39.25</v>
          </cell>
        </row>
        <row r="37">
          <cell r="G37">
            <v>16.809999999999999</v>
          </cell>
        </row>
        <row r="38">
          <cell r="G38">
            <v>120.91</v>
          </cell>
        </row>
        <row r="40">
          <cell r="G40">
            <v>1.89</v>
          </cell>
        </row>
        <row r="41">
          <cell r="G41">
            <v>77.36</v>
          </cell>
        </row>
        <row r="44">
          <cell r="G44">
            <v>56</v>
          </cell>
        </row>
        <row r="47">
          <cell r="G47">
            <v>40.61</v>
          </cell>
        </row>
        <row r="48">
          <cell r="G48">
            <v>17.100000000000001</v>
          </cell>
        </row>
        <row r="51">
          <cell r="G51">
            <v>28.89</v>
          </cell>
        </row>
        <row r="63">
          <cell r="G63">
            <v>167.86</v>
          </cell>
        </row>
        <row r="66">
          <cell r="G66">
            <v>6.04</v>
          </cell>
        </row>
        <row r="67">
          <cell r="G67">
            <v>6.81</v>
          </cell>
        </row>
        <row r="77">
          <cell r="G77">
            <v>29.74</v>
          </cell>
        </row>
        <row r="85">
          <cell r="G85">
            <v>1</v>
          </cell>
        </row>
        <row r="88">
          <cell r="G88">
            <v>0.7</v>
          </cell>
        </row>
        <row r="92">
          <cell r="G92">
            <v>2</v>
          </cell>
        </row>
        <row r="101">
          <cell r="G101">
            <v>4</v>
          </cell>
        </row>
        <row r="154">
          <cell r="G154">
            <v>3</v>
          </cell>
        </row>
        <row r="155">
          <cell r="G155">
            <v>3</v>
          </cell>
        </row>
        <row r="159">
          <cell r="G159">
            <v>1</v>
          </cell>
        </row>
        <row r="162">
          <cell r="G162">
            <v>6.54</v>
          </cell>
        </row>
        <row r="168">
          <cell r="G168">
            <v>60</v>
          </cell>
        </row>
        <row r="184">
          <cell r="G184">
            <v>6.51</v>
          </cell>
        </row>
      </sheetData>
      <sheetData sheetId="9">
        <row r="13">
          <cell r="G13">
            <v>1152.03</v>
          </cell>
        </row>
        <row r="14">
          <cell r="G14">
            <v>197.02</v>
          </cell>
        </row>
        <row r="15">
          <cell r="G15">
            <v>196.73</v>
          </cell>
        </row>
        <row r="19">
          <cell r="G19">
            <v>393.75</v>
          </cell>
        </row>
        <row r="22">
          <cell r="G22">
            <v>566.96</v>
          </cell>
        </row>
        <row r="27">
          <cell r="G27">
            <v>132.53</v>
          </cell>
        </row>
        <row r="28">
          <cell r="G28">
            <v>32.5</v>
          </cell>
        </row>
        <row r="30">
          <cell r="G30">
            <v>10</v>
          </cell>
        </row>
        <row r="34">
          <cell r="G34">
            <v>190.81</v>
          </cell>
        </row>
        <row r="37">
          <cell r="G37">
            <v>28.21</v>
          </cell>
        </row>
        <row r="38">
          <cell r="G38">
            <v>540</v>
          </cell>
        </row>
        <row r="40">
          <cell r="G40">
            <v>2</v>
          </cell>
        </row>
        <row r="41">
          <cell r="G41">
            <v>306.5</v>
          </cell>
        </row>
        <row r="44">
          <cell r="G44">
            <v>221.5</v>
          </cell>
        </row>
        <row r="46">
          <cell r="G46">
            <v>5</v>
          </cell>
        </row>
        <row r="48">
          <cell r="G48">
            <v>140.77000000000001</v>
          </cell>
        </row>
        <row r="51">
          <cell r="G51">
            <v>183.12</v>
          </cell>
        </row>
        <row r="54">
          <cell r="G54">
            <v>7</v>
          </cell>
        </row>
        <row r="56">
          <cell r="G56">
            <v>4</v>
          </cell>
        </row>
        <row r="60">
          <cell r="G60">
            <v>5.42</v>
          </cell>
        </row>
        <row r="63">
          <cell r="G63">
            <v>46.7</v>
          </cell>
        </row>
        <row r="66">
          <cell r="G66">
            <v>31.44</v>
          </cell>
        </row>
        <row r="67">
          <cell r="G67">
            <v>8</v>
          </cell>
        </row>
        <row r="71">
          <cell r="G71">
            <v>33.86</v>
          </cell>
        </row>
        <row r="77">
          <cell r="G77">
            <v>21.58</v>
          </cell>
        </row>
        <row r="78">
          <cell r="G78">
            <v>30.04</v>
          </cell>
        </row>
        <row r="79">
          <cell r="G79">
            <v>139.5</v>
          </cell>
        </row>
        <row r="80">
          <cell r="G80">
            <v>15</v>
          </cell>
        </row>
        <row r="86">
          <cell r="G86">
            <v>9</v>
          </cell>
        </row>
        <row r="90">
          <cell r="G90">
            <v>1</v>
          </cell>
        </row>
        <row r="92">
          <cell r="G92">
            <v>4</v>
          </cell>
        </row>
        <row r="93">
          <cell r="G93">
            <v>3</v>
          </cell>
        </row>
        <row r="100">
          <cell r="G100">
            <v>26</v>
          </cell>
        </row>
        <row r="111">
          <cell r="G111">
            <v>1</v>
          </cell>
        </row>
        <row r="119">
          <cell r="G119">
            <v>8</v>
          </cell>
        </row>
        <row r="121">
          <cell r="G121">
            <v>1966.65</v>
          </cell>
        </row>
        <row r="151">
          <cell r="G151">
            <v>11</v>
          </cell>
        </row>
        <row r="153">
          <cell r="G153">
            <v>8</v>
          </cell>
        </row>
        <row r="154">
          <cell r="G154">
            <v>10</v>
          </cell>
        </row>
        <row r="155">
          <cell r="G155">
            <v>16</v>
          </cell>
        </row>
        <row r="159">
          <cell r="G159">
            <v>4</v>
          </cell>
        </row>
        <row r="161">
          <cell r="G161">
            <v>5</v>
          </cell>
        </row>
        <row r="163">
          <cell r="G163">
            <v>2</v>
          </cell>
        </row>
        <row r="164">
          <cell r="G164">
            <v>1</v>
          </cell>
        </row>
        <row r="168">
          <cell r="G168">
            <v>306.5</v>
          </cell>
        </row>
        <row r="172">
          <cell r="G172">
            <v>2</v>
          </cell>
        </row>
        <row r="179">
          <cell r="G179">
            <v>1</v>
          </cell>
        </row>
        <row r="190">
          <cell r="G190">
            <v>45.5</v>
          </cell>
        </row>
        <row r="192">
          <cell r="G192">
            <v>203.3</v>
          </cell>
        </row>
        <row r="204">
          <cell r="G204">
            <v>4</v>
          </cell>
        </row>
        <row r="205">
          <cell r="G205">
            <v>15</v>
          </cell>
        </row>
      </sheetData>
      <sheetData sheetId="10">
        <row r="6">
          <cell r="E6">
            <v>5.52</v>
          </cell>
        </row>
        <row r="7">
          <cell r="E7">
            <v>396.74</v>
          </cell>
        </row>
        <row r="11">
          <cell r="E11">
            <v>402.26</v>
          </cell>
        </row>
        <row r="15">
          <cell r="E15">
            <v>5.52</v>
          </cell>
        </row>
        <row r="16">
          <cell r="E16">
            <v>121.69</v>
          </cell>
        </row>
        <row r="19">
          <cell r="E19">
            <v>58.489999999999995</v>
          </cell>
        </row>
        <row r="20">
          <cell r="E20">
            <v>133.76000000000002</v>
          </cell>
        </row>
        <row r="22">
          <cell r="E22">
            <v>187.76999999999998</v>
          </cell>
        </row>
        <row r="26">
          <cell r="E26">
            <v>95.87</v>
          </cell>
        </row>
        <row r="29">
          <cell r="E29">
            <v>164.75</v>
          </cell>
        </row>
        <row r="30">
          <cell r="E30">
            <v>426.09000000000003</v>
          </cell>
        </row>
        <row r="32">
          <cell r="E32">
            <v>10.6</v>
          </cell>
        </row>
        <row r="33">
          <cell r="E33">
            <v>272.67</v>
          </cell>
        </row>
        <row r="35">
          <cell r="E35">
            <v>39</v>
          </cell>
        </row>
        <row r="36">
          <cell r="E36">
            <v>114</v>
          </cell>
        </row>
        <row r="39">
          <cell r="E39">
            <v>129.96</v>
          </cell>
        </row>
        <row r="40">
          <cell r="E40">
            <v>223.71</v>
          </cell>
        </row>
        <row r="43">
          <cell r="E43">
            <v>136.93</v>
          </cell>
        </row>
        <row r="53">
          <cell r="E53">
            <v>3.24</v>
          </cell>
        </row>
        <row r="55">
          <cell r="E55">
            <v>117.67000000000002</v>
          </cell>
        </row>
        <row r="58">
          <cell r="E58">
            <v>30.490000000000002</v>
          </cell>
        </row>
        <row r="59">
          <cell r="E59">
            <v>58.04</v>
          </cell>
        </row>
        <row r="63">
          <cell r="E63">
            <v>118.25</v>
          </cell>
        </row>
        <row r="69">
          <cell r="E69">
            <v>124.24000000000001</v>
          </cell>
        </row>
        <row r="72">
          <cell r="E72">
            <v>10.9</v>
          </cell>
        </row>
        <row r="80">
          <cell r="E80">
            <v>2.5</v>
          </cell>
        </row>
        <row r="84">
          <cell r="E84">
            <v>4</v>
          </cell>
        </row>
        <row r="85">
          <cell r="E85">
            <v>4</v>
          </cell>
        </row>
        <row r="86">
          <cell r="E86">
            <v>5</v>
          </cell>
        </row>
        <row r="87">
          <cell r="E87">
            <v>6</v>
          </cell>
        </row>
        <row r="92">
          <cell r="E92">
            <v>8</v>
          </cell>
        </row>
        <row r="93">
          <cell r="E93">
            <v>30</v>
          </cell>
        </row>
        <row r="101">
          <cell r="E101">
            <v>3</v>
          </cell>
        </row>
        <row r="103">
          <cell r="E103">
            <v>8</v>
          </cell>
        </row>
        <row r="145">
          <cell r="E145">
            <v>3.75</v>
          </cell>
        </row>
        <row r="146">
          <cell r="E146">
            <v>31</v>
          </cell>
        </row>
        <row r="147">
          <cell r="E147">
            <v>22</v>
          </cell>
        </row>
        <row r="151">
          <cell r="E151">
            <v>3</v>
          </cell>
        </row>
        <row r="152">
          <cell r="E152">
            <v>6</v>
          </cell>
        </row>
        <row r="153">
          <cell r="E153">
            <v>21</v>
          </cell>
        </row>
        <row r="154">
          <cell r="E154">
            <v>9.5500000000000007</v>
          </cell>
        </row>
        <row r="155">
          <cell r="E155">
            <v>3</v>
          </cell>
        </row>
        <row r="157">
          <cell r="E157">
            <v>21</v>
          </cell>
        </row>
        <row r="158">
          <cell r="E158">
            <v>15</v>
          </cell>
        </row>
        <row r="159">
          <cell r="E159">
            <v>18.060000000000002</v>
          </cell>
        </row>
        <row r="160">
          <cell r="E160">
            <v>141</v>
          </cell>
        </row>
        <row r="164">
          <cell r="E164">
            <v>3.75</v>
          </cell>
        </row>
        <row r="167">
          <cell r="E167">
            <v>70.739999999999995</v>
          </cell>
        </row>
        <row r="168">
          <cell r="E168">
            <v>2.1800000000000002</v>
          </cell>
        </row>
        <row r="169">
          <cell r="E169">
            <v>2.2999999999999998</v>
          </cell>
        </row>
        <row r="172">
          <cell r="E172">
            <v>72</v>
          </cell>
        </row>
        <row r="175">
          <cell r="E175">
            <v>48.86</v>
          </cell>
        </row>
        <row r="178">
          <cell r="E178">
            <v>18</v>
          </cell>
        </row>
        <row r="182">
          <cell r="E182">
            <v>131.97999999999999</v>
          </cell>
        </row>
        <row r="196">
          <cell r="E196">
            <v>3</v>
          </cell>
        </row>
        <row r="197">
          <cell r="E197">
            <v>20</v>
          </cell>
        </row>
      </sheetData>
      <sheetData sheetId="11">
        <row r="26">
          <cell r="E26">
            <v>3.83</v>
          </cell>
        </row>
        <row r="30">
          <cell r="E30">
            <v>15.32</v>
          </cell>
        </row>
        <row r="43">
          <cell r="E43">
            <v>3.52</v>
          </cell>
        </row>
        <row r="55">
          <cell r="E55">
            <v>63.16</v>
          </cell>
        </row>
        <row r="77">
          <cell r="E77">
            <v>2</v>
          </cell>
        </row>
        <row r="146">
          <cell r="E146">
            <v>1</v>
          </cell>
        </row>
        <row r="182">
          <cell r="E182">
            <v>7.8</v>
          </cell>
        </row>
      </sheetData>
      <sheetData sheetId="12">
        <row r="7">
          <cell r="E7">
            <v>8.31</v>
          </cell>
        </row>
        <row r="11">
          <cell r="E11">
            <v>8.31</v>
          </cell>
        </row>
        <row r="15">
          <cell r="E15">
            <v>3.98</v>
          </cell>
        </row>
        <row r="16">
          <cell r="E16">
            <v>9.89</v>
          </cell>
        </row>
        <row r="19">
          <cell r="E19">
            <v>3.98</v>
          </cell>
        </row>
        <row r="20">
          <cell r="E20">
            <v>7.41</v>
          </cell>
        </row>
        <row r="26">
          <cell r="E26">
            <v>9.23</v>
          </cell>
        </row>
        <row r="29">
          <cell r="E29">
            <v>114.35</v>
          </cell>
        </row>
        <row r="30">
          <cell r="E30">
            <v>49.43</v>
          </cell>
        </row>
        <row r="32">
          <cell r="E32">
            <v>0.23</v>
          </cell>
        </row>
        <row r="33">
          <cell r="E33">
            <v>211.61</v>
          </cell>
        </row>
        <row r="36">
          <cell r="E36">
            <v>15</v>
          </cell>
        </row>
        <row r="39">
          <cell r="E39">
            <v>81.42</v>
          </cell>
        </row>
        <row r="43">
          <cell r="E43">
            <v>2.23</v>
          </cell>
        </row>
        <row r="55">
          <cell r="E55">
            <v>43.24</v>
          </cell>
        </row>
        <row r="59">
          <cell r="E59">
            <v>6.87</v>
          </cell>
        </row>
        <row r="63">
          <cell r="E63">
            <v>4.8899999999999997</v>
          </cell>
        </row>
        <row r="71">
          <cell r="E71">
            <v>18.8</v>
          </cell>
        </row>
        <row r="72">
          <cell r="E72">
            <v>19.2</v>
          </cell>
        </row>
        <row r="93">
          <cell r="E93">
            <v>3</v>
          </cell>
        </row>
        <row r="146">
          <cell r="E146">
            <v>1</v>
          </cell>
        </row>
        <row r="160">
          <cell r="E160">
            <v>15</v>
          </cell>
        </row>
        <row r="178">
          <cell r="E178">
            <v>3</v>
          </cell>
        </row>
        <row r="182">
          <cell r="E182">
            <v>11.4</v>
          </cell>
        </row>
      </sheetData>
      <sheetData sheetId="13">
        <row r="12">
          <cell r="E12">
            <v>45.741</v>
          </cell>
        </row>
        <row r="13">
          <cell r="E13">
            <v>5.134500000000001</v>
          </cell>
        </row>
        <row r="14">
          <cell r="E14">
            <v>29.757599999999996</v>
          </cell>
        </row>
        <row r="15">
          <cell r="E15">
            <v>15.25</v>
          </cell>
        </row>
        <row r="16">
          <cell r="E16">
            <v>95.883099999999999</v>
          </cell>
        </row>
        <row r="17">
          <cell r="E17">
            <v>161.18700000000001</v>
          </cell>
        </row>
        <row r="20">
          <cell r="E20">
            <v>22.8705</v>
          </cell>
        </row>
        <row r="21">
          <cell r="E21">
            <v>86.792999999999992</v>
          </cell>
        </row>
        <row r="22">
          <cell r="E22">
            <v>49.596000000000004</v>
          </cell>
        </row>
        <row r="23">
          <cell r="E23">
            <v>22.8705</v>
          </cell>
        </row>
        <row r="24">
          <cell r="E24">
            <v>98.299999999999983</v>
          </cell>
        </row>
        <row r="30">
          <cell r="E30">
            <v>241.18</v>
          </cell>
        </row>
        <row r="31">
          <cell r="E31">
            <v>166.42000000000002</v>
          </cell>
        </row>
        <row r="32">
          <cell r="E32">
            <v>166.42000000000002</v>
          </cell>
        </row>
        <row r="36">
          <cell r="E36">
            <v>45.96</v>
          </cell>
        </row>
        <row r="37">
          <cell r="E37">
            <v>118.83999999999999</v>
          </cell>
        </row>
        <row r="38">
          <cell r="E38">
            <v>4</v>
          </cell>
        </row>
        <row r="40">
          <cell r="E40">
            <v>56.980000000000004</v>
          </cell>
        </row>
        <row r="41">
          <cell r="E41">
            <v>128.88999999999999</v>
          </cell>
        </row>
        <row r="44">
          <cell r="E44">
            <v>74.429999999999993</v>
          </cell>
        </row>
        <row r="47">
          <cell r="E47">
            <v>7.2</v>
          </cell>
        </row>
        <row r="51">
          <cell r="E51">
            <v>4</v>
          </cell>
        </row>
        <row r="52">
          <cell r="E52">
            <v>8</v>
          </cell>
        </row>
        <row r="54">
          <cell r="E54">
            <v>1</v>
          </cell>
        </row>
        <row r="61">
          <cell r="E61">
            <v>2</v>
          </cell>
        </row>
        <row r="68">
          <cell r="E68">
            <v>1</v>
          </cell>
        </row>
        <row r="69">
          <cell r="E69">
            <v>2</v>
          </cell>
        </row>
        <row r="123">
          <cell r="E123">
            <v>2</v>
          </cell>
        </row>
      </sheetData>
      <sheetData sheetId="14"/>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válvulas"/>
      <sheetName val="Cantidadeshidrantes"/>
      <sheetName val="Cantidadesreposiciones"/>
    </sheetNames>
    <sheetDataSet>
      <sheetData sheetId="0" refreshError="1"/>
      <sheetData sheetId="1" refreshError="1"/>
      <sheetData sheetId="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BASE_CTOS"/>
      <sheetName val="BASE_CTOS2"/>
      <sheetName val="BASE_CTOS1"/>
      <sheetName val="Tabla 1.1"/>
      <sheetName val="APU BOMBEO Y L. IMPUL."/>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CANALETA9"/>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7.01Trincho"/>
      <sheetName val="7,03 Concreto llave"/>
      <sheetName val="9,01 Pavimentos mdc19 "/>
      <sheetName val="9,02. emulsion "/>
      <sheetName val="8,01 Fresado"/>
      <sheetName val="8,02 mezcla mdc-2"/>
      <sheetName val="8,03 Base granular"/>
      <sheetName val="8,04 Riego"/>
      <sheetName val="9,01 Bordillo"/>
      <sheetName val="11,01 mezcla msc -25"/>
      <sheetName val="6,01 ACERO"/>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io"/>
      <sheetName val="10,04 Construccion mortero"/>
      <sheetName val="10,06 Colocacion de piso gres"/>
      <sheetName val="O.E-01"/>
      <sheetName val="O.E-02"/>
      <sheetName val="O.E-03"/>
      <sheetName val="O.E-4"/>
      <sheetName val="O.E-05"/>
      <sheetName val="O.E-06"/>
      <sheetName val="O.E-07"/>
      <sheetName val="O.E-08"/>
      <sheetName val="O.E-09 pilas 0-2"/>
      <sheetName val="O.E-10 pilas 2-4"/>
      <sheetName val="O.E-11 pilas 4-6"/>
      <sheetName val="O.E-12 pilas 6-8"/>
      <sheetName val="O.E-13 pilas 8-10"/>
      <sheetName val="O.E-14 pilas 10-12"/>
      <sheetName val="O.E-15 pilas 12-14"/>
      <sheetName val="O.E-16 pilas 14-16"/>
      <sheetName val="O.E-17 DV-1"/>
      <sheetName val="O.E-18 DV-2"/>
      <sheetName val="O.E-19 DV-3"/>
      <sheetName val="O.E-23 Pintura koraza"/>
      <sheetName val="O.E-24 Lavada de fachada "/>
      <sheetName val="O.E 26 COLUMNA CIRCULAR 35 MPA"/>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4. G1 Norte"/>
    </sheetNames>
    <sheetDataSet>
      <sheetData sheetId="0">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Civil work"/>
      <sheetName val="FLUJOS"/>
      <sheetName val="\\Pc1\E\AMV-3005-2005\ADMON GRU"/>
      <sheetName val="General"/>
      <sheetName val="BASE"/>
      <sheetName val="calidad"/>
      <sheetName val="Capitulos"/>
      <sheetName val="Maqui Equip"/>
      <sheetName val="PRESUPUESTO "/>
      <sheetName val="Cuadrillas"/>
      <sheetName val="Equ"/>
      <sheetName val="Trans"/>
      <sheetName val="Mat"/>
      <sheetName val="Salarios"/>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FACTOR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Datos-Gráfica-Apartada"/>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OSTOS OFICINA"/>
      <sheetName val="Formatos"/>
      <sheetName val="A__P__U_2"/>
      <sheetName val="ESTADO_RED"/>
      <sheetName val="GENERALIDADES_"/>
      <sheetName val="A__P__U_3"/>
      <sheetName val="ESTADO_RED1"/>
      <sheetName val="GENERALIDADES_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efreshError="1"/>
      <sheetData sheetId="726" refreshError="1"/>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refreshError="1"/>
      <sheetData sheetId="1012" refreshError="1"/>
      <sheetData sheetId="1013"/>
      <sheetData sheetId="1014"/>
      <sheetData sheetId="1015"/>
      <sheetData sheetId="1016"/>
      <sheetData sheetId="1017"/>
      <sheetData sheetId="1018"/>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RMAS y DATOS"/>
      <sheetName val="DATOS INICIALES"/>
      <sheetName val="DATOS DE ENTRADA"/>
      <sheetName val="FORMATO"/>
    </sheetNames>
    <sheetDataSet>
      <sheetData sheetId="0" refreshError="1">
        <row r="1">
          <cell r="A1" t="str">
            <v>ACUAL S.A.</v>
          </cell>
          <cell r="C1" t="str">
            <v>411 76 81</v>
          </cell>
          <cell r="D1" t="str">
            <v>411 76 81</v>
          </cell>
          <cell r="E1" t="str">
            <v>Carrera 80 39-157, oficina 801 Ed. Centro Ejecut.</v>
          </cell>
          <cell r="F1" t="str">
            <v>Medellín</v>
          </cell>
          <cell r="M1" t="str">
            <v>SI</v>
          </cell>
          <cell r="N1">
            <v>0</v>
          </cell>
        </row>
        <row r="2">
          <cell r="A2" t="str">
            <v>ADYCOR S.A.</v>
          </cell>
          <cell r="C2" t="str">
            <v>260 62 39</v>
          </cell>
          <cell r="D2" t="str">
            <v>260 62 49</v>
          </cell>
          <cell r="E2" t="str">
            <v>Carrera 67 B  51 A-66, oficina 203</v>
          </cell>
          <cell r="F2" t="str">
            <v>Medellín</v>
          </cell>
          <cell r="M2" t="str">
            <v>NO</v>
          </cell>
          <cell r="N2">
            <v>1</v>
          </cell>
        </row>
        <row r="3">
          <cell r="A3" t="str">
            <v>ALEJANDRO DIAZGRANADOS</v>
          </cell>
          <cell r="C3" t="str">
            <v>311 82 75</v>
          </cell>
          <cell r="E3" t="str">
            <v>Carrera 34  7 63</v>
          </cell>
          <cell r="F3" t="str">
            <v>Medellín</v>
          </cell>
          <cell r="N3">
            <v>2</v>
          </cell>
        </row>
        <row r="4">
          <cell r="A4" t="str">
            <v>ANDINA DE CONSTRUCCIONES LTDA.</v>
          </cell>
          <cell r="C4" t="str">
            <v>288 32 88</v>
          </cell>
          <cell r="E4" t="str">
            <v>Calle 57 Sur  43 A - 191</v>
          </cell>
          <cell r="F4" t="str">
            <v>Sabaneta</v>
          </cell>
          <cell r="N4">
            <v>3</v>
          </cell>
        </row>
        <row r="5">
          <cell r="A5" t="str">
            <v>ARIEL AGUIRRE OCAMPO</v>
          </cell>
          <cell r="C5">
            <v>3137753</v>
          </cell>
          <cell r="E5" t="str">
            <v>Carrera 48  12 Sur - 70, oficina 303</v>
          </cell>
          <cell r="F5" t="str">
            <v>Medellín</v>
          </cell>
          <cell r="N5">
            <v>4</v>
          </cell>
        </row>
        <row r="6">
          <cell r="A6" t="str">
            <v>CANALYCÓN S.A.</v>
          </cell>
          <cell r="C6" t="str">
            <v>269 08 22</v>
          </cell>
          <cell r="E6" t="str">
            <v>Carrera 22  47 - 150</v>
          </cell>
          <cell r="F6" t="str">
            <v>Medellín</v>
          </cell>
          <cell r="N6">
            <v>5</v>
          </cell>
        </row>
        <row r="7">
          <cell r="A7" t="str">
            <v>CONASFALTOS S.A.</v>
          </cell>
          <cell r="C7" t="str">
            <v xml:space="preserve">274 35 10 </v>
          </cell>
          <cell r="E7" t="str">
            <v>Diagonal 51  15 A -161</v>
          </cell>
          <cell r="F7" t="str">
            <v>Medellín</v>
          </cell>
        </row>
        <row r="8">
          <cell r="A8" t="str">
            <v>CONCIMEL LTDA.</v>
          </cell>
          <cell r="C8" t="str">
            <v>264 97 94</v>
          </cell>
          <cell r="E8" t="str">
            <v>Calle 49 A  80 - 11, oficina 201</v>
          </cell>
          <cell r="F8" t="str">
            <v>Medellín</v>
          </cell>
        </row>
        <row r="9">
          <cell r="A9" t="str">
            <v>CONCONCRETO S.A.</v>
          </cell>
          <cell r="C9" t="str">
            <v>373 80 80</v>
          </cell>
          <cell r="E9" t="str">
            <v xml:space="preserve">Carrera 42  75 - 125 </v>
          </cell>
          <cell r="F9" t="str">
            <v>Medellín</v>
          </cell>
        </row>
        <row r="10">
          <cell r="A10" t="str">
            <v>CONCORPE S.A.</v>
          </cell>
          <cell r="C10" t="str">
            <v>263 07 23</v>
          </cell>
          <cell r="E10" t="str">
            <v>Diagonal 50  73 - 89</v>
          </cell>
          <cell r="F10" t="str">
            <v>Medellín</v>
          </cell>
        </row>
        <row r="11">
          <cell r="A11" t="str">
            <v>CONGIR LTDA.</v>
          </cell>
          <cell r="C11" t="str">
            <v>288 58 80</v>
          </cell>
          <cell r="E11" t="str">
            <v>Carrera 48  57 Sur - 30 Sabaneta</v>
          </cell>
          <cell r="F11" t="str">
            <v>Sabaneta</v>
          </cell>
        </row>
        <row r="12">
          <cell r="A12" t="str">
            <v>CONINSA S.A.</v>
          </cell>
          <cell r="C12" t="str">
            <v>512 15 13</v>
          </cell>
          <cell r="E12" t="str">
            <v>Calle 55  45 - 55</v>
          </cell>
          <cell r="F12" t="str">
            <v>Medellín</v>
          </cell>
        </row>
        <row r="13">
          <cell r="A13" t="str">
            <v>CONSTRUCIVILES LTDA.</v>
          </cell>
          <cell r="C13" t="str">
            <v>279 27 95</v>
          </cell>
          <cell r="E13" t="str">
            <v>Calle 80 Sur  60 - 16, oficina 202 La Estrella</v>
          </cell>
          <cell r="F13" t="str">
            <v>La Estrella</v>
          </cell>
        </row>
        <row r="14">
          <cell r="A14" t="str">
            <v>CONSTRUCTORA ALTAIR LTDA.</v>
          </cell>
          <cell r="E14" t="str">
            <v>Calle 61A  55A-50</v>
          </cell>
          <cell r="F14" t="str">
            <v>Medellín</v>
          </cell>
        </row>
        <row r="15">
          <cell r="A15" t="str">
            <v>CONSTRUIMOS Y ASOCIAMOS LTDA.</v>
          </cell>
          <cell r="C15" t="str">
            <v>250 55 79</v>
          </cell>
          <cell r="E15" t="str">
            <v>Carrera 81  32 - 146, local 138</v>
          </cell>
          <cell r="F15" t="str">
            <v>Medellín</v>
          </cell>
        </row>
        <row r="16">
          <cell r="A16" t="str">
            <v>CONSA LTDA.</v>
          </cell>
          <cell r="C16" t="str">
            <v>288 61 88</v>
          </cell>
          <cell r="E16" t="str">
            <v>Carrera 45  75 B Sur - 70 Sabaneta</v>
          </cell>
          <cell r="F16" t="str">
            <v>Sabaneta</v>
          </cell>
        </row>
        <row r="17">
          <cell r="A17" t="str">
            <v>DUQUE PÉREZ Y CÍA.</v>
          </cell>
          <cell r="C17" t="str">
            <v>311 78 72</v>
          </cell>
          <cell r="E17" t="str">
            <v>Carrera 43 A  14 - 109, oficina 411</v>
          </cell>
          <cell r="F17" t="str">
            <v>Medellín</v>
          </cell>
        </row>
        <row r="18">
          <cell r="A18" t="str">
            <v>ENGICO LTDA.</v>
          </cell>
          <cell r="C18" t="str">
            <v>331 47 52</v>
          </cell>
          <cell r="E18" t="str">
            <v>Carrera 50  26 Sur - 70  Envigado</v>
          </cell>
          <cell r="F18" t="str">
            <v>Envigado</v>
          </cell>
        </row>
        <row r="19">
          <cell r="A19" t="str">
            <v>EXCARVAR S.A.</v>
          </cell>
          <cell r="C19" t="str">
            <v>288 40 25</v>
          </cell>
          <cell r="E19" t="str">
            <v>Carrera 43 A  62 Sur - 37 Sabaneta</v>
          </cell>
          <cell r="F19" t="str">
            <v>Sabaneta</v>
          </cell>
        </row>
        <row r="20">
          <cell r="A20" t="str">
            <v>EXPLANEACIÓN DEL SUR</v>
          </cell>
          <cell r="C20" t="str">
            <v>252 57 26</v>
          </cell>
          <cell r="E20" t="str">
            <v>Carrera 91 44 C - 43</v>
          </cell>
          <cell r="F20" t="str">
            <v>Medellín</v>
          </cell>
        </row>
        <row r="21">
          <cell r="A21" t="str">
            <v>FERROSTAAL DE COLOMBIA LTDA.</v>
          </cell>
          <cell r="C21" t="str">
            <v>celular 932579283</v>
          </cell>
          <cell r="E21" t="str">
            <v>Avenida El Dorado 97-03</v>
          </cell>
          <cell r="F21" t="str">
            <v>Santafé de Bogotá, D.C.</v>
          </cell>
        </row>
        <row r="22">
          <cell r="A22" t="str">
            <v>GISAICO LTDA.</v>
          </cell>
          <cell r="C22" t="str">
            <v>276 18 18</v>
          </cell>
          <cell r="E22" t="str">
            <v>Carrera 42 D  45 B Sur - 176</v>
          </cell>
          <cell r="F22" t="str">
            <v>Medellín</v>
          </cell>
        </row>
        <row r="23">
          <cell r="A23" t="str">
            <v>HERNÁN PINEDA</v>
          </cell>
          <cell r="C23" t="str">
            <v>511 90 78</v>
          </cell>
          <cell r="E23" t="str">
            <v>Carrera 49  50-22</v>
          </cell>
          <cell r="F23" t="str">
            <v>Medellín</v>
          </cell>
        </row>
        <row r="24">
          <cell r="A24" t="str">
            <v xml:space="preserve">I.C.S.A. </v>
          </cell>
          <cell r="C24" t="str">
            <v>252 04 25</v>
          </cell>
          <cell r="E24" t="str">
            <v>Calle 44  90 A - 49</v>
          </cell>
          <cell r="F24" t="str">
            <v>Medellín</v>
          </cell>
        </row>
        <row r="25">
          <cell r="A25" t="str">
            <v>INCIPAL LTDA.</v>
          </cell>
          <cell r="C25" t="str">
            <v>313 48 45</v>
          </cell>
          <cell r="E25" t="str">
            <v>Calle 24 Sur  40 - 47, oficina 309</v>
          </cell>
          <cell r="F25" t="str">
            <v>Medellín</v>
          </cell>
        </row>
        <row r="26">
          <cell r="A26" t="str">
            <v>INCIVILES LTDA.</v>
          </cell>
          <cell r="C26" t="str">
            <v>250 10 81</v>
          </cell>
          <cell r="E26" t="str">
            <v>Calle 32 F  75 C - 61</v>
          </cell>
          <cell r="F26" t="str">
            <v>Medellín</v>
          </cell>
        </row>
        <row r="27">
          <cell r="A27" t="str">
            <v>INCOLTES</v>
          </cell>
          <cell r="C27" t="str">
            <v>412 04 30</v>
          </cell>
          <cell r="E27" t="str">
            <v>Carrera 73  40 - 39</v>
          </cell>
          <cell r="F27" t="str">
            <v>Medellín</v>
          </cell>
        </row>
        <row r="28">
          <cell r="A28" t="str">
            <v>INCOL S.A.</v>
          </cell>
          <cell r="C28" t="str">
            <v>250 71 88</v>
          </cell>
          <cell r="E28" t="str">
            <v>Carrera 83 C  33 B - 6</v>
          </cell>
          <cell r="F28" t="str">
            <v>Medellín</v>
          </cell>
        </row>
        <row r="29">
          <cell r="A29" t="str">
            <v>INGENIERÍA SANITARIA</v>
          </cell>
          <cell r="C29" t="str">
            <v>230 2048</v>
          </cell>
          <cell r="E29" t="str">
            <v>Calle 49 B   63 - 21, oficina 1101, Edificio Camacol</v>
          </cell>
          <cell r="F29" t="str">
            <v>Medellín</v>
          </cell>
        </row>
        <row r="30">
          <cell r="A30" t="str">
            <v>INGENIERÍA Y CONTRATOS LTDA.</v>
          </cell>
          <cell r="C30" t="str">
            <v>265 65 55</v>
          </cell>
          <cell r="E30" t="str">
            <v>Carrera 65  32D-24</v>
          </cell>
          <cell r="F30" t="str">
            <v>Medellín</v>
          </cell>
        </row>
        <row r="31">
          <cell r="A31" t="str">
            <v>JESÚS MARÍA CARDENAS</v>
          </cell>
          <cell r="C31" t="str">
            <v>238 17 11</v>
          </cell>
          <cell r="E31" t="str">
            <v>Carrera 82 A  15 B - 45</v>
          </cell>
          <cell r="F31" t="str">
            <v>Medellín</v>
          </cell>
        </row>
        <row r="32">
          <cell r="A32" t="str">
            <v>JOSÉ JAIRO DÍAZ</v>
          </cell>
          <cell r="C32" t="str">
            <v>268 11 34</v>
          </cell>
          <cell r="E32" t="str">
            <v>Calle 10  42 - 45, oficina 307 y 308</v>
          </cell>
          <cell r="F32" t="str">
            <v>Medellín</v>
          </cell>
        </row>
        <row r="33">
          <cell r="A33" t="str">
            <v>M Y Z ASOCIADOS LTDA.</v>
          </cell>
          <cell r="C33" t="str">
            <v>230 24 48</v>
          </cell>
          <cell r="E33" t="str">
            <v>Calle 49 B   63 - 21, oficina 1101, Edificio Camacol</v>
          </cell>
          <cell r="F33" t="str">
            <v>Medellín</v>
          </cell>
        </row>
        <row r="34">
          <cell r="A34" t="str">
            <v>PABLO ALBERTO ESPINOSAS Y CÍA. LTDA.</v>
          </cell>
          <cell r="B34" t="str">
            <v>PABLO ALBERTO ESPINOSA ARANGO</v>
          </cell>
          <cell r="C34" t="str">
            <v>313 72 78</v>
          </cell>
          <cell r="D34" t="str">
            <v>313 53 11</v>
          </cell>
          <cell r="E34" t="str">
            <v>Calle 16 Sur  48 B - 4</v>
          </cell>
          <cell r="F34" t="str">
            <v>Medellín</v>
          </cell>
        </row>
        <row r="35">
          <cell r="A35" t="str">
            <v>PICO Y PALA LTDA.</v>
          </cell>
          <cell r="C35" t="str">
            <v>260 01 21</v>
          </cell>
          <cell r="E35" t="str">
            <v>Carrera 75 65 - 148</v>
          </cell>
          <cell r="F35" t="str">
            <v>Medellín</v>
          </cell>
        </row>
        <row r="36">
          <cell r="A36" t="str">
            <v>PROCOPAL S.A.</v>
          </cell>
          <cell r="C36" t="str">
            <v>285 45 00</v>
          </cell>
          <cell r="E36" t="str">
            <v>Carrera 50 GG  12 Sur - 70, oficina 301</v>
          </cell>
          <cell r="F36" t="str">
            <v>Medellín</v>
          </cell>
        </row>
        <row r="37">
          <cell r="A37" t="str">
            <v>RAMÍREZ Y CÍA. LTDA.</v>
          </cell>
          <cell r="C37" t="str">
            <v>342 39 46</v>
          </cell>
          <cell r="D37" t="str">
            <v>342 39 47</v>
          </cell>
          <cell r="E37" t="str">
            <v>Diagonal 75B  8-40</v>
          </cell>
          <cell r="F37" t="str">
            <v>Medellín</v>
          </cell>
        </row>
        <row r="38">
          <cell r="A38" t="str">
            <v>ZAPATA LOPERA S.A.</v>
          </cell>
          <cell r="C38" t="str">
            <v>413 71 49</v>
          </cell>
          <cell r="D38" t="str">
            <v>413 82 85</v>
          </cell>
          <cell r="E38" t="str">
            <v>Calle 47D  86B-25</v>
          </cell>
          <cell r="F38" t="str">
            <v>Medellín</v>
          </cell>
        </row>
        <row r="40">
          <cell r="C40" t="str">
            <v xml:space="preserve"> </v>
          </cell>
        </row>
      </sheetData>
      <sheetData sheetId="1" refreshError="1"/>
      <sheetData sheetId="2" refreshError="1"/>
      <sheetData sheetId="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ow r="455">
          <cell r="D455">
            <v>53359.999999999993</v>
          </cell>
        </row>
      </sheetData>
      <sheetData sheetId="3" refreshError="1"/>
      <sheetData sheetId="4" refreshError="1"/>
      <sheetData sheetId="5" refreshError="1"/>
      <sheetData sheetId="6"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ENTIDADES"/>
      <sheetName val="PRESUPUESTO"/>
      <sheetName val="APU"/>
      <sheetName val="AIU"/>
      <sheetName val="MEMORIAS"/>
      <sheetName val="INSUMOS EQUIPOS"/>
      <sheetName val="INSUMOS MATERIALES"/>
      <sheetName val="INSUMOS MANO DE OBRA"/>
      <sheetName val="INSUMOS TRANSPORTES"/>
      <sheetName val="PÓLIZAS OBRA"/>
      <sheetName val="PMT"/>
      <sheetName val="PMA"/>
      <sheetName val="PAPSO OBRA"/>
      <sheetName val="APU CARACTERIZACIÓN"/>
      <sheetName val="APU GEORREFERENCIACIÓN"/>
      <sheetName val="AJUSTE ESTUDIOS"/>
      <sheetName val="APU AUXILIARES"/>
      <sheetName val="MATERIALES"/>
      <sheetName val="INSUMOS SERVICIOS"/>
      <sheetName val="EQUIPOS"/>
      <sheetName val="TRANSPORTES"/>
      <sheetName val="MANO DE OBRA"/>
      <sheetName val="SERVICIOS"/>
      <sheetName val="ANÁLISIS TRANSPORTES"/>
      <sheetName val="FP"/>
      <sheetName val="FACTOR PRESTACIONAL"/>
      <sheetName val="INTERVENTORÍA"/>
      <sheetName val="FM INTERVENTORÍA"/>
      <sheetName val="PÓLIZAS INTERVENTORÍA"/>
      <sheetName val="PAPSO INTERVENTORÍA"/>
    </sheetNames>
    <sheetDataSet>
      <sheetData sheetId="0">
        <row r="13">
          <cell r="B13">
            <v>908526</v>
          </cell>
        </row>
      </sheetData>
      <sheetData sheetId="1"/>
      <sheetData sheetId="2">
        <row r="1">
          <cell r="A1" t="str">
            <v>DEPARTAMENTO DE ANTIOQUIA</v>
          </cell>
          <cell r="E1" t="str">
            <v/>
          </cell>
        </row>
        <row r="2">
          <cell r="A2" t="str">
            <v>MUNICIPIO DE BARBOSA</v>
          </cell>
        </row>
        <row r="3">
          <cell r="A3" t="str">
            <v>PROYECTO: Construccion de 2 Km de placa huella en la vereda la Aguada del MunIcipio de Barbosa, Antioquia.</v>
          </cell>
        </row>
        <row r="5">
          <cell r="A5" t="str">
            <v>PRESUPUESTO GENERAL</v>
          </cell>
        </row>
        <row r="7">
          <cell r="A7" t="str">
            <v>ITEM</v>
          </cell>
          <cell r="B7" t="str">
            <v>ESPECIFICACIONES</v>
          </cell>
          <cell r="D7" t="str">
            <v>DESCRIPCIÓN</v>
          </cell>
          <cell r="E7" t="str">
            <v>UNIDAD</v>
          </cell>
          <cell r="F7" t="str">
            <v>CANTIDAD</v>
          </cell>
          <cell r="G7" t="str">
            <v>VR.UNITARIO</v>
          </cell>
          <cell r="H7" t="str">
            <v>VALOR TOTAL</v>
          </cell>
        </row>
        <row r="8">
          <cell r="B8" t="str">
            <v>GENERAL</v>
          </cell>
          <cell r="C8" t="str">
            <v>PARTICULAR</v>
          </cell>
        </row>
        <row r="9">
          <cell r="A9">
            <v>1</v>
          </cell>
          <cell r="D9" t="str">
            <v>PRELIMINARES</v>
          </cell>
          <cell r="F9" t="str">
            <v/>
          </cell>
          <cell r="G9" t="str">
            <v/>
          </cell>
          <cell r="H9" t="str">
            <v/>
          </cell>
        </row>
        <row r="10">
          <cell r="A10">
            <v>1.1000000000000001</v>
          </cell>
          <cell r="D10" t="str">
            <v>Demolición pisos, andenes, cunetas  y bordillos de concreto, en cualquier espesor. Incluye retiro de malla de refuerzo si existe, cargue, transporte y disposición de los materiales provenientes de la demolición.</v>
          </cell>
          <cell r="E10" t="str">
            <v>m3</v>
          </cell>
          <cell r="F10">
            <v>225</v>
          </cell>
          <cell r="G10">
            <v>39200</v>
          </cell>
          <cell r="H10">
            <v>8820000</v>
          </cell>
        </row>
        <row r="11">
          <cell r="A11">
            <v>1.2</v>
          </cell>
          <cell r="D11" t="str">
            <v>Remoción de derrumbes. Incluye cargue, transporte y disposición final de los materiales.</v>
          </cell>
          <cell r="E11" t="str">
            <v>m3</v>
          </cell>
          <cell r="F11">
            <v>80</v>
          </cell>
          <cell r="G11">
            <v>24858</v>
          </cell>
          <cell r="H11">
            <v>1988640</v>
          </cell>
        </row>
        <row r="12">
          <cell r="A12">
            <v>1.3</v>
          </cell>
          <cell r="D12" t="str">
            <v>Conformacion de la calzada existente con motoniveladora. Incluye nivelación, compactacion, limpieza y reconstruccion de cunetas y todo lo necesario para la correcta ejecucion de la actividad.</v>
          </cell>
          <cell r="E12" t="str">
            <v>m2</v>
          </cell>
          <cell r="F12">
            <v>10000</v>
          </cell>
          <cell r="G12">
            <v>1036</v>
          </cell>
          <cell r="H12">
            <v>10360000</v>
          </cell>
        </row>
        <row r="13">
          <cell r="A13">
            <v>2</v>
          </cell>
          <cell r="D13" t="str">
            <v>PLACA HUELLA</v>
          </cell>
          <cell r="F13" t="str">
            <v/>
          </cell>
          <cell r="G13" t="str">
            <v/>
          </cell>
          <cell r="H13" t="str">
            <v/>
          </cell>
        </row>
        <row r="14">
          <cell r="A14">
            <v>2.1</v>
          </cell>
          <cell r="D14" t="str">
            <v>Suministro, colocación, conformación y compactación de Base, incluye transporte. Compactación hasta obtener una densidad mínima del 98%, de la obtenida en el ensayo del Proctor modificado.</v>
          </cell>
          <cell r="E14" t="str">
            <v>m3</v>
          </cell>
          <cell r="F14">
            <v>1500</v>
          </cell>
          <cell r="G14">
            <v>113169</v>
          </cell>
          <cell r="H14">
            <v>169753500</v>
          </cell>
        </row>
        <row r="15">
          <cell r="A15">
            <v>2.2000000000000002</v>
          </cell>
          <cell r="D15" t="str">
            <v xml:space="preserve">Excavacion manual para vigas riostras, en material comun bajo cualquier grado de humedad. Incluye botada, transporte y disposicion final de los materiales. </v>
          </cell>
          <cell r="E15" t="str">
            <v>m3</v>
          </cell>
          <cell r="F15">
            <v>63</v>
          </cell>
          <cell r="G15">
            <v>37092</v>
          </cell>
          <cell r="H15">
            <v>2336796</v>
          </cell>
        </row>
        <row r="16">
          <cell r="A16">
            <v>2.2999999999999998</v>
          </cell>
          <cell r="D16" t="str">
            <v>Concreto Clase D (21 MPa). Placa huella en concreto. Incluye el suministro y el transporte de todos los materiales, la formaleta en madera o similar. El acero de refuerzo se pagara en su item respectivo. Incluye todo lo necesario para su correcta construcción.</v>
          </cell>
          <cell r="E16" t="str">
            <v>m3</v>
          </cell>
          <cell r="F16">
            <v>540</v>
          </cell>
          <cell r="G16">
            <v>518221</v>
          </cell>
          <cell r="H16">
            <v>279839340</v>
          </cell>
        </row>
        <row r="17">
          <cell r="A17">
            <v>2.4</v>
          </cell>
          <cell r="D17" t="str">
            <v xml:space="preserve">Concreto Clase D (21 MPa). Vigas riostras en concreto. Incluye el suministro y el transporte de todos los materiales, la formaleta en madera o similar. El acero de refuerzo se pagara en su item respectivo. Incluye todo lo necesario para su correcta construcción. </v>
          </cell>
          <cell r="E17" t="str">
            <v>m3</v>
          </cell>
          <cell r="F17">
            <v>167</v>
          </cell>
          <cell r="G17">
            <v>518221</v>
          </cell>
          <cell r="H17">
            <v>86542907</v>
          </cell>
        </row>
        <row r="18">
          <cell r="A18">
            <v>2.5</v>
          </cell>
          <cell r="D18" t="str">
            <v xml:space="preserve">Concreto Clase D (21 MPa). Cunetas en concreto. Incluye el suministro y el transporte de todos los materiales, la formaleta en madera o similar. El acero de refuerzo se pagara en su item respectivo. Incluye todo lo necesario para su correcta construcción.  </v>
          </cell>
          <cell r="E18" t="str">
            <v>m3</v>
          </cell>
          <cell r="F18">
            <v>480</v>
          </cell>
          <cell r="G18">
            <v>518221</v>
          </cell>
          <cell r="H18">
            <v>248746080</v>
          </cell>
        </row>
        <row r="19">
          <cell r="A19">
            <v>2.6</v>
          </cell>
          <cell r="D19" t="str">
            <v xml:space="preserve">Concreto Ciclópeo (Concreto Clase D f'c = 21 MPa 60% concreto - 40% agregado ciclópeo). Incluye el suministro y el transporte de todos los materiales, la formaleta en madera o similar, y todo lo necesario para su correcta construcción.  </v>
          </cell>
          <cell r="E19" t="str">
            <v>m3</v>
          </cell>
          <cell r="F19">
            <v>540</v>
          </cell>
          <cell r="G19">
            <v>386365</v>
          </cell>
          <cell r="H19">
            <v>208637100</v>
          </cell>
        </row>
        <row r="20">
          <cell r="A20">
            <v>2.7</v>
          </cell>
          <cell r="D20" t="str">
            <v>Suministro, transporte y colocación de Acero de refuerzo fy=420 Mpa (Grado 60)</v>
          </cell>
          <cell r="E20" t="str">
            <v>kg</v>
          </cell>
          <cell r="F20">
            <v>60000</v>
          </cell>
          <cell r="G20">
            <v>6131</v>
          </cell>
          <cell r="H20">
            <v>367860000</v>
          </cell>
        </row>
        <row r="21">
          <cell r="A21">
            <v>2.8</v>
          </cell>
          <cell r="D21" t="str">
            <v>Lleno manual detrás de cunetas, compactado con  material proveniente de la excavacion hasta obtener una densidad mínima del 95%, de la obtenida en el ensayo de proctor modificado. Incluye selección, acarreo interno y compactacion del material.</v>
          </cell>
          <cell r="E21" t="str">
            <v>m3</v>
          </cell>
          <cell r="F21">
            <v>480</v>
          </cell>
          <cell r="G21">
            <v>16137</v>
          </cell>
          <cell r="H21">
            <v>7745760</v>
          </cell>
        </row>
        <row r="22">
          <cell r="A22">
            <v>3</v>
          </cell>
          <cell r="D22" t="str">
            <v>OBRAS DE DRENAJE</v>
          </cell>
          <cell r="F22" t="str">
            <v/>
          </cell>
          <cell r="G22" t="str">
            <v/>
          </cell>
          <cell r="H22" t="str">
            <v/>
          </cell>
        </row>
        <row r="23">
          <cell r="A23">
            <v>3.1</v>
          </cell>
          <cell r="D23" t="str">
            <v xml:space="preserve">Excavacion manual para obras de drenaje, en material comun bajo cualquier grado de humedad. Incluye botada, transporte y disposicion final de los materiales. </v>
          </cell>
          <cell r="E23" t="str">
            <v>m3</v>
          </cell>
          <cell r="F23">
            <v>24</v>
          </cell>
          <cell r="G23">
            <v>37092</v>
          </cell>
          <cell r="H23">
            <v>890208</v>
          </cell>
        </row>
        <row r="24">
          <cell r="A24">
            <v>3.2</v>
          </cell>
          <cell r="D24" t="str">
            <v>Suministro, transporte y colocación de tubería novafort de 36". Incluye todo lo necesario para su correcta construcción.</v>
          </cell>
          <cell r="E24" t="str">
            <v>m</v>
          </cell>
          <cell r="F24">
            <v>6</v>
          </cell>
          <cell r="G24">
            <v>1325601</v>
          </cell>
          <cell r="H24">
            <v>7953606</v>
          </cell>
        </row>
        <row r="25">
          <cell r="A25">
            <v>3.3</v>
          </cell>
          <cell r="D25" t="str">
            <v>Concreto Clase D (21 MPa). Pocetas y aletas en concreto. Incluye el suministro y el transporte de todos los materiales, la formaleta en madera o similar. El acero de refuerzo se pagara en su item respectivo. Incluye todo lo necesario para su correcta construcción.</v>
          </cell>
          <cell r="E25" t="str">
            <v>m3</v>
          </cell>
          <cell r="F25">
            <v>8</v>
          </cell>
          <cell r="G25">
            <v>531848</v>
          </cell>
          <cell r="H25">
            <v>4254784</v>
          </cell>
        </row>
        <row r="26">
          <cell r="A26">
            <v>3.4</v>
          </cell>
          <cell r="D26" t="str">
            <v>Suministro, transporte y colocación de Acero de refuerzo fy=420 Mpa (Grado 60)</v>
          </cell>
          <cell r="E26" t="str">
            <v>kg</v>
          </cell>
          <cell r="F26">
            <v>570</v>
          </cell>
          <cell r="G26">
            <v>6131</v>
          </cell>
          <cell r="H26">
            <v>3494670</v>
          </cell>
        </row>
        <row r="27">
          <cell r="A27">
            <v>3.5</v>
          </cell>
          <cell r="D27" t="str">
            <v>Concreto Clase F (14 MPa). Solados de E=0.05 m. Incluye el suministro y el transporte de todos los materiales y todo lo necesario para su correcta construcción.</v>
          </cell>
          <cell r="E27" t="str">
            <v>m3</v>
          </cell>
          <cell r="F27">
            <v>2</v>
          </cell>
          <cell r="G27">
            <v>392958</v>
          </cell>
          <cell r="H27">
            <v>785916</v>
          </cell>
        </row>
        <row r="28">
          <cell r="A28">
            <v>3.6</v>
          </cell>
          <cell r="D28" t="str">
            <v>Lleno compactado para obra de drenaje, con material proveniente de la excavación hasta obtener una densidad mínima del 95%, de la obtenida en el ensayo del Proctor modificado. Incluye selección, acarreo interno y compactación del material.</v>
          </cell>
          <cell r="E28" t="str">
            <v>m3</v>
          </cell>
          <cell r="F28">
            <v>14</v>
          </cell>
          <cell r="G28">
            <v>16137</v>
          </cell>
          <cell r="H28">
            <v>225918</v>
          </cell>
        </row>
        <row r="29">
          <cell r="A29" t="str">
            <v>SUBTOTAL COSTOS DIRECTOS</v>
          </cell>
          <cell r="H29">
            <v>1410235225</v>
          </cell>
        </row>
        <row r="30">
          <cell r="A30" t="str">
            <v>% ADMINISTRACIÓN</v>
          </cell>
          <cell r="G30">
            <v>0.25</v>
          </cell>
          <cell r="H30">
            <v>352558806.25</v>
          </cell>
        </row>
        <row r="31">
          <cell r="A31" t="str">
            <v>% IMPREVISTOS</v>
          </cell>
          <cell r="G31">
            <v>0</v>
          </cell>
          <cell r="H31">
            <v>0</v>
          </cell>
        </row>
        <row r="32">
          <cell r="A32" t="str">
            <v>% UTILIDADES</v>
          </cell>
          <cell r="G32">
            <v>0.05</v>
          </cell>
          <cell r="H32">
            <v>70511761.25</v>
          </cell>
        </row>
        <row r="33">
          <cell r="A33" t="str">
            <v>PLAN DE MANEJO AMBIENTAL (PMA)</v>
          </cell>
          <cell r="H33">
            <v>3565980</v>
          </cell>
        </row>
        <row r="34">
          <cell r="A34" t="str">
            <v>PLAN DE MANEJO DE TRÁNSITO (PMT)</v>
          </cell>
          <cell r="H34">
            <v>5612000</v>
          </cell>
        </row>
        <row r="35">
          <cell r="A35" t="str">
            <v>PLAN DE APLICACIÓN DEL PROTOCOLO DE SEGURIDAD EN LA OBRA (PAPSO)</v>
          </cell>
          <cell r="H35">
            <v>1477600</v>
          </cell>
        </row>
        <row r="36">
          <cell r="A36" t="str">
            <v>AJUSTE A ESTUDIOS Y DISEÑOS (SI APLICA)</v>
          </cell>
          <cell r="H36" t="str">
            <v/>
          </cell>
        </row>
        <row r="37">
          <cell r="A37" t="str">
            <v>GEORREFERENCIACIÓN VIAL - UN (SI APLICA)</v>
          </cell>
          <cell r="F37">
            <v>0</v>
          </cell>
          <cell r="G37">
            <v>49309</v>
          </cell>
          <cell r="H37" t="str">
            <v/>
          </cell>
        </row>
        <row r="38">
          <cell r="A38" t="str">
            <v>CARACTERIZACIÓN VIAL - KM (SI APLICA)</v>
          </cell>
          <cell r="F38">
            <v>2</v>
          </cell>
          <cell r="G38">
            <v>602397</v>
          </cell>
          <cell r="H38">
            <v>1204794</v>
          </cell>
        </row>
        <row r="39">
          <cell r="A39" t="str">
            <v>VALOR TOTAL DE OBRA</v>
          </cell>
          <cell r="H39">
            <v>1845166166.5</v>
          </cell>
        </row>
        <row r="40">
          <cell r="A40" t="str">
            <v>INTERVENTORÍA</v>
          </cell>
          <cell r="G40">
            <v>7.7846267030541733E-2</v>
          </cell>
          <cell r="H40">
            <v>143639298.11308002</v>
          </cell>
        </row>
        <row r="41">
          <cell r="A41" t="str">
            <v>VALOR TOTAL DEL PROYECTO</v>
          </cell>
          <cell r="H41">
            <v>1988805464.61308</v>
          </cell>
        </row>
        <row r="45">
          <cell r="D45" t="str">
            <v>Carlos Arturo Herrera Mosquiera</v>
          </cell>
        </row>
        <row r="46">
          <cell r="D46" t="str">
            <v>Sub secretario de construccion y mantenimiento</v>
          </cell>
        </row>
        <row r="47">
          <cell r="D47" t="str">
            <v>Secretaria de Obras Públicas</v>
          </cell>
        </row>
        <row r="48">
          <cell r="D48" t="str">
            <v/>
          </cell>
        </row>
      </sheetData>
      <sheetData sheetId="3"/>
      <sheetData sheetId="4"/>
      <sheetData sheetId="5"/>
      <sheetData sheetId="6">
        <row r="1">
          <cell r="A1" t="str">
            <v>DEPARTAMENTO DE ANTIOQUIA</v>
          </cell>
          <cell r="C1" t="str">
            <v/>
          </cell>
        </row>
        <row r="2">
          <cell r="A2" t="str">
            <v>MUNICIPIO DE BARBOSA</v>
          </cell>
        </row>
        <row r="3">
          <cell r="A3" t="str">
            <v>PROYECTO: Construccion de 2 Km de placa huella en la vereda la Aguada del MunIcipio de Barbosa, Antioquia.</v>
          </cell>
        </row>
        <row r="5">
          <cell r="A5" t="str">
            <v>LISTADO DE INSUMOS - EQUIPOS</v>
          </cell>
        </row>
        <row r="7">
          <cell r="A7" t="str">
            <v>CÓDIGO</v>
          </cell>
          <cell r="B7" t="str">
            <v>DESCRIPCIÓN</v>
          </cell>
          <cell r="C7" t="str">
            <v>UNIDAD</v>
          </cell>
          <cell r="D7" t="str">
            <v>VALOR UNITARIO</v>
          </cell>
        </row>
        <row r="8">
          <cell r="A8" t="str">
            <v>EQ001</v>
          </cell>
          <cell r="B8" t="str">
            <v>HERRAMIENTA MENOR (5% DE LA MANO DE OBRA)</v>
          </cell>
          <cell r="C8" t="str">
            <v>%</v>
          </cell>
          <cell r="D8">
            <v>0.05</v>
          </cell>
        </row>
        <row r="9">
          <cell r="A9" t="str">
            <v>EQ002</v>
          </cell>
          <cell r="B9" t="str">
            <v>ESTACIÓN TOTAL</v>
          </cell>
          <cell r="C9" t="str">
            <v>DÍA</v>
          </cell>
          <cell r="D9">
            <v>78710</v>
          </cell>
        </row>
        <row r="10">
          <cell r="A10" t="str">
            <v>EQ003</v>
          </cell>
          <cell r="B10" t="str">
            <v>NIVEL DE PRECISIÓN</v>
          </cell>
          <cell r="C10" t="str">
            <v>DÍA</v>
          </cell>
          <cell r="D10">
            <v>45260</v>
          </cell>
        </row>
        <row r="11">
          <cell r="A11" t="str">
            <v>EQ004</v>
          </cell>
          <cell r="B11" t="str">
            <v>CONCRETADORA 1.5 SACOS A GASOLINA</v>
          </cell>
          <cell r="C11" t="str">
            <v>DÍA</v>
          </cell>
          <cell r="D11">
            <v>53440</v>
          </cell>
        </row>
        <row r="12">
          <cell r="A12" t="str">
            <v>EQ005</v>
          </cell>
          <cell r="B12" t="str">
            <v>VEHÍCULO DOBLE TRACCIÓN, DOBLE CABINA, 2000 CC O SUPERIOR (MODELO 2015 O SUPERIOR)  TARIFA DE ALQUILER TIEMPO COMPLETO, INCLUYE COMBUSTIBLE Y CONDUCTOR. SE DEBE GARANTIZAR PERMANENCIA DE LOS VEHÍCULOS DURANTE TODA LA EJECUCIÓN DEL PROYECTO.</v>
          </cell>
          <cell r="C12" t="str">
            <v>MES</v>
          </cell>
          <cell r="D12">
            <v>5513000</v>
          </cell>
        </row>
        <row r="13">
          <cell r="A13" t="str">
            <v>EQ006</v>
          </cell>
          <cell r="B13" t="str">
            <v xml:space="preserve">MOTO ALQUILER MODELO 2014 O SUPERIOR  - TARIFA DE ALQUILER </v>
          </cell>
          <cell r="C13" t="str">
            <v>MES</v>
          </cell>
          <cell r="D13">
            <v>422000</v>
          </cell>
        </row>
        <row r="14">
          <cell r="A14" t="str">
            <v>EQ007</v>
          </cell>
          <cell r="B14" t="str">
            <v>TARIFA PUESTO DE TRABAJO DEL PERSONAL DE OFICINA DE CAMPO, INCLUYE: ALQUILER DE UN (1) EQUIPO DE COMPUTO COMPLETO, ESCRITORIO, SILLA Y OTROS ENSERES DE OFICINA POR PUESTO DE TRABAJO</v>
          </cell>
          <cell r="C14" t="str">
            <v>MES</v>
          </cell>
          <cell r="D14">
            <v>203000</v>
          </cell>
        </row>
        <row r="15">
          <cell r="A15" t="str">
            <v>EQ008</v>
          </cell>
          <cell r="B15" t="str">
            <v>IMPRESORA EN OBRA (ALQUILER)</v>
          </cell>
          <cell r="C15" t="str">
            <v>MES</v>
          </cell>
          <cell r="D15">
            <v>81000</v>
          </cell>
        </row>
        <row r="16">
          <cell r="A16" t="str">
            <v>EQ009</v>
          </cell>
          <cell r="B16" t="str">
            <v>COMUNICACIONES (TELÉFONO, FAX, CELULAR, INTERNET, ETC.) MENSUAL EN CAMPO</v>
          </cell>
          <cell r="C16" t="str">
            <v>MES</v>
          </cell>
          <cell r="D16">
            <v>120000</v>
          </cell>
        </row>
        <row r="17">
          <cell r="A17" t="str">
            <v>EQ010</v>
          </cell>
          <cell r="B17" t="str">
            <v>RADIOTELÉFONOS PARE-SIGA</v>
          </cell>
          <cell r="C17" t="str">
            <v>MES</v>
          </cell>
          <cell r="D17">
            <v>51800</v>
          </cell>
        </row>
        <row r="18">
          <cell r="A18" t="str">
            <v>EQ011</v>
          </cell>
          <cell r="B18" t="str">
            <v>ALQUILER BAÑOS PORTÁTILES + MANTENIMIENTO Y LIMPIEZA</v>
          </cell>
          <cell r="C18" t="str">
            <v>MES</v>
          </cell>
          <cell r="D18">
            <v>1400000</v>
          </cell>
        </row>
        <row r="19">
          <cell r="A19" t="str">
            <v>EQ012</v>
          </cell>
          <cell r="B19" t="str">
            <v>EQUIPO COMPLETO PARA GEORREFERENCIACIÓN Y CAPTURA , ALMACENAMIENTO, ANALISIS, TRANSFORMACIÓN Y PRESENTACIÓN DE TODA LA INFORMACIÓN GEOGRÁFICA Y SUS ATRIBUTOS, INCLUYE SOFTWARE</v>
          </cell>
          <cell r="C19" t="str">
            <v>MES</v>
          </cell>
          <cell r="D19">
            <v>650000</v>
          </cell>
        </row>
        <row r="20">
          <cell r="A20" t="str">
            <v>EQ013</v>
          </cell>
          <cell r="B20" t="str">
            <v>HERRAMIENTAS DE CAMPO (CÁMARA-EQUIPO DE MEDICIÓN-LASER Y HERRAMIENTA MENOR)</v>
          </cell>
          <cell r="C20" t="str">
            <v>MES</v>
          </cell>
          <cell r="D20">
            <v>221640</v>
          </cell>
        </row>
        <row r="21">
          <cell r="A21" t="str">
            <v>EQ014</v>
          </cell>
          <cell r="B21" t="str">
            <v>RETROEXCAVADORA ORUGA</v>
          </cell>
          <cell r="C21" t="str">
            <v>HORA</v>
          </cell>
          <cell r="D21">
            <v>232050</v>
          </cell>
        </row>
        <row r="22">
          <cell r="A22" t="str">
            <v>EQ015</v>
          </cell>
          <cell r="B22" t="str">
            <v>BULLDOZER CAT D6H O SIMLAR</v>
          </cell>
          <cell r="C22" t="str">
            <v>HORA</v>
          </cell>
          <cell r="D22">
            <v>202300</v>
          </cell>
        </row>
        <row r="23">
          <cell r="A23" t="str">
            <v>EQ016</v>
          </cell>
          <cell r="B23" t="str">
            <v>COMPACTADOR VIBRATORIO INGERSOLL RAND DD-110HF O EQUIVALENTE</v>
          </cell>
          <cell r="C23" t="str">
            <v>HORA</v>
          </cell>
          <cell r="D23">
            <v>176120</v>
          </cell>
        </row>
        <row r="24">
          <cell r="A24" t="str">
            <v>EQ017</v>
          </cell>
          <cell r="B24" t="str">
            <v>MOTONIVELADORA CATERPILLAR 120 - 140</v>
          </cell>
          <cell r="C24" t="str">
            <v>HORA</v>
          </cell>
          <cell r="D24">
            <v>193800</v>
          </cell>
        </row>
        <row r="25">
          <cell r="A25" t="str">
            <v>EQ018</v>
          </cell>
          <cell r="B25" t="str">
            <v>CARROTANQUE  AGUA</v>
          </cell>
          <cell r="C25" t="str">
            <v>HORA</v>
          </cell>
          <cell r="D25">
            <v>112500</v>
          </cell>
        </row>
        <row r="26">
          <cell r="A26" t="str">
            <v>EQ019</v>
          </cell>
          <cell r="B26" t="str">
            <v>COMPACTADOR TIPO RANA A GASOLINA (INCLUYE COMBUSTIBLE)</v>
          </cell>
          <cell r="C26" t="str">
            <v>DÍA</v>
          </cell>
          <cell r="D26">
            <v>35200</v>
          </cell>
        </row>
        <row r="27">
          <cell r="A27" t="str">
            <v>EQ020</v>
          </cell>
          <cell r="B27" t="str">
            <v>RETROEXCAVADORA LLANTA</v>
          </cell>
          <cell r="C27" t="str">
            <v>HORA</v>
          </cell>
          <cell r="D27">
            <v>115000</v>
          </cell>
        </row>
        <row r="28">
          <cell r="A28" t="str">
            <v>EQ021</v>
          </cell>
          <cell r="B28" t="str">
            <v>COMPACTADOR VIBRATORIO 7 TON.</v>
          </cell>
          <cell r="C28" t="str">
            <v>HORA</v>
          </cell>
          <cell r="D28">
            <v>135000</v>
          </cell>
        </row>
        <row r="29">
          <cell r="A29" t="str">
            <v>EQ022</v>
          </cell>
          <cell r="B29" t="str">
            <v>CIZALLA DE BANCO CORTA PERNO, INCLUYE DADOS</v>
          </cell>
          <cell r="C29" t="str">
            <v>HORA</v>
          </cell>
          <cell r="D29">
            <v>1870</v>
          </cell>
        </row>
        <row r="30">
          <cell r="A30" t="str">
            <v>EQ023</v>
          </cell>
          <cell r="B30" t="str">
            <v>SIERRA CIRCULAR</v>
          </cell>
          <cell r="C30" t="str">
            <v>DÍA</v>
          </cell>
          <cell r="D30">
            <v>22800</v>
          </cell>
        </row>
        <row r="31">
          <cell r="A31" t="str">
            <v>EQ024</v>
          </cell>
          <cell r="B31" t="str">
            <v>VIBRADOR DE CONCRETO A GASOLINA (ALQUILER)</v>
          </cell>
          <cell r="C31" t="str">
            <v>DÍA</v>
          </cell>
          <cell r="D31">
            <v>25600</v>
          </cell>
        </row>
        <row r="32">
          <cell r="A32" t="str">
            <v>EQ025</v>
          </cell>
          <cell r="B32" t="str">
            <v>FINISHER</v>
          </cell>
          <cell r="C32" t="str">
            <v>HORA</v>
          </cell>
          <cell r="D32">
            <v>291550</v>
          </cell>
        </row>
        <row r="33">
          <cell r="A33" t="str">
            <v>EQ026</v>
          </cell>
          <cell r="B33" t="str">
            <v>VEHÍCULO DELINEADOR PARA PINTAR LÍNEAS DE 10 A 20 CM</v>
          </cell>
          <cell r="C33" t="str">
            <v>DÍA</v>
          </cell>
          <cell r="D33">
            <v>149880</v>
          </cell>
        </row>
        <row r="34">
          <cell r="A34" t="str">
            <v>EQ027</v>
          </cell>
          <cell r="B34" t="str">
            <v>CAMIONETA D300</v>
          </cell>
          <cell r="C34" t="str">
            <v>DÍA</v>
          </cell>
          <cell r="D34">
            <v>281800</v>
          </cell>
        </row>
        <row r="35">
          <cell r="A35" t="str">
            <v>EQ028</v>
          </cell>
          <cell r="B35" t="str">
            <v>COMPACTADOR NEUMATICO O DE LLANTAS</v>
          </cell>
          <cell r="C35" t="str">
            <v>HORA</v>
          </cell>
          <cell r="D35">
            <v>113050</v>
          </cell>
        </row>
        <row r="36">
          <cell r="A36" t="str">
            <v>EQ029</v>
          </cell>
          <cell r="B36" t="str">
            <v>MOTOBOMBA 2" SUMERGIBLE</v>
          </cell>
          <cell r="C36" t="str">
            <v>HORA</v>
          </cell>
          <cell r="D36">
            <v>58764</v>
          </cell>
        </row>
        <row r="37">
          <cell r="A37" t="str">
            <v>EQ030</v>
          </cell>
          <cell r="B37" t="str">
            <v>COMPRESOR CON MARTILLO (ALQUILER)</v>
          </cell>
          <cell r="C37" t="str">
            <v>DÍA</v>
          </cell>
          <cell r="D37">
            <v>60000</v>
          </cell>
        </row>
        <row r="38">
          <cell r="A38" t="str">
            <v>EQ031</v>
          </cell>
        </row>
        <row r="39">
          <cell r="A39" t="str">
            <v>EQ032</v>
          </cell>
        </row>
        <row r="40">
          <cell r="A40" t="str">
            <v>EQ033</v>
          </cell>
        </row>
        <row r="41">
          <cell r="A41" t="str">
            <v>EQ034</v>
          </cell>
        </row>
        <row r="42">
          <cell r="A42" t="str">
            <v>EQ035</v>
          </cell>
        </row>
        <row r="43">
          <cell r="A43" t="str">
            <v>EQ036</v>
          </cell>
        </row>
        <row r="44">
          <cell r="A44" t="str">
            <v>EQ037</v>
          </cell>
        </row>
        <row r="45">
          <cell r="A45" t="str">
            <v>EQ038</v>
          </cell>
        </row>
        <row r="46">
          <cell r="A46" t="str">
            <v>EQ039</v>
          </cell>
        </row>
        <row r="47">
          <cell r="A47" t="str">
            <v>EQ040</v>
          </cell>
        </row>
        <row r="48">
          <cell r="A48" t="str">
            <v>EQ041</v>
          </cell>
        </row>
        <row r="49">
          <cell r="A49" t="str">
            <v>EQ042</v>
          </cell>
        </row>
        <row r="50">
          <cell r="A50" t="str">
            <v>EQ043</v>
          </cell>
        </row>
        <row r="51">
          <cell r="A51" t="str">
            <v>EQ044</v>
          </cell>
        </row>
        <row r="52">
          <cell r="A52" t="str">
            <v>EQ045</v>
          </cell>
        </row>
        <row r="53">
          <cell r="A53" t="str">
            <v>EQ046</v>
          </cell>
        </row>
        <row r="54">
          <cell r="A54" t="str">
            <v>EQ047</v>
          </cell>
        </row>
        <row r="55">
          <cell r="A55" t="str">
            <v>EQ048</v>
          </cell>
        </row>
        <row r="56">
          <cell r="A56" t="str">
            <v>EQ049</v>
          </cell>
        </row>
        <row r="57">
          <cell r="A57" t="str">
            <v>EQ050</v>
          </cell>
        </row>
        <row r="58">
          <cell r="A58" t="str">
            <v>EQ051</v>
          </cell>
        </row>
        <row r="59">
          <cell r="A59" t="str">
            <v>EQ052</v>
          </cell>
        </row>
        <row r="60">
          <cell r="A60" t="str">
            <v>EQ053</v>
          </cell>
        </row>
        <row r="61">
          <cell r="A61" t="str">
            <v>EQ054</v>
          </cell>
        </row>
        <row r="62">
          <cell r="A62" t="str">
            <v>EQ055</v>
          </cell>
        </row>
        <row r="63">
          <cell r="A63" t="str">
            <v>EQ056</v>
          </cell>
        </row>
        <row r="64">
          <cell r="A64" t="str">
            <v>EQ057</v>
          </cell>
        </row>
        <row r="65">
          <cell r="A65" t="str">
            <v>EQ058</v>
          </cell>
        </row>
        <row r="66">
          <cell r="A66" t="str">
            <v>EQ059</v>
          </cell>
        </row>
        <row r="67">
          <cell r="A67" t="str">
            <v>EQ060</v>
          </cell>
        </row>
        <row r="68">
          <cell r="A68" t="str">
            <v>EQ061</v>
          </cell>
        </row>
        <row r="69">
          <cell r="A69" t="str">
            <v>EQ062</v>
          </cell>
        </row>
        <row r="70">
          <cell r="A70" t="str">
            <v>EQ063</v>
          </cell>
        </row>
        <row r="71">
          <cell r="A71" t="str">
            <v>EQ064</v>
          </cell>
        </row>
        <row r="72">
          <cell r="A72" t="str">
            <v>EQ065</v>
          </cell>
        </row>
        <row r="73">
          <cell r="A73" t="str">
            <v>EQ066</v>
          </cell>
        </row>
        <row r="74">
          <cell r="A74" t="str">
            <v>EQ067</v>
          </cell>
        </row>
        <row r="75">
          <cell r="A75" t="str">
            <v>EQ068</v>
          </cell>
        </row>
        <row r="76">
          <cell r="A76" t="str">
            <v>EQ069</v>
          </cell>
        </row>
        <row r="77">
          <cell r="A77" t="str">
            <v>EQ070</v>
          </cell>
        </row>
        <row r="78">
          <cell r="A78" t="str">
            <v>EQ071</v>
          </cell>
        </row>
        <row r="79">
          <cell r="A79" t="str">
            <v>EQ072</v>
          </cell>
        </row>
        <row r="80">
          <cell r="A80" t="str">
            <v>EQ073</v>
          </cell>
        </row>
        <row r="81">
          <cell r="A81" t="str">
            <v>EQ074</v>
          </cell>
        </row>
        <row r="82">
          <cell r="A82" t="str">
            <v>EQ075</v>
          </cell>
        </row>
        <row r="83">
          <cell r="A83" t="str">
            <v>EQ076</v>
          </cell>
        </row>
        <row r="84">
          <cell r="A84" t="str">
            <v>EQ077</v>
          </cell>
        </row>
        <row r="85">
          <cell r="A85" t="str">
            <v>EQ078</v>
          </cell>
        </row>
        <row r="86">
          <cell r="A86" t="str">
            <v>EQ079</v>
          </cell>
        </row>
        <row r="87">
          <cell r="A87" t="str">
            <v>EQ080</v>
          </cell>
        </row>
        <row r="88">
          <cell r="A88" t="str">
            <v>EQ081</v>
          </cell>
        </row>
        <row r="89">
          <cell r="A89" t="str">
            <v>EQ082</v>
          </cell>
        </row>
        <row r="90">
          <cell r="A90" t="str">
            <v>EQ083</v>
          </cell>
        </row>
        <row r="91">
          <cell r="A91" t="str">
            <v>EQ084</v>
          </cell>
        </row>
        <row r="92">
          <cell r="A92" t="str">
            <v>EQ085</v>
          </cell>
        </row>
        <row r="93">
          <cell r="A93" t="str">
            <v>EQ086</v>
          </cell>
        </row>
        <row r="94">
          <cell r="A94" t="str">
            <v>EQ087</v>
          </cell>
        </row>
        <row r="95">
          <cell r="A95" t="str">
            <v>EQ088</v>
          </cell>
        </row>
        <row r="96">
          <cell r="A96" t="str">
            <v>EQ089</v>
          </cell>
        </row>
        <row r="97">
          <cell r="A97" t="str">
            <v>EQ090</v>
          </cell>
        </row>
        <row r="98">
          <cell r="A98" t="str">
            <v>EQ091</v>
          </cell>
        </row>
        <row r="99">
          <cell r="A99" t="str">
            <v>EQ092</v>
          </cell>
        </row>
        <row r="100">
          <cell r="A100" t="str">
            <v>EQ093</v>
          </cell>
        </row>
        <row r="101">
          <cell r="A101" t="str">
            <v>EQ094</v>
          </cell>
        </row>
        <row r="102">
          <cell r="A102" t="str">
            <v>EQ095</v>
          </cell>
        </row>
        <row r="103">
          <cell r="A103" t="str">
            <v>EQ096</v>
          </cell>
        </row>
        <row r="104">
          <cell r="A104" t="str">
            <v>EQ097</v>
          </cell>
        </row>
        <row r="105">
          <cell r="A105" t="str">
            <v>EQ098</v>
          </cell>
        </row>
      </sheetData>
      <sheetData sheetId="7"/>
      <sheetData sheetId="8">
        <row r="1">
          <cell r="A1" t="str">
            <v>DEPARTAMENTO DE ANTIOQUIA</v>
          </cell>
        </row>
        <row r="2">
          <cell r="A2" t="str">
            <v>MUNICIPIO DE BARBOSA</v>
          </cell>
        </row>
        <row r="3">
          <cell r="A3" t="str">
            <v>PROYECTO: Construccion de 2 Km de placa huella en la vereda la Aguada del MunIcipio de Barbosa, Antioquia.</v>
          </cell>
        </row>
        <row r="5">
          <cell r="A5" t="str">
            <v>LISTADO DE INSUMOS - MANO DE OBRA</v>
          </cell>
        </row>
        <row r="7">
          <cell r="A7" t="str">
            <v>CÓDIGO</v>
          </cell>
          <cell r="B7" t="str">
            <v>CARGO</v>
          </cell>
          <cell r="C7" t="str">
            <v>CLASE</v>
          </cell>
          <cell r="D7" t="str">
            <v>SALARIO MENSUAL</v>
          </cell>
          <cell r="E7" t="str">
            <v>FACTOR PRESTACIONAL</v>
          </cell>
          <cell r="F7" t="str">
            <v>JORNAL</v>
          </cell>
          <cell r="G7" t="str">
            <v>PRESTACIONES</v>
          </cell>
          <cell r="H7" t="str">
            <v>JORNAL TOTAL</v>
          </cell>
        </row>
        <row r="8">
          <cell r="A8" t="str">
            <v>MO001</v>
          </cell>
          <cell r="B8" t="str">
            <v>DIRECTOR DE OBRA</v>
          </cell>
          <cell r="C8" t="str">
            <v>ADMÓN</v>
          </cell>
          <cell r="D8">
            <v>6087124.2000000002</v>
          </cell>
          <cell r="E8">
            <v>1.5</v>
          </cell>
          <cell r="F8">
            <v>200124.63013698629</v>
          </cell>
          <cell r="G8">
            <v>99951.513863013679</v>
          </cell>
          <cell r="H8">
            <v>300076.14399999997</v>
          </cell>
        </row>
        <row r="9">
          <cell r="A9" t="str">
            <v>MO002</v>
          </cell>
          <cell r="B9" t="str">
            <v>DIRECTOR DE INTERVENTORÍA</v>
          </cell>
          <cell r="C9" t="str">
            <v>ADMÓN</v>
          </cell>
          <cell r="D9">
            <v>6087124.2000000002</v>
          </cell>
          <cell r="E9">
            <v>1.5</v>
          </cell>
          <cell r="F9">
            <v>200124.63013698629</v>
          </cell>
          <cell r="G9">
            <v>99951.513863013679</v>
          </cell>
          <cell r="H9">
            <v>300076.14399999997</v>
          </cell>
        </row>
        <row r="10">
          <cell r="A10" t="str">
            <v>MO003</v>
          </cell>
          <cell r="B10" t="str">
            <v>RESIDENTE DE OBRA</v>
          </cell>
          <cell r="C10" t="str">
            <v>ADMÓN</v>
          </cell>
          <cell r="D10">
            <v>4179219.5999999996</v>
          </cell>
          <cell r="E10">
            <v>1.5</v>
          </cell>
          <cell r="F10">
            <v>137399</v>
          </cell>
          <cell r="G10">
            <v>69278.681479452091</v>
          </cell>
          <cell r="H10">
            <v>206677.68147945209</v>
          </cell>
        </row>
        <row r="11">
          <cell r="A11" t="str">
            <v>MO004</v>
          </cell>
          <cell r="B11" t="str">
            <v>RESIDENTE DE INTERVENTORÍA</v>
          </cell>
          <cell r="C11" t="str">
            <v>ADMÓN</v>
          </cell>
          <cell r="D11">
            <v>4179219.5999999996</v>
          </cell>
          <cell r="E11">
            <v>1.5</v>
          </cell>
          <cell r="F11">
            <v>137399</v>
          </cell>
          <cell r="G11">
            <v>69278.681479452091</v>
          </cell>
          <cell r="H11">
            <v>206677.68147945209</v>
          </cell>
        </row>
        <row r="12">
          <cell r="A12" t="str">
            <v>MO005</v>
          </cell>
          <cell r="B12" t="str">
            <v>RESIDENTE AMBIENTAL</v>
          </cell>
          <cell r="C12" t="str">
            <v>ADMÓN</v>
          </cell>
          <cell r="D12">
            <v>3634104</v>
          </cell>
          <cell r="E12">
            <v>1.51</v>
          </cell>
          <cell r="F12">
            <v>119477.39178082191</v>
          </cell>
          <cell r="G12">
            <v>60515.014443835607</v>
          </cell>
          <cell r="H12">
            <v>179992.40622465752</v>
          </cell>
        </row>
        <row r="13">
          <cell r="A13" t="str">
            <v>MO006</v>
          </cell>
          <cell r="B13" t="str">
            <v>RESIDENTE SOCIAL</v>
          </cell>
          <cell r="C13" t="str">
            <v>ADMÓN</v>
          </cell>
          <cell r="D13">
            <v>3634104</v>
          </cell>
          <cell r="E13">
            <v>1.51</v>
          </cell>
          <cell r="F13">
            <v>119477.39178082191</v>
          </cell>
          <cell r="G13">
            <v>60515.014443835607</v>
          </cell>
          <cell r="H13">
            <v>179992.40622465752</v>
          </cell>
        </row>
        <row r="14">
          <cell r="A14" t="str">
            <v>MO007</v>
          </cell>
          <cell r="B14" t="str">
            <v>AUXILIAR DE RESIDENCIA</v>
          </cell>
          <cell r="C14" t="str">
            <v>ADMÓN</v>
          </cell>
          <cell r="D14">
            <v>2725578</v>
          </cell>
          <cell r="E14">
            <v>1.51</v>
          </cell>
          <cell r="F14">
            <v>89608.043835616438</v>
          </cell>
          <cell r="G14">
            <v>45908.903298630117</v>
          </cell>
          <cell r="H14">
            <v>135516.94713424655</v>
          </cell>
        </row>
        <row r="15">
          <cell r="A15" t="str">
            <v>MO008</v>
          </cell>
          <cell r="B15" t="str">
            <v>TECNÓLOGO SST</v>
          </cell>
          <cell r="C15" t="str">
            <v>ADMÓN</v>
          </cell>
          <cell r="D15">
            <v>2089609.7999999998</v>
          </cell>
          <cell r="E15">
            <v>1.52</v>
          </cell>
          <cell r="F15">
            <v>68699.501369863021</v>
          </cell>
          <cell r="G15">
            <v>35684.626169862982</v>
          </cell>
          <cell r="H15">
            <v>104384.127539726</v>
          </cell>
        </row>
        <row r="16">
          <cell r="A16" t="str">
            <v>MO009</v>
          </cell>
          <cell r="B16" t="str">
            <v>ASESOR LEGAL</v>
          </cell>
          <cell r="C16" t="str">
            <v>ADMÓN</v>
          </cell>
          <cell r="D16">
            <v>6087124.2000000002</v>
          </cell>
          <cell r="E16">
            <v>1.5</v>
          </cell>
          <cell r="F16">
            <v>200124.63013698629</v>
          </cell>
          <cell r="G16">
            <v>99951.513863013679</v>
          </cell>
          <cell r="H16">
            <v>300076.14399999997</v>
          </cell>
        </row>
        <row r="17">
          <cell r="A17" t="str">
            <v>MO010</v>
          </cell>
          <cell r="B17" t="str">
            <v>CONTADOR</v>
          </cell>
          <cell r="C17" t="str">
            <v>ADMÓN</v>
          </cell>
          <cell r="D17">
            <v>4179219.5999999996</v>
          </cell>
          <cell r="E17">
            <v>1.5</v>
          </cell>
          <cell r="F17">
            <v>137399</v>
          </cell>
          <cell r="G17">
            <v>69278.681479452091</v>
          </cell>
          <cell r="H17">
            <v>206677.68147945209</v>
          </cell>
        </row>
        <row r="18">
          <cell r="A18" t="str">
            <v>MO011</v>
          </cell>
          <cell r="B18" t="str">
            <v>ALMACENISTA</v>
          </cell>
          <cell r="C18" t="str">
            <v>ADMÓN</v>
          </cell>
          <cell r="D18">
            <v>1680773.1</v>
          </cell>
          <cell r="E18">
            <v>1.64</v>
          </cell>
          <cell r="F18">
            <v>55258.293150684935</v>
          </cell>
          <cell r="G18">
            <v>35212.953424657528</v>
          </cell>
          <cell r="H18">
            <v>90471.246575342462</v>
          </cell>
        </row>
        <row r="19">
          <cell r="A19" t="str">
            <v>MO012</v>
          </cell>
          <cell r="B19" t="str">
            <v>AUXILIAR DE ALMACÉN</v>
          </cell>
          <cell r="C19" t="str">
            <v>ADMÓN</v>
          </cell>
          <cell r="D19">
            <v>1317362.7</v>
          </cell>
          <cell r="E19">
            <v>1.68</v>
          </cell>
          <cell r="F19">
            <v>43310.553424657533</v>
          </cell>
          <cell r="G19">
            <v>29370.506575342464</v>
          </cell>
          <cell r="H19">
            <v>72681.06</v>
          </cell>
        </row>
        <row r="20">
          <cell r="A20" t="str">
            <v>MO013</v>
          </cell>
          <cell r="B20" t="str">
            <v>SECRETARIA</v>
          </cell>
          <cell r="C20" t="str">
            <v>ADMÓN</v>
          </cell>
          <cell r="D20">
            <v>908526</v>
          </cell>
          <cell r="E20">
            <v>1.76</v>
          </cell>
          <cell r="F20">
            <v>29869.347945205478</v>
          </cell>
          <cell r="G20">
            <v>22797.757917808212</v>
          </cell>
          <cell r="H20">
            <v>52667.10586301369</v>
          </cell>
        </row>
        <row r="21">
          <cell r="A21" t="str">
            <v>MO014</v>
          </cell>
          <cell r="B21" t="str">
            <v>MENSAJERO</v>
          </cell>
          <cell r="C21" t="str">
            <v>ADMÓN</v>
          </cell>
          <cell r="D21">
            <v>908526</v>
          </cell>
          <cell r="E21">
            <v>1.76</v>
          </cell>
          <cell r="F21">
            <v>29869.347945205478</v>
          </cell>
          <cell r="G21">
            <v>22797.757917808212</v>
          </cell>
          <cell r="H21">
            <v>52667.10586301369</v>
          </cell>
        </row>
        <row r="22">
          <cell r="A22" t="str">
            <v>MO015</v>
          </cell>
          <cell r="B22" t="str">
            <v>VIGILANTE</v>
          </cell>
          <cell r="C22" t="str">
            <v>ADMÓN</v>
          </cell>
          <cell r="D22">
            <v>908526</v>
          </cell>
          <cell r="E22">
            <v>1.76</v>
          </cell>
          <cell r="F22">
            <v>29869.347945205478</v>
          </cell>
          <cell r="G22">
            <v>22797.757917808212</v>
          </cell>
          <cell r="H22">
            <v>52667.10586301369</v>
          </cell>
        </row>
        <row r="23">
          <cell r="A23" t="str">
            <v>MO016</v>
          </cell>
          <cell r="B23" t="str">
            <v>TOPÓGRAFO</v>
          </cell>
          <cell r="C23" t="str">
            <v>OBRA</v>
          </cell>
          <cell r="D23">
            <v>4360924.8</v>
          </cell>
          <cell r="E23">
            <v>1.51</v>
          </cell>
          <cell r="F23">
            <v>143372.8712328767</v>
          </cell>
          <cell r="G23">
            <v>72944.286224657553</v>
          </cell>
          <cell r="H23">
            <v>216317.15745753425</v>
          </cell>
        </row>
        <row r="24">
          <cell r="A24" t="str">
            <v>MO017</v>
          </cell>
          <cell r="B24" t="str">
            <v>CADENERO 1</v>
          </cell>
          <cell r="C24" t="str">
            <v>OBRA</v>
          </cell>
          <cell r="D24">
            <v>2135036.1</v>
          </cell>
          <cell r="E24">
            <v>1.53</v>
          </cell>
          <cell r="F24">
            <v>70192.967123287672</v>
          </cell>
          <cell r="G24">
            <v>37159.314279452054</v>
          </cell>
          <cell r="H24">
            <v>107352.28140273973</v>
          </cell>
        </row>
        <row r="25">
          <cell r="A25" t="str">
            <v>MO018</v>
          </cell>
          <cell r="B25" t="str">
            <v>CADENERO 2</v>
          </cell>
          <cell r="C25" t="str">
            <v>OBRA</v>
          </cell>
          <cell r="D25">
            <v>1226510.1000000001</v>
          </cell>
          <cell r="E25">
            <v>1.71</v>
          </cell>
          <cell r="F25">
            <v>40323.61917808219</v>
          </cell>
          <cell r="G25">
            <v>28654.280043835628</v>
          </cell>
          <cell r="H25">
            <v>68977.899221917818</v>
          </cell>
        </row>
        <row r="26">
          <cell r="A26" t="str">
            <v>MO019</v>
          </cell>
          <cell r="B26" t="str">
            <v>MAESTRO PRIMERO</v>
          </cell>
          <cell r="C26" t="str">
            <v>OBRA</v>
          </cell>
          <cell r="D26">
            <v>2725578</v>
          </cell>
          <cell r="E26">
            <v>1.52</v>
          </cell>
          <cell r="F26">
            <v>89608.043835616438</v>
          </cell>
          <cell r="G26">
            <v>46653.286860273976</v>
          </cell>
          <cell r="H26">
            <v>136261.33069589041</v>
          </cell>
        </row>
        <row r="27">
          <cell r="A27" t="str">
            <v>MO020</v>
          </cell>
          <cell r="B27" t="str">
            <v>MAESTRO SEGUNDO</v>
          </cell>
          <cell r="C27" t="str">
            <v>OBRA</v>
          </cell>
          <cell r="D27">
            <v>2089609.7999999998</v>
          </cell>
          <cell r="E27">
            <v>1.53</v>
          </cell>
          <cell r="F27">
            <v>68699.501369863021</v>
          </cell>
          <cell r="G27">
            <v>36429.009731506827</v>
          </cell>
          <cell r="H27">
            <v>105128.51110136985</v>
          </cell>
        </row>
        <row r="28">
          <cell r="A28" t="str">
            <v>MO021</v>
          </cell>
          <cell r="B28" t="str">
            <v>OFICIAL ELÉCTRICO</v>
          </cell>
          <cell r="C28" t="str">
            <v>OBRA</v>
          </cell>
          <cell r="D28">
            <v>2498446.5</v>
          </cell>
          <cell r="E28">
            <v>1.52</v>
          </cell>
          <cell r="F28">
            <v>82140.706849315073</v>
          </cell>
          <cell r="G28">
            <v>43001.758389041104</v>
          </cell>
          <cell r="H28">
            <v>125142.46523835618</v>
          </cell>
        </row>
        <row r="29">
          <cell r="A29" t="str">
            <v>MO022</v>
          </cell>
          <cell r="B29" t="str">
            <v>AYUDANTE ELÉCTRICO</v>
          </cell>
          <cell r="C29" t="str">
            <v>OBRA</v>
          </cell>
          <cell r="D29">
            <v>1181083.8</v>
          </cell>
          <cell r="E29">
            <v>1.72</v>
          </cell>
          <cell r="F29">
            <v>38830.153424657532</v>
          </cell>
          <cell r="G29">
            <v>27923.975495890423</v>
          </cell>
          <cell r="H29">
            <v>66754.128920547955</v>
          </cell>
        </row>
        <row r="30">
          <cell r="A30" t="str">
            <v>MO023</v>
          </cell>
          <cell r="B30" t="str">
            <v>OFICIAL PLOMERO</v>
          </cell>
          <cell r="C30" t="str">
            <v>OBRA</v>
          </cell>
          <cell r="D30">
            <v>1817052</v>
          </cell>
          <cell r="E30">
            <v>1.64</v>
          </cell>
          <cell r="F30">
            <v>59738.695890410956</v>
          </cell>
          <cell r="G30">
            <v>38148.252624657551</v>
          </cell>
          <cell r="H30">
            <v>97886.948515068507</v>
          </cell>
        </row>
        <row r="31">
          <cell r="A31" t="str">
            <v>MO024</v>
          </cell>
          <cell r="B31" t="str">
            <v>AYUDANTE PLOMERO</v>
          </cell>
          <cell r="C31" t="str">
            <v>OBRA</v>
          </cell>
          <cell r="D31">
            <v>1090231.2</v>
          </cell>
          <cell r="E31">
            <v>1.74</v>
          </cell>
          <cell r="F31">
            <v>35843.216438356161</v>
          </cell>
          <cell r="G31">
            <v>26463.364405479457</v>
          </cell>
          <cell r="H31">
            <v>62306.580843835618</v>
          </cell>
        </row>
        <row r="32">
          <cell r="A32" t="str">
            <v>MO025</v>
          </cell>
          <cell r="B32" t="str">
            <v>OFICIAL CARPINTERO</v>
          </cell>
          <cell r="C32" t="str">
            <v>OBRA</v>
          </cell>
          <cell r="D32">
            <v>1817052</v>
          </cell>
          <cell r="E32">
            <v>1.64</v>
          </cell>
          <cell r="F32">
            <v>59738.695890410956</v>
          </cell>
          <cell r="G32">
            <v>38148.252624657551</v>
          </cell>
          <cell r="H32">
            <v>97886.948515068507</v>
          </cell>
        </row>
        <row r="33">
          <cell r="A33" t="str">
            <v>MO026</v>
          </cell>
          <cell r="B33" t="str">
            <v>AYUDANTE CARPINTERO</v>
          </cell>
          <cell r="C33" t="str">
            <v>OBRA</v>
          </cell>
          <cell r="D33">
            <v>999378.60000000009</v>
          </cell>
          <cell r="E33">
            <v>1.76</v>
          </cell>
          <cell r="F33">
            <v>32856.282191780825</v>
          </cell>
          <cell r="G33">
            <v>25002.751572602741</v>
          </cell>
          <cell r="H33">
            <v>57859.033764383566</v>
          </cell>
        </row>
        <row r="34">
          <cell r="A34" t="str">
            <v>MO027</v>
          </cell>
          <cell r="B34" t="str">
            <v>OFICIAL PINTOR</v>
          </cell>
          <cell r="C34" t="str">
            <v>OBRA</v>
          </cell>
          <cell r="D34">
            <v>1817052</v>
          </cell>
          <cell r="E34">
            <v>1.64</v>
          </cell>
          <cell r="F34">
            <v>59738.695890410956</v>
          </cell>
          <cell r="G34">
            <v>38148.252624657551</v>
          </cell>
          <cell r="H34">
            <v>97886.948515068507</v>
          </cell>
        </row>
        <row r="35">
          <cell r="A35" t="str">
            <v>MO028</v>
          </cell>
          <cell r="B35" t="str">
            <v>OFICIAL DE OBRA BLANCA</v>
          </cell>
          <cell r="C35" t="str">
            <v>OBRA</v>
          </cell>
          <cell r="D35">
            <v>1817052</v>
          </cell>
          <cell r="E35">
            <v>1.64</v>
          </cell>
          <cell r="F35">
            <v>59738.695890410956</v>
          </cell>
          <cell r="G35">
            <v>38148.252624657551</v>
          </cell>
          <cell r="H35">
            <v>97886.948515068507</v>
          </cell>
        </row>
        <row r="36">
          <cell r="A36" t="str">
            <v>MO029</v>
          </cell>
          <cell r="B36" t="str">
            <v>OFICIAL DE OBRA NEGRA</v>
          </cell>
          <cell r="C36" t="str">
            <v>OBRA</v>
          </cell>
          <cell r="D36">
            <v>1817052</v>
          </cell>
          <cell r="E36">
            <v>1.64</v>
          </cell>
          <cell r="F36">
            <v>59738.695890410956</v>
          </cell>
          <cell r="G36">
            <v>38148.252624657551</v>
          </cell>
          <cell r="H36">
            <v>97886.948515068507</v>
          </cell>
        </row>
        <row r="37">
          <cell r="A37" t="str">
            <v>MO030</v>
          </cell>
          <cell r="B37" t="str">
            <v>OFICIAL HIERRO</v>
          </cell>
          <cell r="C37" t="str">
            <v>OBRA</v>
          </cell>
          <cell r="D37">
            <v>1817052</v>
          </cell>
          <cell r="E37">
            <v>1.64</v>
          </cell>
          <cell r="F37">
            <v>59738.695890410956</v>
          </cell>
          <cell r="G37">
            <v>38148.252624657551</v>
          </cell>
          <cell r="H37">
            <v>97886.948515068507</v>
          </cell>
        </row>
        <row r="38">
          <cell r="A38" t="str">
            <v>MO031</v>
          </cell>
          <cell r="B38" t="str">
            <v>AYUDANTE ENTENDIDO</v>
          </cell>
          <cell r="C38" t="str">
            <v>OBRA</v>
          </cell>
          <cell r="D38">
            <v>1181083.8</v>
          </cell>
          <cell r="E38">
            <v>1.72</v>
          </cell>
          <cell r="F38">
            <v>38830.153424657532</v>
          </cell>
          <cell r="G38">
            <v>27923.975495890423</v>
          </cell>
          <cell r="H38">
            <v>66754.128920547955</v>
          </cell>
        </row>
        <row r="39">
          <cell r="A39" t="str">
            <v>MO032</v>
          </cell>
          <cell r="B39" t="str">
            <v>AYUDANTE RASO</v>
          </cell>
          <cell r="C39" t="str">
            <v>OBRA</v>
          </cell>
          <cell r="D39">
            <v>908526</v>
          </cell>
          <cell r="E39">
            <v>1.79</v>
          </cell>
          <cell r="F39">
            <v>29869.347945205478</v>
          </cell>
          <cell r="G39">
            <v>23542.14147945205</v>
          </cell>
          <cell r="H39">
            <v>53411.489424657528</v>
          </cell>
        </row>
        <row r="40">
          <cell r="A40" t="str">
            <v>MO033</v>
          </cell>
          <cell r="B40" t="str">
            <v>OPERADOR EQUIPO LIVIANO</v>
          </cell>
          <cell r="C40" t="str">
            <v>OBRA</v>
          </cell>
          <cell r="D40">
            <v>1181083.8</v>
          </cell>
          <cell r="E40">
            <v>1.72</v>
          </cell>
          <cell r="F40">
            <v>38830.153424657532</v>
          </cell>
          <cell r="G40">
            <v>27923.975495890423</v>
          </cell>
          <cell r="H40">
            <v>66754.128920547955</v>
          </cell>
        </row>
        <row r="41">
          <cell r="A41" t="str">
            <v>MO034</v>
          </cell>
          <cell r="B41" t="str">
            <v>OPERADOR EQUIPO MEDIANO</v>
          </cell>
          <cell r="C41" t="str">
            <v>OBRA</v>
          </cell>
          <cell r="D41">
            <v>2044183.5</v>
          </cell>
          <cell r="E41">
            <v>1.53</v>
          </cell>
          <cell r="F41">
            <v>67206.032876712328</v>
          </cell>
          <cell r="G41">
            <v>35698.704186301344</v>
          </cell>
          <cell r="H41">
            <v>102904.73706301367</v>
          </cell>
        </row>
        <row r="42">
          <cell r="A42" t="str">
            <v>MO035</v>
          </cell>
          <cell r="B42" t="str">
            <v>OPERADOR EQUIPO PESADO</v>
          </cell>
          <cell r="C42" t="str">
            <v>OBRA</v>
          </cell>
          <cell r="D42">
            <v>2907283.2</v>
          </cell>
          <cell r="E42">
            <v>1.52</v>
          </cell>
          <cell r="F42">
            <v>95581.912328767125</v>
          </cell>
          <cell r="G42">
            <v>49574.509786301351</v>
          </cell>
          <cell r="H42">
            <v>145156.42211506848</v>
          </cell>
        </row>
        <row r="43">
          <cell r="A43" t="str">
            <v>MO036</v>
          </cell>
          <cell r="B43" t="str">
            <v>AUXILIAR HERRAMIENTA</v>
          </cell>
          <cell r="C43" t="str">
            <v>OBRA</v>
          </cell>
          <cell r="D43">
            <v>908526</v>
          </cell>
          <cell r="E43">
            <v>1.79</v>
          </cell>
          <cell r="F43">
            <v>29869.347945205478</v>
          </cell>
          <cell r="G43">
            <v>23542.14147945205</v>
          </cell>
          <cell r="H43">
            <v>53411.489424657528</v>
          </cell>
        </row>
        <row r="44">
          <cell r="A44" t="str">
            <v>MO037</v>
          </cell>
          <cell r="B44" t="str">
            <v>PATIERO</v>
          </cell>
          <cell r="C44" t="str">
            <v>OBRA</v>
          </cell>
          <cell r="D44">
            <v>908526</v>
          </cell>
          <cell r="E44">
            <v>1.79</v>
          </cell>
          <cell r="F44">
            <v>29869.347945205478</v>
          </cell>
          <cell r="G44">
            <v>23542.14147945205</v>
          </cell>
          <cell r="H44">
            <v>53411.489424657528</v>
          </cell>
        </row>
        <row r="45">
          <cell r="A45" t="str">
            <v>MO038</v>
          </cell>
          <cell r="B45" t="str">
            <v>AUXILIAR PARE-SIGA</v>
          </cell>
          <cell r="C45" t="str">
            <v>OBRA</v>
          </cell>
          <cell r="D45">
            <v>908526</v>
          </cell>
          <cell r="E45">
            <v>1.79</v>
          </cell>
          <cell r="F45">
            <v>29869.347945205478</v>
          </cell>
          <cell r="G45">
            <v>23542.14147945205</v>
          </cell>
          <cell r="H45">
            <v>53411.489424657528</v>
          </cell>
        </row>
        <row r="46">
          <cell r="A46" t="str">
            <v>MO039</v>
          </cell>
          <cell r="B46" t="str">
            <v>INGENIERO SIG</v>
          </cell>
          <cell r="C46" t="str">
            <v>ADMÓN</v>
          </cell>
          <cell r="D46">
            <v>4542630</v>
          </cell>
          <cell r="E46">
            <v>1.5</v>
          </cell>
          <cell r="F46">
            <v>149346.73972602739</v>
          </cell>
          <cell r="G46">
            <v>75121.125589041156</v>
          </cell>
          <cell r="H46">
            <v>224467.86531506854</v>
          </cell>
        </row>
        <row r="47">
          <cell r="A47" t="str">
            <v>MO040</v>
          </cell>
          <cell r="B47" t="str">
            <v>TECNÓLOGO SIG</v>
          </cell>
          <cell r="C47" t="str">
            <v>ADMÓN</v>
          </cell>
          <cell r="D47">
            <v>2089609.7999999998</v>
          </cell>
          <cell r="E47">
            <v>1.52</v>
          </cell>
          <cell r="F47">
            <v>68699.501369863021</v>
          </cell>
          <cell r="G47">
            <v>35684.626169862982</v>
          </cell>
          <cell r="H47">
            <v>104384.127539726</v>
          </cell>
        </row>
        <row r="48">
          <cell r="A48" t="str">
            <v>MO041</v>
          </cell>
          <cell r="B48" t="str">
            <v>DIRECTOR DE CONSULTORÍA</v>
          </cell>
          <cell r="C48" t="str">
            <v>ADMÓN</v>
          </cell>
          <cell r="D48">
            <v>6087124.2000000002</v>
          </cell>
          <cell r="E48">
            <v>1.5</v>
          </cell>
          <cell r="F48">
            <v>200124.63013698629</v>
          </cell>
          <cell r="G48">
            <v>99951.513863013679</v>
          </cell>
          <cell r="H48">
            <v>300076.14399999997</v>
          </cell>
        </row>
        <row r="49">
          <cell r="A49" t="str">
            <v>MO042</v>
          </cell>
          <cell r="B49" t="str">
            <v>DIBUJANTE</v>
          </cell>
          <cell r="C49" t="str">
            <v>ADMÓN</v>
          </cell>
          <cell r="D49">
            <v>2089609.7999999998</v>
          </cell>
          <cell r="E49">
            <v>1.52</v>
          </cell>
          <cell r="F49">
            <v>68699.501369863021</v>
          </cell>
          <cell r="G49">
            <v>35684.626169862982</v>
          </cell>
          <cell r="H49">
            <v>104384.127539726</v>
          </cell>
        </row>
        <row r="50">
          <cell r="A50" t="str">
            <v>MO043</v>
          </cell>
          <cell r="B50" t="str">
            <v>INGENIERO ESPECIALISTA GEOTECNIA</v>
          </cell>
          <cell r="C50" t="str">
            <v>ADMÓN</v>
          </cell>
          <cell r="D50">
            <v>5451156</v>
          </cell>
          <cell r="E50">
            <v>1.5</v>
          </cell>
          <cell r="F50">
            <v>179216.08767123288</v>
          </cell>
          <cell r="G50">
            <v>89727.236734246544</v>
          </cell>
          <cell r="H50">
            <v>268943.32440547942</v>
          </cell>
        </row>
        <row r="51">
          <cell r="A51" t="str">
            <v>MO044</v>
          </cell>
          <cell r="B51" t="str">
            <v>GEÓLOGO</v>
          </cell>
          <cell r="C51" t="str">
            <v>ADMÓN</v>
          </cell>
          <cell r="D51">
            <v>4996893</v>
          </cell>
          <cell r="E51">
            <v>1.5</v>
          </cell>
          <cell r="F51">
            <v>164281.41369863015</v>
          </cell>
          <cell r="G51">
            <v>82424.182531506871</v>
          </cell>
          <cell r="H51">
            <v>246705.59623013702</v>
          </cell>
        </row>
        <row r="52">
          <cell r="A52" t="str">
            <v>MO045</v>
          </cell>
          <cell r="B52" t="str">
            <v xml:space="preserve">ARQUITECTO ESPECIALISTA URBANISMO </v>
          </cell>
          <cell r="C52" t="str">
            <v>ADMÓN</v>
          </cell>
          <cell r="D52">
            <v>5451156</v>
          </cell>
          <cell r="E52">
            <v>1.5</v>
          </cell>
          <cell r="F52">
            <v>179216.08767123288</v>
          </cell>
          <cell r="G52">
            <v>89727.236734246544</v>
          </cell>
          <cell r="H52">
            <v>268943.32440547942</v>
          </cell>
        </row>
        <row r="53">
          <cell r="A53" t="str">
            <v>MO046</v>
          </cell>
          <cell r="B53" t="str">
            <v>ARQUITECTO ESPECIALISTA PAISAJISMO</v>
          </cell>
          <cell r="C53" t="str">
            <v>ADMÓN</v>
          </cell>
          <cell r="D53">
            <v>5451156</v>
          </cell>
          <cell r="E53">
            <v>1.5</v>
          </cell>
          <cell r="F53">
            <v>179216.08767123288</v>
          </cell>
          <cell r="G53">
            <v>89727.236734246544</v>
          </cell>
          <cell r="H53">
            <v>268943.32440547942</v>
          </cell>
        </row>
        <row r="54">
          <cell r="A54" t="str">
            <v>MO047</v>
          </cell>
          <cell r="B54" t="str">
            <v>ARQUITECTO DISEÑADOR</v>
          </cell>
          <cell r="C54" t="str">
            <v>ADMÓN</v>
          </cell>
          <cell r="D54">
            <v>4996893</v>
          </cell>
          <cell r="E54">
            <v>1.5</v>
          </cell>
          <cell r="F54">
            <v>164281.41369863015</v>
          </cell>
          <cell r="G54">
            <v>82424.182531506871</v>
          </cell>
          <cell r="H54">
            <v>246705.59623013702</v>
          </cell>
        </row>
        <row r="55">
          <cell r="A55" t="str">
            <v>MO048</v>
          </cell>
          <cell r="B55" t="str">
            <v>INGENIERO ESPECIALISTA ESTRUCTURAL</v>
          </cell>
          <cell r="C55" t="str">
            <v>ADMÓN</v>
          </cell>
          <cell r="D55">
            <v>5451156</v>
          </cell>
          <cell r="E55">
            <v>1.5</v>
          </cell>
          <cell r="F55">
            <v>179216.08767123288</v>
          </cell>
          <cell r="G55">
            <v>89727.236734246544</v>
          </cell>
          <cell r="H55">
            <v>268943.32440547942</v>
          </cell>
        </row>
        <row r="56">
          <cell r="A56" t="str">
            <v>MO049</v>
          </cell>
          <cell r="B56" t="str">
            <v>INGENIERO REVISOR ESTRUCTURAL</v>
          </cell>
          <cell r="C56" t="str">
            <v>ADMÓN</v>
          </cell>
          <cell r="D56">
            <v>5451156</v>
          </cell>
          <cell r="E56">
            <v>1.5</v>
          </cell>
          <cell r="F56">
            <v>179216.08767123288</v>
          </cell>
          <cell r="G56">
            <v>89727.236734246544</v>
          </cell>
          <cell r="H56">
            <v>268943.32440547942</v>
          </cell>
        </row>
        <row r="57">
          <cell r="A57" t="str">
            <v>MO050</v>
          </cell>
          <cell r="B57" t="str">
            <v>INGENIERO ESPECIALISTA HIDRÁULICO</v>
          </cell>
          <cell r="C57" t="str">
            <v>ADMÓN</v>
          </cell>
          <cell r="D57">
            <v>5451156</v>
          </cell>
          <cell r="E57">
            <v>1.5</v>
          </cell>
          <cell r="F57">
            <v>179216.08767123288</v>
          </cell>
          <cell r="G57">
            <v>89727.236734246544</v>
          </cell>
          <cell r="H57">
            <v>268943.32440547942</v>
          </cell>
        </row>
        <row r="58">
          <cell r="A58" t="str">
            <v>MO051</v>
          </cell>
          <cell r="B58" t="str">
            <v>INGENIERO ELECTRICISTA</v>
          </cell>
          <cell r="C58" t="str">
            <v>ADMÓN</v>
          </cell>
          <cell r="D58">
            <v>4996893</v>
          </cell>
          <cell r="E58">
            <v>1.5</v>
          </cell>
          <cell r="F58">
            <v>164281.41369863015</v>
          </cell>
          <cell r="G58">
            <v>82424.182531506871</v>
          </cell>
          <cell r="H58">
            <v>246705.59623013702</v>
          </cell>
        </row>
        <row r="59">
          <cell r="A59" t="str">
            <v>MO052</v>
          </cell>
          <cell r="B59" t="str">
            <v>INGENIERO AMBIENTAL</v>
          </cell>
          <cell r="C59" t="str">
            <v>ADMÓN</v>
          </cell>
          <cell r="D59">
            <v>4996893</v>
          </cell>
          <cell r="E59">
            <v>1.5</v>
          </cell>
          <cell r="F59">
            <v>164281.41369863015</v>
          </cell>
          <cell r="G59">
            <v>82424.182531506871</v>
          </cell>
          <cell r="H59">
            <v>246705.59623013702</v>
          </cell>
        </row>
        <row r="60">
          <cell r="A60" t="str">
            <v>MO053</v>
          </cell>
          <cell r="B60" t="str">
            <v>INGENIERO FORESTAL</v>
          </cell>
          <cell r="C60" t="str">
            <v>ADMÓN</v>
          </cell>
          <cell r="D60">
            <v>4996893</v>
          </cell>
          <cell r="E60">
            <v>1.5</v>
          </cell>
          <cell r="F60">
            <v>164281.41369863015</v>
          </cell>
          <cell r="G60">
            <v>82424.182531506871</v>
          </cell>
          <cell r="H60">
            <v>246705.59623013702</v>
          </cell>
        </row>
        <row r="61">
          <cell r="A61" t="str">
            <v>MO054</v>
          </cell>
          <cell r="B61" t="str">
            <v>TÉCNICO AMBIENTAL</v>
          </cell>
          <cell r="C61" t="str">
            <v>ADMÓN</v>
          </cell>
          <cell r="D61">
            <v>1817052</v>
          </cell>
          <cell r="E61">
            <v>1.63</v>
          </cell>
          <cell r="F61">
            <v>59738.695890410956</v>
          </cell>
          <cell r="G61">
            <v>37403.869063013706</v>
          </cell>
          <cell r="H61">
            <v>97142.564953424662</v>
          </cell>
        </row>
        <row r="62">
          <cell r="B62" t="str">
            <v/>
          </cell>
          <cell r="C62" t="str">
            <v/>
          </cell>
          <cell r="D62" t="str">
            <v/>
          </cell>
          <cell r="E62" t="str">
            <v/>
          </cell>
          <cell r="F62" t="str">
            <v/>
          </cell>
          <cell r="G62" t="str">
            <v/>
          </cell>
          <cell r="H62" t="str">
            <v/>
          </cell>
        </row>
        <row r="63">
          <cell r="B63" t="str">
            <v/>
          </cell>
          <cell r="C63" t="str">
            <v/>
          </cell>
          <cell r="D63" t="str">
            <v/>
          </cell>
          <cell r="E63" t="str">
            <v/>
          </cell>
          <cell r="F63" t="str">
            <v/>
          </cell>
          <cell r="G63" t="str">
            <v/>
          </cell>
          <cell r="H63" t="str">
            <v/>
          </cell>
        </row>
      </sheetData>
      <sheetData sheetId="9"/>
      <sheetData sheetId="10"/>
      <sheetData sheetId="11"/>
      <sheetData sheetId="12"/>
      <sheetData sheetId="13"/>
      <sheetData sheetId="14"/>
      <sheetData sheetId="15"/>
      <sheetData sheetId="16"/>
      <sheetData sheetId="17"/>
      <sheetData sheetId="18"/>
      <sheetData sheetId="19">
        <row r="1">
          <cell r="A1" t="str">
            <v>DEPARTAMENTO DE ANTIOQUIA</v>
          </cell>
        </row>
        <row r="2">
          <cell r="A2" t="str">
            <v>MUNICIPIO DE BARBOSA</v>
          </cell>
        </row>
        <row r="3">
          <cell r="A3" t="str">
            <v>PROYECTO: Construccion de 2 Km de placa huella en la vereda la Aguada del MunIcipio de Barbosa, Antioquia.</v>
          </cell>
        </row>
        <row r="5">
          <cell r="A5" t="str">
            <v>LISTADO DE INSUMOS - SERVICIOS</v>
          </cell>
        </row>
        <row r="7">
          <cell r="A7" t="str">
            <v>CÓDIGO</v>
          </cell>
          <cell r="B7" t="str">
            <v>DESCRIPCIÓN</v>
          </cell>
          <cell r="C7" t="str">
            <v>UNIDAD</v>
          </cell>
          <cell r="D7" t="str">
            <v>VALOR UNITARIO</v>
          </cell>
        </row>
        <row r="8">
          <cell r="A8" t="str">
            <v>SE001</v>
          </cell>
          <cell r="B8" t="str">
            <v>COMISIÓN TOPOGRÁFICA (1 TOP. + 1 CAD. 1 + 1 CAD. 2)</v>
          </cell>
          <cell r="C8" t="str">
            <v>DÍA</v>
          </cell>
          <cell r="D8">
            <v>516617.33808219177</v>
          </cell>
        </row>
        <row r="9">
          <cell r="A9" t="str">
            <v>SE002</v>
          </cell>
          <cell r="B9" t="str">
            <v>COMISIÓN TOPOGRÁFICA (1 TOP. + 1 CAD. 1)</v>
          </cell>
          <cell r="C9" t="str">
            <v>DÍA</v>
          </cell>
          <cell r="D9">
            <v>447639.43886027398</v>
          </cell>
        </row>
        <row r="10">
          <cell r="A10" t="str">
            <v>SE003</v>
          </cell>
          <cell r="B10" t="str">
            <v>ARRIENDO OFICINA DE CAMPO + DOTACIÓN</v>
          </cell>
          <cell r="C10" t="str">
            <v>MES</v>
          </cell>
          <cell r="D10">
            <v>963000</v>
          </cell>
        </row>
        <row r="11">
          <cell r="A11" t="str">
            <v>SE004</v>
          </cell>
          <cell r="B11" t="str">
            <v>DERECHO A BOTADERO</v>
          </cell>
          <cell r="C11" t="str">
            <v>M3</v>
          </cell>
          <cell r="D11">
            <v>5000</v>
          </cell>
        </row>
        <row r="12">
          <cell r="A12" t="str">
            <v>SE005</v>
          </cell>
          <cell r="B12" t="str">
            <v>ADQUISICIÓN DE CARTOGRAFIA (IMÁGENES DE SATELITE Y FOTOS AÉREAS EXISTENTES) S/COMPROBANTE PAGO</v>
          </cell>
          <cell r="C12" t="str">
            <v>UN</v>
          </cell>
          <cell r="D12">
            <v>100000</v>
          </cell>
        </row>
        <row r="13">
          <cell r="A13" t="str">
            <v>SEL001</v>
          </cell>
          <cell r="B13" t="str">
            <v>Granulometría por tamizado con lavado sobre tamiz No 200</v>
          </cell>
          <cell r="C13" t="str">
            <v>UN</v>
          </cell>
          <cell r="D13">
            <v>107000</v>
          </cell>
        </row>
        <row r="14">
          <cell r="A14" t="str">
            <v>SEL002</v>
          </cell>
          <cell r="B14" t="str">
            <v>Resistencia al desgaste de los agregados de tamaños menores a 37,5 mm (1 1/2") por medio de la máquina de los ángeles.</v>
          </cell>
          <cell r="C14" t="str">
            <v>UN</v>
          </cell>
          <cell r="D14">
            <v>145000</v>
          </cell>
        </row>
        <row r="15">
          <cell r="A15" t="str">
            <v>SEL003</v>
          </cell>
          <cell r="B15" t="str">
            <v>Determinación de terrones de arcilla y partículas deleznables en los agregados</v>
          </cell>
          <cell r="C15" t="str">
            <v>UN</v>
          </cell>
          <cell r="D15">
            <v>79000</v>
          </cell>
        </row>
        <row r="16">
          <cell r="A16" t="str">
            <v>SEL004</v>
          </cell>
          <cell r="B16" t="str">
            <v>Relaciones de humedad - masa unitaria seca en los suelos (ensayo modificado de compactación - Proctor Modificado) con corrección del peso unitario y contenido de agua</v>
          </cell>
          <cell r="C16" t="str">
            <v>UN</v>
          </cell>
          <cell r="D16">
            <v>147000</v>
          </cell>
        </row>
        <row r="17">
          <cell r="A17" t="str">
            <v>SEL005</v>
          </cell>
          <cell r="B17" t="str">
            <v>Relación de Soporte del Suelo en el laboratorio (CBR en el laboratorio) remodelado y sumergido. Suelos granulares (3 puntos)</v>
          </cell>
          <cell r="C17" t="str">
            <v>UN</v>
          </cell>
          <cell r="D17">
            <v>368000</v>
          </cell>
        </row>
        <row r="18">
          <cell r="A18" t="str">
            <v>SEL006</v>
          </cell>
          <cell r="B18" t="str">
            <v>Diseños de mezcla para una resistencia determinada (Incluye ensayos a agregados y verificación de resistencia)</v>
          </cell>
          <cell r="C18" t="str">
            <v>UN</v>
          </cell>
          <cell r="D18">
            <v>737000</v>
          </cell>
        </row>
        <row r="19">
          <cell r="A19" t="str">
            <v>SEL007</v>
          </cell>
          <cell r="B19" t="str">
            <v>Resistencia a la compresión de cilindros de concreto (método normal)</v>
          </cell>
          <cell r="C19" t="str">
            <v>UN</v>
          </cell>
          <cell r="D19">
            <v>12000</v>
          </cell>
        </row>
        <row r="20">
          <cell r="A20" t="str">
            <v>SEL008</v>
          </cell>
          <cell r="B20" t="str">
            <v>Extracción cuantitativa del asfalto en mezclas en caliente para pavimentos (contenido de asfalto)</v>
          </cell>
          <cell r="C20" t="str">
            <v>UN</v>
          </cell>
          <cell r="D20">
            <v>115000</v>
          </cell>
        </row>
        <row r="21">
          <cell r="A21" t="str">
            <v>SEL009</v>
          </cell>
          <cell r="B21" t="str">
            <v>Compactación, densidad, estabilidad y flujo por briqueta para asfaltos</v>
          </cell>
          <cell r="C21" t="str">
            <v>UN</v>
          </cell>
          <cell r="D21">
            <v>72000</v>
          </cell>
        </row>
      </sheetData>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PIP3C"/>
      <sheetName val="#REF"/>
      <sheetName val="Resumen"/>
      <sheetName val="cp03"/>
      <sheetName val="PERFASES"/>
      <sheetName val="Book1"/>
      <sheetName val="rencst0599"/>
      <sheetName val="VENTA"/>
      <sheetName val="SUMMA"/>
      <sheetName val="DATA-FASE"/>
      <sheetName val="SRG1-S1"/>
      <sheetName val="20 de Julio"/>
      <sheetName val="Casaloma"/>
      <sheetName val="Huertas"/>
      <sheetName val="Pinos 4-8 "/>
      <sheetName val="Pinos 4-7"/>
      <sheetName val="Mirad. de la Prim."/>
      <sheetName val="Paraiso"/>
      <sheetName val="Porv. de la Est."/>
      <sheetName val="Rincon Porv."/>
      <sheetName val="San Isidro"/>
      <sheetName val="Sta Ines"/>
      <sheetName val="San Vicente"/>
      <sheetName val="Uval"/>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BASES"/>
      <sheetName val="MC SF GAVIONES"/>
      <sheetName val="PESOS"/>
      <sheetName val="civ_roma"/>
      <sheetName val="Sheet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b"/>
      <sheetName val="AMPACITY"/>
      <sheetName val="Base_de_Diseño1"/>
      <sheetName val="Ppto_total"/>
      <sheetName val="Resumen_tubería"/>
      <sheetName val="Tabla_4_1_Distrito_Nº1"/>
      <sheetName val="Tabla_4_2_Distrito_Nº2"/>
      <sheetName val="Tabal_4_3_Resumén_distritos"/>
      <sheetName val="Tabla_4_4_Sistemas"/>
      <sheetName val="Ppto_alcantarillado"/>
      <sheetName val="Base_de_Diseño"/>
      <sheetName val="CONSUMOS"/>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Base de Diseño"/>
      <sheetName val="PPTO_AREA_URBANA"/>
      <sheetName val="Base_de_Diseño"/>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refreshError="1"/>
      <sheetData sheetId="6"/>
      <sheetData sheetId="7"/>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s>
    <sheetDataSet>
      <sheetData sheetId="0"/>
      <sheetData sheetId="1"/>
      <sheetData sheetId="2">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EL TURCO"/>
      <sheetName val="APU COLECTOR EL TURCO"/>
      <sheetName val=" PTAR Santa_Rosa"/>
      <sheetName val="APU PTAR"/>
      <sheetName val="resumen"/>
      <sheetName val="IVA"/>
      <sheetName val="FORMATO_Don Matias"/>
    </sheetNames>
    <sheetDataSet>
      <sheetData sheetId="0">
        <row r="421">
          <cell r="D421">
            <v>48706.079999999994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1. Resumen"/>
      <sheetName val="Cuadro2.  Caract."/>
      <sheetName val="Cuadro3.  Valor"/>
      <sheetName val="Cuadro4. Pond."/>
      <sheetName val="Cuadro5. Exp"/>
      <sheetName val="Cuadro6. Cump"/>
    </sheetNames>
    <sheetDataSet>
      <sheetData sheetId="0" refreshError="1"/>
      <sheetData sheetId="1" refreshError="1"/>
      <sheetData sheetId="2" refreshError="1"/>
      <sheetData sheetId="3" refreshError="1"/>
      <sheetData sheetId="4" refreshError="1"/>
      <sheetData sheetId="5"/>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APU BOMBEO Y L. IMPUL."/>
      <sheetName val="PRELIM"/>
      <sheetName val="TUBERIA"/>
    </sheetNames>
    <sheetDataSet>
      <sheetData sheetId="0" refreshError="1"/>
      <sheetData sheetId="1" refreshError="1"/>
      <sheetData sheetId="2" refreshError="1"/>
      <sheetData sheetId="3" refreshError="1">
        <row r="346">
          <cell r="B346" t="str">
            <v>HERRAMIENTA MENOR (5% M. DE O.)</v>
          </cell>
        </row>
        <row r="363">
          <cell r="B363" t="str">
            <v>HERRAMIENTA MENOR (5% M. DE O.)</v>
          </cell>
        </row>
        <row r="380">
          <cell r="B380" t="str">
            <v>HERRAMIENTA MENOR (5% M. DE O.)</v>
          </cell>
        </row>
        <row r="397">
          <cell r="B397" t="str">
            <v>OFICIAL (INC. 70% PRESTACIONES)</v>
          </cell>
        </row>
        <row r="412">
          <cell r="B412" t="str">
            <v>M. DE O. PREPARACIÓN MEZCLAS</v>
          </cell>
        </row>
        <row r="427">
          <cell r="B427">
            <v>311197.66134374996</v>
          </cell>
        </row>
      </sheetData>
      <sheetData sheetId="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Cuadro Resumen"/>
      <sheetName val="MEMORIA ARQ LUZ DEL CARIBE"/>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5,1 Exc Man "/>
      <sheetName val="3,5,4 Relleno M Común "/>
      <sheetName val="4,1,1 Columnas"/>
      <sheetName val="4,2,1 Vigas aéreas"/>
      <sheetName val="4,3,2 Caseton"/>
      <sheetName val="4,3,6 Placa maciza 0,20"/>
      <sheetName val="4,3,7 Placa maciza 0,10"/>
      <sheetName val="4,3,8 Placa maciza 0,15"/>
      <sheetName val="4,4,1 Escalera"/>
      <sheetName val="4,4,2 Rampas"/>
      <sheetName val="4,4,3 POZO CONCRETO"/>
      <sheetName val="4,5,2 Acero 60000 est"/>
      <sheetName val="4,5,3 Malla Electrosoldada est"/>
      <sheetName val="4,6,2,4 Perfil "/>
      <sheetName val="5,1,6 Bloq Conc Estruc 014"/>
      <sheetName val="5,1,7 Bloq Conc Estruc 019"/>
      <sheetName val="5,4,1 Mort 1-4 "/>
      <sheetName val="5,5,2 Acero 60000 mamp"/>
      <sheetName val="6,1,1 Alfajias"/>
      <sheetName val="6,1,2 Dinteles"/>
      <sheetName val="6,1,18 Cañuela Per"/>
      <sheetName val="6,2,2 Mesones lavamanos"/>
      <sheetName val="7,1,1,1 Acometida PVC-P"/>
      <sheetName val="7,1,2,3 Flotador 1"/>
      <sheetName val="7,1,2,4 Tanque Plastico"/>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10,3 Sanit 2"/>
      <sheetName val="7,1,10,1 Acomet sanit"/>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SALIDA LUMINARIA F S3 EN PLACA"/>
      <sheetName val="SALIDA LUMINARIA F S3 EN TECHO"/>
      <sheetName val="SALIDA LUMINARIA F CONMUTABLE "/>
      <sheetName val="LAMPARA FLUORESCENTE ADICIONAL "/>
      <sheetName val="SALIDA ELÉCTRICA VENTILADOR"/>
      <sheetName val="8,3,19 Acometida 3x10"/>
      <sheetName val="8,3,20 Canalización zona dura"/>
      <sheetName val="8,3,21 Canalización zona d 1 12"/>
      <sheetName val="8,3,22 Canalización zona d 1&quot;"/>
      <sheetName val="8,3,23 Canalización zona du 114"/>
      <sheetName val="8,4,1 Tablero 18 Circuitos"/>
      <sheetName val="8,3,25 Acometida 3x4+2X6"/>
      <sheetName val="DUCTO CONDUIT EMT 1 14&quot;"/>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6,1 Salida TV"/>
      <sheetName val="8,6,4 Ventilador Techo"/>
      <sheetName val="8,8,2 Puesta tierra"/>
      <sheetName val="8,11,1 Camara CS274"/>
      <sheetName val="8,11,2 Camara CS275"/>
      <sheetName val="8,11,3 Camara CS276"/>
      <sheetName val="8,11,4 Caja 30  x30"/>
      <sheetName val="ANCLAJE LUMINARIAS EN TECHO "/>
      <sheetName val="TABLERO TRIFASICO TIPO RIEL "/>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2,2,1,1 Marcos puerta"/>
      <sheetName val="12,2,1,2 Puerta Sencilla"/>
      <sheetName val="12,2,1,3 Puerta S niños"/>
      <sheetName val="12,2,1,5 Puertas Emtamborada"/>
      <sheetName val=" 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sheetData>
      <sheetData sheetId="8" refreshError="1">
        <row r="12">
          <cell r="A12" t="str">
            <v>COSTOS DE MAQUINARIA Y EQUIPOS</v>
          </cell>
        </row>
        <row r="14">
          <cell r="A14" t="str">
            <v>JORNADA DIARIA</v>
          </cell>
          <cell r="B14">
            <v>8</v>
          </cell>
        </row>
        <row r="15">
          <cell r="A15" t="str">
            <v>Descripción</v>
          </cell>
          <cell r="B15" t="str">
            <v>Tarifa hora</v>
          </cell>
          <cell r="D15" t="str">
            <v>Tarifa -día</v>
          </cell>
          <cell r="E15" t="str">
            <v>% Actualización</v>
          </cell>
          <cell r="F15" t="str">
            <v>Valor Actualizado</v>
          </cell>
        </row>
        <row r="16">
          <cell r="A16" t="str">
            <v>Cargador tipo Cat - 904</v>
          </cell>
          <cell r="B16">
            <v>43750</v>
          </cell>
          <cell r="D16">
            <v>350000</v>
          </cell>
          <cell r="E16">
            <v>4.4999999999999998E-2</v>
          </cell>
          <cell r="F16">
            <v>365750</v>
          </cell>
        </row>
        <row r="17">
          <cell r="A17" t="str">
            <v>Compresor</v>
          </cell>
          <cell r="B17">
            <v>23200</v>
          </cell>
          <cell r="D17">
            <v>50000</v>
          </cell>
          <cell r="E17">
            <v>4.4999999999999998E-2</v>
          </cell>
          <cell r="F17">
            <v>52250</v>
          </cell>
        </row>
        <row r="18">
          <cell r="A18" t="str">
            <v>Compresor 2 martillos 185 PCM</v>
          </cell>
          <cell r="B18">
            <v>31320</v>
          </cell>
          <cell r="D18">
            <v>250560</v>
          </cell>
          <cell r="E18">
            <v>4.4999999999999998E-2</v>
          </cell>
          <cell r="F18">
            <v>261835</v>
          </cell>
        </row>
        <row r="19">
          <cell r="A19" t="str">
            <v>Cortadora</v>
          </cell>
          <cell r="B19">
            <v>23201</v>
          </cell>
          <cell r="D19">
            <v>20000</v>
          </cell>
          <cell r="E19">
            <v>4.4999999999999998E-2</v>
          </cell>
          <cell r="F19">
            <v>20900</v>
          </cell>
        </row>
        <row r="20">
          <cell r="A20" t="str">
            <v>Equipo de topografía</v>
          </cell>
          <cell r="B20">
            <v>10000</v>
          </cell>
          <cell r="D20">
            <v>80000</v>
          </cell>
          <cell r="E20">
            <v>4.4999999999999998E-2</v>
          </cell>
          <cell r="F20">
            <v>83600</v>
          </cell>
        </row>
        <row r="21">
          <cell r="A21" t="str">
            <v>Equipo de Soldadura</v>
          </cell>
          <cell r="B21">
            <v>2500</v>
          </cell>
          <cell r="D21">
            <v>39000</v>
          </cell>
          <cell r="E21">
            <v>4.4999999999999998E-2</v>
          </cell>
          <cell r="F21">
            <v>40755</v>
          </cell>
        </row>
        <row r="22">
          <cell r="A22" t="str">
            <v>Figuradora</v>
          </cell>
          <cell r="B22">
            <v>2500</v>
          </cell>
          <cell r="D22">
            <v>20000</v>
          </cell>
          <cell r="E22">
            <v>4.4999999999999998E-2</v>
          </cell>
          <cell r="F22">
            <v>20900</v>
          </cell>
        </row>
        <row r="23">
          <cell r="A23" t="str">
            <v>Pulidora</v>
          </cell>
          <cell r="B23">
            <v>2500</v>
          </cell>
          <cell r="D23">
            <v>20000</v>
          </cell>
          <cell r="E23">
            <v>4.4999999999999998E-2</v>
          </cell>
          <cell r="F23">
            <v>20900</v>
          </cell>
        </row>
        <row r="24">
          <cell r="A24" t="str">
            <v>Pulidora pisos incluye piedras y ceras</v>
          </cell>
          <cell r="B24">
            <v>8500</v>
          </cell>
          <cell r="D24">
            <v>68000</v>
          </cell>
          <cell r="E24">
            <v>4.4999999999999998E-2</v>
          </cell>
          <cell r="F24">
            <v>71060</v>
          </cell>
        </row>
        <row r="25">
          <cell r="A25" t="str">
            <v>Formaleta</v>
          </cell>
          <cell r="B25">
            <v>287.5</v>
          </cell>
          <cell r="D25">
            <v>2300</v>
          </cell>
          <cell r="E25">
            <v>4.4999999999999998E-2</v>
          </cell>
          <cell r="F25">
            <v>2404</v>
          </cell>
        </row>
        <row r="26">
          <cell r="A26" t="str">
            <v>Formaleta entrepiso por 4 semanas M2</v>
          </cell>
          <cell r="B26">
            <v>62.5</v>
          </cell>
          <cell r="D26">
            <v>500</v>
          </cell>
          <cell r="E26">
            <v>4.4999999999999998E-2</v>
          </cell>
          <cell r="F26">
            <v>523</v>
          </cell>
        </row>
        <row r="27">
          <cell r="A27" t="str">
            <v>Formaleta entrepiso M2</v>
          </cell>
          <cell r="B27">
            <v>31.25</v>
          </cell>
          <cell r="D27">
            <v>250</v>
          </cell>
          <cell r="E27">
            <v>4.4999999999999998E-2</v>
          </cell>
          <cell r="F27">
            <v>261</v>
          </cell>
        </row>
        <row r="28">
          <cell r="A28" t="str">
            <v>Herramienta Eléctrica</v>
          </cell>
          <cell r="B28">
            <v>684.93150684931504</v>
          </cell>
          <cell r="D28">
            <v>5479</v>
          </cell>
          <cell r="E28">
            <v>4.4999999999999998E-2</v>
          </cell>
          <cell r="F28">
            <v>5726</v>
          </cell>
        </row>
        <row r="29">
          <cell r="A29" t="str">
            <v>Herramienta menor</v>
          </cell>
          <cell r="B29">
            <v>437.5</v>
          </cell>
          <cell r="D29">
            <v>3500</v>
          </cell>
          <cell r="E29">
            <v>4.4999999999999998E-2</v>
          </cell>
          <cell r="F29">
            <v>3658</v>
          </cell>
        </row>
        <row r="30">
          <cell r="A30" t="str">
            <v>Mezcladora a gasolina</v>
          </cell>
          <cell r="B30">
            <v>6500</v>
          </cell>
          <cell r="D30">
            <v>52000</v>
          </cell>
          <cell r="E30">
            <v>4.4999999999999998E-2</v>
          </cell>
          <cell r="F30">
            <v>54340</v>
          </cell>
        </row>
        <row r="31">
          <cell r="A31" t="str">
            <v>Motosierra profesional</v>
          </cell>
          <cell r="B31">
            <v>18000</v>
          </cell>
          <cell r="D31">
            <v>144000</v>
          </cell>
          <cell r="E31">
            <v>4.4999999999999998E-2</v>
          </cell>
          <cell r="F31">
            <v>150480</v>
          </cell>
        </row>
        <row r="32">
          <cell r="A32" t="str">
            <v>Andamio metálico</v>
          </cell>
          <cell r="B32">
            <v>111.25</v>
          </cell>
          <cell r="D32">
            <v>890</v>
          </cell>
          <cell r="E32">
            <v>4.4999999999999998E-2</v>
          </cell>
          <cell r="F32">
            <v>930</v>
          </cell>
        </row>
        <row r="33">
          <cell r="A33" t="str">
            <v xml:space="preserve">Paral metálico </v>
          </cell>
          <cell r="B33">
            <v>68.75</v>
          </cell>
          <cell r="D33">
            <v>550</v>
          </cell>
          <cell r="E33">
            <v>4.4999999999999998E-2</v>
          </cell>
          <cell r="F33">
            <v>575</v>
          </cell>
        </row>
        <row r="34">
          <cell r="A34" t="str">
            <v>Paral telescopico</v>
          </cell>
          <cell r="B34">
            <v>210.25</v>
          </cell>
          <cell r="D34">
            <v>1682</v>
          </cell>
          <cell r="E34">
            <v>4.4999999999999998E-2</v>
          </cell>
          <cell r="F34">
            <v>1758</v>
          </cell>
        </row>
        <row r="35">
          <cell r="A35" t="str">
            <v>Poleas y Cuerdas</v>
          </cell>
          <cell r="B35">
            <v>4500</v>
          </cell>
          <cell r="D35">
            <v>36000</v>
          </cell>
          <cell r="E35">
            <v>4.4999999999999998E-2</v>
          </cell>
          <cell r="F35">
            <v>37620</v>
          </cell>
        </row>
        <row r="36">
          <cell r="A36" t="str">
            <v>Rana</v>
          </cell>
          <cell r="B36">
            <v>5625</v>
          </cell>
          <cell r="D36">
            <v>45000</v>
          </cell>
          <cell r="E36">
            <v>4.4999999999999998E-2</v>
          </cell>
          <cell r="F36">
            <v>47025</v>
          </cell>
        </row>
        <row r="37">
          <cell r="A37" t="str">
            <v>Retroexcavadora</v>
          </cell>
          <cell r="B37">
            <v>35000</v>
          </cell>
          <cell r="D37">
            <v>280000</v>
          </cell>
          <cell r="E37">
            <v>4.4999999999999998E-2</v>
          </cell>
          <cell r="F37">
            <v>292600</v>
          </cell>
        </row>
        <row r="38">
          <cell r="A38" t="str">
            <v>Retroexcavadora llantas Tipo Cat 428</v>
          </cell>
          <cell r="B38">
            <v>13775</v>
          </cell>
          <cell r="D38">
            <v>110200</v>
          </cell>
          <cell r="E38">
            <v>4.4999999999999998E-2</v>
          </cell>
          <cell r="F38">
            <v>115159</v>
          </cell>
        </row>
        <row r="39">
          <cell r="A39" t="str">
            <v>Tanque de agua</v>
          </cell>
          <cell r="B39">
            <v>8125</v>
          </cell>
          <cell r="D39">
            <v>65000</v>
          </cell>
          <cell r="E39">
            <v>4.4999999999999998E-2</v>
          </cell>
          <cell r="F39">
            <v>67925</v>
          </cell>
        </row>
        <row r="40">
          <cell r="A40" t="str">
            <v>Taladro Industrial</v>
          </cell>
          <cell r="B40">
            <v>4375</v>
          </cell>
          <cell r="D40">
            <v>35000</v>
          </cell>
          <cell r="E40">
            <v>4.4999999999999998E-2</v>
          </cell>
          <cell r="F40">
            <v>36575</v>
          </cell>
        </row>
        <row r="41">
          <cell r="A41" t="str">
            <v>Vibrocompactador a gasolina</v>
          </cell>
          <cell r="B41">
            <v>6061</v>
          </cell>
          <cell r="D41">
            <v>48488</v>
          </cell>
          <cell r="E41">
            <v>4.4999999999999998E-2</v>
          </cell>
          <cell r="F41">
            <v>50670</v>
          </cell>
        </row>
        <row r="42">
          <cell r="A42" t="str">
            <v>Vibrador electrico concreto 110</v>
          </cell>
          <cell r="B42">
            <v>5000</v>
          </cell>
          <cell r="D42">
            <v>40000</v>
          </cell>
          <cell r="E42">
            <v>4.4999999999999998E-2</v>
          </cell>
          <cell r="F42">
            <v>41800</v>
          </cell>
        </row>
        <row r="43">
          <cell r="A43" t="str">
            <v>Vibrador a gasolina</v>
          </cell>
          <cell r="B43">
            <v>5625</v>
          </cell>
          <cell r="D43">
            <v>45000</v>
          </cell>
          <cell r="E43">
            <v>4.4999999999999998E-2</v>
          </cell>
          <cell r="F43">
            <v>47025</v>
          </cell>
        </row>
        <row r="44">
          <cell r="A44" t="str">
            <v>Volqueta (6m3/Operario y combustible)</v>
          </cell>
          <cell r="B44">
            <v>17250</v>
          </cell>
          <cell r="D44">
            <v>138000</v>
          </cell>
          <cell r="E44">
            <v>4.4999999999999998E-2</v>
          </cell>
          <cell r="F44">
            <v>144210</v>
          </cell>
        </row>
      </sheetData>
      <sheetData sheetId="9" refreshError="1">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ajustable EMT 1/2" (incluye tornillo y tuerca, Referencia: FT2AG050 o similar)</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 xml:space="preserve">Acero 60,000 p.s.i. </v>
          </cell>
        </row>
        <row r="35">
          <cell r="A35" t="str">
            <v>Acero 37,000 p.s.i. 1/4"</v>
          </cell>
        </row>
        <row r="36">
          <cell r="A36" t="str">
            <v>Acero de refuerzo 60000 PSI</v>
          </cell>
        </row>
        <row r="37">
          <cell r="A37" t="str">
            <v>Acero figurado 60,000 p.s.i. 1/2"</v>
          </cell>
        </row>
        <row r="38">
          <cell r="A38" t="str">
            <v>Acero figurado 37,000 p.s.i. 1/4"</v>
          </cell>
        </row>
        <row r="39">
          <cell r="A39" t="str">
            <v>A.C.P.M.</v>
          </cell>
        </row>
        <row r="40">
          <cell r="A40" t="str">
            <v>Adaptador conduit EMT de 1/2"</v>
          </cell>
        </row>
        <row r="41">
          <cell r="A41" t="str">
            <v>Adaptador macho PVC de 1/2"</v>
          </cell>
        </row>
        <row r="42">
          <cell r="A42" t="str">
            <v>Adaptador macho PVC de 1"</v>
          </cell>
        </row>
        <row r="43">
          <cell r="A43" t="str">
            <v>Adaptador macho PVC de 2 plg</v>
          </cell>
        </row>
        <row r="44">
          <cell r="A44" t="str">
            <v>Agarraderas metálicas l=0.10</v>
          </cell>
        </row>
        <row r="45">
          <cell r="A45" t="str">
            <v>Aislador de carrete en porcelana</v>
          </cell>
        </row>
        <row r="46">
          <cell r="A46" t="str">
            <v>Alambre cobre THW 10 AWG</v>
          </cell>
        </row>
        <row r="47">
          <cell r="A47" t="str">
            <v>Alambre cobre THW 12 AWG</v>
          </cell>
        </row>
        <row r="48">
          <cell r="A48" t="str">
            <v>Alambre cobre THW 14 AWG</v>
          </cell>
        </row>
        <row r="49">
          <cell r="A49" t="str">
            <v>Alambre de cobre 12 THHN</v>
          </cell>
        </row>
        <row r="50">
          <cell r="A50" t="str">
            <v>Alambre Cu desnudo AWG 10</v>
          </cell>
        </row>
        <row r="51">
          <cell r="A51" t="str">
            <v>Alambre de cobre 12 AWG desnudo</v>
          </cell>
        </row>
        <row r="52">
          <cell r="A52" t="str">
            <v>Alambre Cu desnudo AWG 14 x kg</v>
          </cell>
        </row>
        <row r="53">
          <cell r="A53" t="str">
            <v>Alambre Cu desnudo AWG 14 x ML</v>
          </cell>
        </row>
        <row r="54">
          <cell r="A54" t="str">
            <v>Alambre negro Cal. 18</v>
          </cell>
        </row>
        <row r="55">
          <cell r="A55" t="str">
            <v>Alambre Teléfono 2x22 estañado</v>
          </cell>
        </row>
        <row r="56">
          <cell r="A56" t="str">
            <v>Alambre Teléfono 2x22 trenzado</v>
          </cell>
        </row>
        <row r="57">
          <cell r="A57" t="str">
            <v>Alquiler Campamento 20 a 60 M2</v>
          </cell>
        </row>
        <row r="58">
          <cell r="A58" t="str">
            <v>Alumol Sika</v>
          </cell>
        </row>
        <row r="59">
          <cell r="A59" t="str">
            <v>Anclajes con resina epoxica</v>
          </cell>
        </row>
        <row r="60">
          <cell r="A60" t="str">
            <v>Angulo 3/4 x 1/8</v>
          </cell>
        </row>
        <row r="61">
          <cell r="A61" t="str">
            <v>Angulo 1" x 1" x 3/16"</v>
          </cell>
        </row>
        <row r="62">
          <cell r="A62" t="str">
            <v>Anticorrosivo rojo claro PHLC</v>
          </cell>
        </row>
        <row r="63">
          <cell r="A63" t="str">
            <v>Arbol especie local de 1,80 a 2,00 mts</v>
          </cell>
        </row>
        <row r="64">
          <cell r="A64" t="str">
            <v>Arena Amarilla Lavada</v>
          </cell>
        </row>
        <row r="65">
          <cell r="A65" t="str">
            <v>Arena Blanca</v>
          </cell>
        </row>
        <row r="66">
          <cell r="A66" t="str">
            <v>Arena de peña</v>
          </cell>
        </row>
        <row r="67">
          <cell r="A67" t="str">
            <v xml:space="preserve">Arena fina </v>
          </cell>
        </row>
        <row r="68">
          <cell r="A68" t="str">
            <v>Arena lavada de pozo</v>
          </cell>
        </row>
        <row r="69">
          <cell r="A69" t="str">
            <v xml:space="preserve">Arena lavada blanca </v>
          </cell>
        </row>
        <row r="70">
          <cell r="A70" t="str">
            <v>Arena de río (viaje 5 m3)</v>
          </cell>
        </row>
        <row r="71">
          <cell r="A71" t="str">
            <v>Baldosin cerámico blanco 30 x 30</v>
          </cell>
        </row>
        <row r="72">
          <cell r="A72" t="str">
            <v>Baldosin cerámico cristanac corona 32,4 x 32,4</v>
          </cell>
        </row>
        <row r="73">
          <cell r="A73" t="str">
            <v>Baldosin cerámico pared corona Olimpia de 20,5 x 20,5 blanco primera</v>
          </cell>
        </row>
        <row r="74">
          <cell r="A74" t="str">
            <v>Baldosin cerámico pared Valencia 20,5 x 30,5</v>
          </cell>
        </row>
        <row r="75">
          <cell r="A75" t="str">
            <v>Baldosin cerámico Italia (30,5 x 30,5)</v>
          </cell>
        </row>
        <row r="76">
          <cell r="A76" t="str">
            <v>Baldosin de granito (30 x 30)</v>
          </cell>
        </row>
        <row r="77">
          <cell r="A77" t="str">
            <v>Balinera de acero 1/2"</v>
          </cell>
        </row>
        <row r="78">
          <cell r="A78" t="str">
            <v>Bajante PVC Trapezoidal tipo Amazonas</v>
          </cell>
        </row>
        <row r="79">
          <cell r="A79" t="str">
            <v>Barniz vitriflex</v>
          </cell>
        </row>
        <row r="80">
          <cell r="A80" t="str">
            <v>Barra  discapacitados Inox (juego)</v>
          </cell>
        </row>
        <row r="81">
          <cell r="A81" t="str">
            <v>Barra discapacitados 18" (46 cm) cromo grival</v>
          </cell>
        </row>
        <row r="82">
          <cell r="A82" t="str">
            <v>Barra discapacitados 30" (76 cm) cromo grival</v>
          </cell>
        </row>
        <row r="83">
          <cell r="A83" t="str">
            <v>Bisagra alum.Ext 2"</v>
          </cell>
        </row>
        <row r="84">
          <cell r="A84" t="str">
            <v>Bisagra alum.Ext 3"</v>
          </cell>
        </row>
        <row r="85">
          <cell r="A85" t="str">
            <v>Bisagra metalistería triple</v>
          </cell>
        </row>
        <row r="86">
          <cell r="A86" t="str">
            <v>Bloque muro LN-14N</v>
          </cell>
        </row>
        <row r="87">
          <cell r="A87" t="str">
            <v>Bloque en concreto para muros estructurales de 14x19x39</v>
          </cell>
        </row>
        <row r="88">
          <cell r="A88" t="str">
            <v>Bloque en concreto para muros estructurales de  19x19x39</v>
          </cell>
        </row>
        <row r="89">
          <cell r="A89" t="str">
            <v>Bloque en concreto para muros estructurales tipo piedra de e = 0,16 m</v>
          </cell>
        </row>
        <row r="90">
          <cell r="A90" t="str">
            <v>Bloque en concreto par muros estructurales de 0,09 x 19 x 39</v>
          </cell>
        </row>
        <row r="91">
          <cell r="A91" t="str">
            <v>Bloque No.4</v>
          </cell>
        </row>
        <row r="92">
          <cell r="A92" t="str">
            <v>Bloque No.5</v>
          </cell>
        </row>
        <row r="93">
          <cell r="A93" t="str">
            <v>Bloque calado sencillo 20 x 20</v>
          </cell>
        </row>
        <row r="94">
          <cell r="A94" t="str">
            <v>Bomba de 1/2 HP, 2" de salida, H=4.50</v>
          </cell>
        </row>
        <row r="95">
          <cell r="A95" t="str">
            <v>Botón timbre</v>
          </cell>
        </row>
        <row r="96">
          <cell r="A96" t="str">
            <v>Breaker enchufable unip.1 x 20 A</v>
          </cell>
        </row>
        <row r="97">
          <cell r="A97" t="str">
            <v>Breaker enchufable unip.2 x 20 A</v>
          </cell>
        </row>
        <row r="98">
          <cell r="A98" t="str">
            <v>Breaker enchufable unip.3 x 50 A</v>
          </cell>
        </row>
        <row r="99">
          <cell r="A99" t="str">
            <v>Breaker tipo individual de 3 x 50 A</v>
          </cell>
        </row>
        <row r="100">
          <cell r="A100" t="str">
            <v>Breaker 3 x 100</v>
          </cell>
        </row>
        <row r="101">
          <cell r="A101" t="str">
            <v>Breaker de riel bipolar  2 x 100A</v>
          </cell>
        </row>
        <row r="102">
          <cell r="A102" t="str">
            <v>Buje roscado  3/4" x 1/2" PVC - Presión</v>
          </cell>
        </row>
        <row r="103">
          <cell r="A103" t="str">
            <v>Buje roscado  1" x 3/4"  PVC - Presión</v>
          </cell>
        </row>
        <row r="104">
          <cell r="A104" t="str">
            <v>Buje roscado  1" x 1 1/4"  PVC - Presión</v>
          </cell>
        </row>
        <row r="105">
          <cell r="A105" t="str">
            <v>Cable Coaxial Para TV RG 59</v>
          </cell>
        </row>
        <row r="106">
          <cell r="A106" t="str">
            <v>Cable de cobre desnudo Nº 6 AWG</v>
          </cell>
        </row>
        <row r="107">
          <cell r="A107" t="str">
            <v>Cable cobre desn.AWG No.8</v>
          </cell>
        </row>
        <row r="108">
          <cell r="A108" t="str">
            <v>Cable de cobre THHN Nº 2</v>
          </cell>
        </row>
        <row r="109">
          <cell r="A109" t="str">
            <v>Cable de cobre THHN Nº 4</v>
          </cell>
        </row>
        <row r="110">
          <cell r="A110" t="str">
            <v>Cable de cobre THHN Nº 6</v>
          </cell>
        </row>
        <row r="111">
          <cell r="A111" t="str">
            <v>Cable de cobre THHN Nº 8</v>
          </cell>
        </row>
        <row r="112">
          <cell r="A112" t="str">
            <v>Cable de cobre THHN Nº 10</v>
          </cell>
        </row>
        <row r="113">
          <cell r="A113" t="str">
            <v>Cable de cobre THW  2 x 8 + 1 x 8 Antifraude</v>
          </cell>
        </row>
        <row r="114">
          <cell r="A114" t="str">
            <v>Cable de cobre THW 8 AWG</v>
          </cell>
        </row>
        <row r="115">
          <cell r="A115" t="str">
            <v>Cable de cobre THW 10 AWG</v>
          </cell>
        </row>
        <row r="116">
          <cell r="A116" t="str">
            <v>Cable de cobre THW 12 AWG</v>
          </cell>
        </row>
        <row r="117">
          <cell r="A117" t="str">
            <v xml:space="preserve">Cable de cobre THHN 14 </v>
          </cell>
        </row>
        <row r="118">
          <cell r="A118" t="str">
            <v>Cable de cobre desnudo Nº 4 AWG</v>
          </cell>
        </row>
        <row r="119">
          <cell r="A119" t="str">
            <v>Cable de cobre encauchetado 3 x 14</v>
          </cell>
        </row>
        <row r="120">
          <cell r="A120" t="str">
            <v>Cable de cobre encauchetado 3 x 12</v>
          </cell>
        </row>
        <row r="121">
          <cell r="A121" t="str">
            <v>Cable teléfonos 50 pares</v>
          </cell>
        </row>
        <row r="122">
          <cell r="A122" t="str">
            <v>Cable teléfonos 40 pares</v>
          </cell>
        </row>
        <row r="123">
          <cell r="A123" t="str">
            <v>Cable teléfonos 20 pares</v>
          </cell>
        </row>
        <row r="124">
          <cell r="A124" t="str">
            <v>Cable teléfonos 10 pares</v>
          </cell>
        </row>
        <row r="125">
          <cell r="A125" t="str">
            <v>Cable teléfonos 4 pares</v>
          </cell>
        </row>
        <row r="126">
          <cell r="A126" t="str">
            <v>Cable teléfonos 2 pares</v>
          </cell>
        </row>
        <row r="127">
          <cell r="A127" t="str">
            <v>Cadena Galvanizada 3/8"</v>
          </cell>
        </row>
        <row r="128">
          <cell r="A128" t="str">
            <v>Caja tapa registro europa de 15 x 15 blanca</v>
          </cell>
        </row>
        <row r="129">
          <cell r="A129" t="str">
            <v>Caja 4 x 4 met.Deko AK 2V</v>
          </cell>
        </row>
        <row r="130">
          <cell r="A130" t="str">
            <v>Caja de 40 x 40 mamposteria</v>
          </cell>
        </row>
        <row r="131">
          <cell r="A131" t="str">
            <v>Caja de 60 x 60 mamposteria</v>
          </cell>
        </row>
        <row r="132">
          <cell r="A132" t="str">
            <v>Caja de 60 x 60 x 12 cm</v>
          </cell>
        </row>
        <row r="133">
          <cell r="A133" t="str">
            <v>Caja metálica de 15 x 15</v>
          </cell>
        </row>
        <row r="134">
          <cell r="A134" t="str">
            <v>Caja monofás.3 circ.con barraje adic.para tierra</v>
          </cell>
        </row>
        <row r="135">
          <cell r="A135" t="str">
            <v>Caja monofásica 4 circuitos</v>
          </cell>
        </row>
        <row r="136">
          <cell r="A136" t="str">
            <v>Caja monofásica 2 circuitos</v>
          </cell>
        </row>
        <row r="137">
          <cell r="A137" t="str">
            <v>Caja doble Conduit</v>
          </cell>
        </row>
        <row r="138">
          <cell r="A138" t="str">
            <v>Caja Octogonal</v>
          </cell>
        </row>
        <row r="139">
          <cell r="A139" t="str">
            <v>Caja 5800</v>
          </cell>
        </row>
        <row r="140">
          <cell r="A140" t="str">
            <v>Caja sencilla Conduit</v>
          </cell>
        </row>
        <row r="141">
          <cell r="A141" t="str">
            <v>Caja trifásica 6 circuitos</v>
          </cell>
        </row>
        <row r="142">
          <cell r="A142" t="str">
            <v>Caja trifásica 18 circuitos</v>
          </cell>
        </row>
        <row r="143">
          <cell r="A143" t="str">
            <v>Caja para medidor con espacio interruptor</v>
          </cell>
        </row>
        <row r="144">
          <cell r="A144" t="str">
            <v>Caja Monofásica 4 circuitos</v>
          </cell>
        </row>
        <row r="145">
          <cell r="A145" t="str">
            <v>Caja monofásica 2 circuitos</v>
          </cell>
        </row>
        <row r="146">
          <cell r="A146" t="str">
            <v>Canal PVC  Tipo Amazonas</v>
          </cell>
        </row>
        <row r="147">
          <cell r="A147" t="str">
            <v>Canaleta .8  L=2.40</v>
          </cell>
        </row>
        <row r="148">
          <cell r="A148" t="str">
            <v>Canaleta Metal C/Divis.10 x 4</v>
          </cell>
        </row>
        <row r="149">
          <cell r="A149" t="str">
            <v>Capacete de 1"</v>
          </cell>
        </row>
        <row r="150">
          <cell r="A150" t="str">
            <v>Caseton en lona sintética</v>
          </cell>
        </row>
        <row r="151">
          <cell r="A151" t="str">
            <v xml:space="preserve">Cemento gris </v>
          </cell>
        </row>
        <row r="152">
          <cell r="A152" t="str">
            <v xml:space="preserve">Cemento blanco </v>
          </cell>
        </row>
        <row r="153">
          <cell r="A153" t="str">
            <v>Cerradura Inafer C-998 Madera</v>
          </cell>
        </row>
        <row r="154">
          <cell r="A154" t="str">
            <v>Cerradura Shalage Ref A30D - terraza, Georgia</v>
          </cell>
        </row>
        <row r="155">
          <cell r="A155" t="str">
            <v>Cerradura Shalage Ref B362 Doble cilindro</v>
          </cell>
        </row>
        <row r="156">
          <cell r="A156" t="str">
            <v>Cerradura Schlage T.A. Econ./Gold</v>
          </cell>
        </row>
        <row r="157">
          <cell r="A157" t="str">
            <v>Cerradura Gato doble cerrojo/210400</v>
          </cell>
        </row>
        <row r="158">
          <cell r="A158" t="str">
            <v>Cerradura YALE 170 1/4</v>
          </cell>
        </row>
        <row r="159">
          <cell r="A159" t="str">
            <v>Cerradura YALE doble pasador 987-1 1/4</v>
          </cell>
        </row>
        <row r="160">
          <cell r="A160" t="str">
            <v>Cerradura de alcoba en poma metálica</v>
          </cell>
        </row>
        <row r="161">
          <cell r="A161" t="str">
            <v>Chazo p/tornillo 1/8" x 1 1/4</v>
          </cell>
        </row>
        <row r="162">
          <cell r="A162" t="str">
            <v>Chazo expansivo 5/16" x 1 1/2"</v>
          </cell>
        </row>
        <row r="163">
          <cell r="A163" t="str">
            <v>Cheque red white roscado de   1/2"; incluye accesorios</v>
          </cell>
        </row>
        <row r="164">
          <cell r="A164" t="str">
            <v>Cheque red white roscado  3/4"; incluye accesorios</v>
          </cell>
        </row>
        <row r="165">
          <cell r="A165" t="str">
            <v>Cheque red white roscado de 1"; incluye accesorios</v>
          </cell>
        </row>
        <row r="166">
          <cell r="A166" t="str">
            <v>Valvula - Cheque cortina HICC Helbert  1 1/4" ; incluye accesorios</v>
          </cell>
        </row>
        <row r="167">
          <cell r="A167" t="str">
            <v>Valvula - Cheque cortina HICC Helbert  1 1/2" ; incluye accesorios</v>
          </cell>
        </row>
        <row r="168">
          <cell r="A168" t="str">
            <v>Valvula - Cheque cortina HICC Helbert  2" ; incluye accesorios</v>
          </cell>
        </row>
        <row r="169">
          <cell r="A169" t="str">
            <v>Valvula - Cheque cortina HICC Helbert   3" ; incluye accesorios</v>
          </cell>
        </row>
        <row r="170">
          <cell r="A170" t="str">
            <v>Cinta Aislante</v>
          </cell>
        </row>
        <row r="171">
          <cell r="A171" t="str">
            <v>Codo de Bajante 45º Amazonas</v>
          </cell>
        </row>
        <row r="172">
          <cell r="A172" t="str">
            <v>Codo 90º 1/4 CxC 3"</v>
          </cell>
        </row>
        <row r="173">
          <cell r="A173" t="str">
            <v>Codo 90º 1/4 CxC 4"</v>
          </cell>
        </row>
        <row r="174">
          <cell r="A174" t="str">
            <v>Codo 90º Pres.PVC 2"</v>
          </cell>
        </row>
        <row r="175">
          <cell r="A175" t="str">
            <v>Codo 90º Pres.PVC 1"</v>
          </cell>
        </row>
        <row r="176">
          <cell r="A176" t="str">
            <v>Codo 90º Pres.PVC 1/2"</v>
          </cell>
        </row>
        <row r="177">
          <cell r="A177" t="str">
            <v>Codo 90º Pres.PVC 3/4"</v>
          </cell>
        </row>
        <row r="178">
          <cell r="A178" t="str">
            <v>Codo 90º Pres.PVC 1 1/2"</v>
          </cell>
        </row>
        <row r="179">
          <cell r="A179" t="str">
            <v>Codo H.G: 1/2"</v>
          </cell>
        </row>
        <row r="180">
          <cell r="A180" t="str">
            <v>Codo PVC-P 3/4"</v>
          </cell>
        </row>
        <row r="181">
          <cell r="A181" t="str">
            <v>Codo PVC-P 1/2"</v>
          </cell>
        </row>
        <row r="182">
          <cell r="A182" t="str">
            <v>Codo PVC-S  22,5º</v>
          </cell>
        </row>
        <row r="183">
          <cell r="A183" t="str">
            <v>Codo 90º  CxC Sanitario 2"</v>
          </cell>
        </row>
        <row r="184">
          <cell r="A184" t="str">
            <v>Codo 90º  CxC Sanitario 3"</v>
          </cell>
        </row>
        <row r="185">
          <cell r="A185" t="str">
            <v>Codo 90º  CxC Sanitario 4"</v>
          </cell>
        </row>
        <row r="186">
          <cell r="A186" t="str">
            <v>Concreto de 2,000 p.s.i.</v>
          </cell>
        </row>
        <row r="187">
          <cell r="A187" t="str">
            <v>Concreto de 2,500 p.s.i.</v>
          </cell>
        </row>
        <row r="188">
          <cell r="A188" t="str">
            <v>Concreto de 3,000 p.s.i.</v>
          </cell>
        </row>
        <row r="189">
          <cell r="A189" t="str">
            <v>Conector resorte rojo</v>
          </cell>
        </row>
        <row r="190">
          <cell r="A190" t="str">
            <v>Conector para varilla cooper weld</v>
          </cell>
        </row>
        <row r="191">
          <cell r="A191" t="str">
            <v>Correa Z HR 305 x 80 Cal. 14 Long.6 m.</v>
          </cell>
        </row>
        <row r="192">
          <cell r="A192" t="str">
            <v>Cortina enrrollableBlackout</v>
          </cell>
        </row>
        <row r="193">
          <cell r="A193" t="str">
            <v>Cerco ordinario 3M</v>
          </cell>
        </row>
        <row r="194">
          <cell r="A194" t="str">
            <v>Clavija de caucho P.T.</v>
          </cell>
        </row>
        <row r="195">
          <cell r="A195" t="str">
            <v>Curva EMT de 1/2"</v>
          </cell>
        </row>
        <row r="196">
          <cell r="A196" t="str">
            <v>Curva galvanizada de 1"</v>
          </cell>
        </row>
        <row r="197">
          <cell r="A197" t="str">
            <v>Desperdicio acero 3%</v>
          </cell>
        </row>
        <row r="198">
          <cell r="A198" t="str">
            <v>Detergentes, ácidos</v>
          </cell>
        </row>
        <row r="199">
          <cell r="A199" t="str">
            <v>Enchape de mesón en madera Cedro</v>
          </cell>
        </row>
        <row r="200">
          <cell r="A200" t="str">
            <v>Escuadra metálica para anclaje</v>
          </cell>
        </row>
        <row r="201">
          <cell r="A201" t="str">
            <v>Esfumado 20,5 x 20,5</v>
          </cell>
        </row>
        <row r="202">
          <cell r="A202" t="str">
            <v>Esmalte sobre reja</v>
          </cell>
        </row>
        <row r="203">
          <cell r="A203" t="str">
            <v>Esmalte mate supersintético</v>
          </cell>
        </row>
        <row r="204">
          <cell r="A204" t="str">
            <v>Esmalte sintético para señalización</v>
          </cell>
        </row>
        <row r="205">
          <cell r="A205" t="str">
            <v>Esmalte sintético Pintulux</v>
          </cell>
        </row>
        <row r="206">
          <cell r="A206" t="str">
            <v>Esmalte epoxico Epoxibler 2 componentes</v>
          </cell>
        </row>
        <row r="207">
          <cell r="A207" t="str">
            <v>Espárrago de 3/8” x 1 m (Referencia: 21E38100 o similar)</v>
          </cell>
        </row>
        <row r="208">
          <cell r="A208" t="str">
            <v xml:space="preserve">Estuco </v>
          </cell>
        </row>
        <row r="209">
          <cell r="A209" t="str">
            <v>Espejo biselado de 4 mm</v>
          </cell>
        </row>
        <row r="210">
          <cell r="A210" t="str">
            <v>Disolvente Thinner</v>
          </cell>
        </row>
        <row r="211">
          <cell r="A211" t="str">
            <v>Ducha Galaxia sencilla</v>
          </cell>
        </row>
        <row r="212">
          <cell r="A212" t="str">
            <v>Durmiente abarco 4M</v>
          </cell>
        </row>
        <row r="213">
          <cell r="A213" t="str">
            <v>Durmiente ordinario 3 m</v>
          </cell>
        </row>
        <row r="214">
          <cell r="A214" t="str">
            <v>Gancho teja eternit</v>
          </cell>
        </row>
        <row r="215">
          <cell r="A215" t="str">
            <v>Gancho tensor galvanizado tipo comercial 5/16 x 5"</v>
          </cell>
        </row>
        <row r="216">
          <cell r="A216" t="str">
            <v>Gancho galvanizado con platina</v>
          </cell>
        </row>
        <row r="217">
          <cell r="A217" t="str">
            <v>Gravilla de rio (viaje 5 m3)</v>
          </cell>
        </row>
        <row r="218">
          <cell r="A218" t="str">
            <v>Granito Pulido para mesones</v>
          </cell>
        </row>
        <row r="219">
          <cell r="A219" t="str">
            <v>Granito No.3</v>
          </cell>
        </row>
        <row r="220">
          <cell r="A220" t="str">
            <v>Gravilla mona Nº 2</v>
          </cell>
        </row>
        <row r="221">
          <cell r="A221" t="str">
            <v>Guaya 1/8"</v>
          </cell>
        </row>
        <row r="222">
          <cell r="A222" t="str">
            <v>Flotador 3/4 plg - bronce, incluye accesorios</v>
          </cell>
        </row>
        <row r="223">
          <cell r="A223" t="str">
            <v>Flotador mecánico 1" Incluye accesorios</v>
          </cell>
        </row>
        <row r="224">
          <cell r="A224" t="str">
            <v>Guardaescoba granito  7 X 33</v>
          </cell>
        </row>
        <row r="225">
          <cell r="A225" t="str">
            <v>Guardaescoba granito pulido media caña; tipo alfa</v>
          </cell>
        </row>
        <row r="226">
          <cell r="A226" t="str">
            <v>Hidrosello Canal Amazonas</v>
          </cell>
        </row>
        <row r="227">
          <cell r="A227" t="str">
            <v>Interruptor triple</v>
          </cell>
        </row>
        <row r="228">
          <cell r="A228" t="str">
            <v>Interruptor conmutable doble</v>
          </cell>
        </row>
        <row r="229">
          <cell r="A229" t="str">
            <v>Interruptor conmutable sencillo</v>
          </cell>
        </row>
        <row r="230">
          <cell r="A230" t="str">
            <v>Interruptor doble</v>
          </cell>
        </row>
        <row r="231">
          <cell r="A231" t="str">
            <v xml:space="preserve">Interruptor sencillo </v>
          </cell>
        </row>
        <row r="232">
          <cell r="A232" t="str">
            <v>Interruptor Tipo industrial de 3 x 16/63 amp</v>
          </cell>
        </row>
        <row r="233">
          <cell r="A233" t="str">
            <v>Interruptor Tipo industrial de 3 x 75 amp ABB</v>
          </cell>
        </row>
        <row r="235">
          <cell r="A235" t="str">
            <v>Interruptor enchufable de 3 x 15 amp</v>
          </cell>
        </row>
        <row r="236">
          <cell r="A236" t="str">
            <v>Interruptor enchufable de 1 x 15 / 60 amp</v>
          </cell>
        </row>
        <row r="237">
          <cell r="A237" t="str">
            <v>Interruptor enchufable de 2 x 15 / 30 amp</v>
          </cell>
        </row>
        <row r="238">
          <cell r="A238" t="str">
            <v>Interruptor enchufable de 2 x 40 / 60 amp</v>
          </cell>
        </row>
        <row r="239">
          <cell r="A239" t="str">
            <v>Interruptor enchufable de 2 x 70 amp</v>
          </cell>
        </row>
        <row r="240">
          <cell r="A240" t="str">
            <v>INTERRUPTOR ATORNILLABLE DE 3X40 AMP</v>
          </cell>
        </row>
        <row r="241">
          <cell r="A241" t="str">
            <v>Hierro cuadrado 9 mm</v>
          </cell>
        </row>
        <row r="242">
          <cell r="A242" t="str">
            <v>Hoja puerta triplex 0,81</v>
          </cell>
        </row>
        <row r="243">
          <cell r="A243" t="str">
            <v>Hoja puerta triplex 4mm.(2x1). Entamborada. Estructura ancho=0.10 m., espesor 4cm.</v>
          </cell>
        </row>
        <row r="244">
          <cell r="A244" t="str">
            <v>Interruptor Doble Lum.101C</v>
          </cell>
        </row>
        <row r="245">
          <cell r="A245" t="str">
            <v>Instalación Acometidad Sanitaria - Baños inc Mat.</v>
          </cell>
        </row>
        <row r="246">
          <cell r="A246" t="str">
            <v>Juego conx. Tanque</v>
          </cell>
        </row>
        <row r="247">
          <cell r="A247" t="str">
            <v>Ladrillo prensado Santa Fe</v>
          </cell>
        </row>
        <row r="248">
          <cell r="A248" t="str">
            <v>Ladrillo tolete recocido</v>
          </cell>
        </row>
        <row r="249">
          <cell r="A249" t="str">
            <v>Ladrillo tolete común</v>
          </cell>
        </row>
        <row r="250">
          <cell r="A250" t="str">
            <v>Ladrillo estructural</v>
          </cell>
        </row>
        <row r="251">
          <cell r="A251" t="str">
            <v>Ladrillo rejilla</v>
          </cell>
        </row>
        <row r="252">
          <cell r="A252" t="str">
            <v>Lamina Cold-Rolled Cal.16</v>
          </cell>
        </row>
        <row r="253">
          <cell r="A253" t="str">
            <v>Lamina Cold-Rolled Cal.18  1 x 2 m</v>
          </cell>
        </row>
        <row r="254">
          <cell r="A254" t="str">
            <v>Lamina Cold-Rolled Cal. 18 -M2</v>
          </cell>
        </row>
        <row r="255">
          <cell r="A255" t="str">
            <v>Lamina galvanizada cal.22</v>
          </cell>
        </row>
        <row r="256">
          <cell r="A256" t="str">
            <v>Lámpara fluorescente 2 x 32 - T 8</v>
          </cell>
        </row>
        <row r="257">
          <cell r="A257" t="str">
            <v xml:space="preserve">Lámpara Fluorescente 2 x 48" </v>
          </cell>
        </row>
        <row r="258">
          <cell r="A258" t="str">
            <v>Lavadero de cemento 60 x 80</v>
          </cell>
        </row>
        <row r="259">
          <cell r="A259" t="str">
            <v>Lavamanos Acuacer</v>
          </cell>
        </row>
        <row r="260">
          <cell r="A260" t="str">
            <v>Lavamanos Acuacer, suministro e instalación</v>
          </cell>
        </row>
        <row r="261">
          <cell r="A261" t="str">
            <v>Lavaplatos galaxia</v>
          </cell>
        </row>
        <row r="262">
          <cell r="A262" t="str">
            <v>Llave terminal 1/2" - cromada , incluye adaptadores</v>
          </cell>
        </row>
        <row r="263">
          <cell r="A263" t="str">
            <v>Limpiador rem.PVC 760 gr</v>
          </cell>
        </row>
        <row r="264">
          <cell r="A264" t="str">
            <v>Lona Verde</v>
          </cell>
        </row>
        <row r="265">
          <cell r="A265" t="str">
            <v>Lubricante de silicona Canal y Bajante Amazonas</v>
          </cell>
        </row>
        <row r="266">
          <cell r="A266" t="str">
            <v>Mallas electrosoldadas M - 131</v>
          </cell>
        </row>
        <row r="267">
          <cell r="A267" t="str">
            <v>Malla Eslabonada galvanizada Cal 12 huecos de 2 x  2 plg</v>
          </cell>
        </row>
        <row r="268">
          <cell r="A268" t="str">
            <v>Malla electrosoldada D 5 x 5 mm y Separación 15 x 15 cm</v>
          </cell>
        </row>
        <row r="269">
          <cell r="A269" t="str">
            <v>Malla con vena</v>
          </cell>
        </row>
        <row r="270">
          <cell r="A270" t="str">
            <v>Manija para ventana</v>
          </cell>
        </row>
        <row r="271">
          <cell r="A271" t="str">
            <v>Manto Asfaltico con foil de aluminio</v>
          </cell>
        </row>
        <row r="272">
          <cell r="A272" t="str">
            <v>Marco puerta de seguridad Cal.18</v>
          </cell>
        </row>
        <row r="273">
          <cell r="A273" t="str">
            <v>Marco puerta lámina Cold rolled Cal 18</v>
          </cell>
        </row>
        <row r="274">
          <cell r="A274" t="str">
            <v>Marco ventana lámina Cold rolled Cal 18</v>
          </cell>
        </row>
        <row r="275">
          <cell r="A275" t="str">
            <v>Marco puerta lámina 1.00. Lám.Cal.18</v>
          </cell>
        </row>
        <row r="276">
          <cell r="A276" t="str">
            <v>Marco y tapa para caja de inspección de  0,30 x 0,30 mts</v>
          </cell>
        </row>
        <row r="277">
          <cell r="A277" t="str">
            <v>Marco y tapa para cámara de inspección CS275</v>
          </cell>
        </row>
        <row r="278">
          <cell r="A278" t="str">
            <v>Marco y tapa para cámara de inspección CS274</v>
          </cell>
        </row>
        <row r="279">
          <cell r="A279" t="str">
            <v>Marmolina</v>
          </cell>
        </row>
        <row r="280">
          <cell r="A280" t="str">
            <v>Micropersianas Flexalum (a=1.74 x h=1.68)</v>
          </cell>
        </row>
        <row r="281">
          <cell r="A281" t="str">
            <v>Minirack de pared 37 x 52 x 51 cerrado, switch 8 puertos 10/100.</v>
          </cell>
        </row>
        <row r="282">
          <cell r="A282" t="str">
            <v>Mortero 1:3</v>
          </cell>
        </row>
        <row r="283">
          <cell r="A283" t="str">
            <v>Mortero 1:3 impermeabilizado</v>
          </cell>
        </row>
        <row r="284">
          <cell r="A284" t="str">
            <v>Mortero 1:4</v>
          </cell>
        </row>
        <row r="285">
          <cell r="A285" t="str">
            <v>Mortero 1:4 impermeabilizado</v>
          </cell>
        </row>
        <row r="286">
          <cell r="A286" t="str">
            <v>Mortero de pega 1:4 e=1,5 cm</v>
          </cell>
        </row>
        <row r="287">
          <cell r="A287" t="str">
            <v xml:space="preserve">Mortero de relleno 1:4 </v>
          </cell>
        </row>
        <row r="288">
          <cell r="A288" t="str">
            <v>Mortero 1:5</v>
          </cell>
        </row>
        <row r="289">
          <cell r="A289" t="str">
            <v>Mortero 1:7</v>
          </cell>
        </row>
        <row r="290">
          <cell r="A290" t="str">
            <v>MUEBLES ESPECIALES EN MADERA</v>
          </cell>
        </row>
        <row r="291">
          <cell r="A291" t="str">
            <v>Muebles individuales para cubículos. Estructura en flor morado, tabla triplex 4mm., cantos en cedro. Pintulaca caoba. Sistema de apoyo de los entrepaños en madera. Sistema de cierre cerradura tipo cajonera dorada, manijas plásticas. (A=0.60; L=0.85; h=1.0</v>
          </cell>
        </row>
        <row r="292">
          <cell r="A292" t="str">
            <v>Muebles individuales para cubículos. Estructura en flor morado, tabla triplex 4mm., cantos en cedro. Pintulaca caoba. Sistema de apoyo de los entrepaños en madera. Sistema de cierre cerradura tipo cajonera dorada, manijas plásticas. (A=0.76; L=1.02; h=1.0</v>
          </cell>
        </row>
        <row r="293">
          <cell r="A293" t="str">
            <v>Niple H.G. 1/2 " x 0,10 m</v>
          </cell>
        </row>
        <row r="295">
          <cell r="A295" t="str">
            <v>Niple H.G. 1/2 " x 0,20 m</v>
          </cell>
        </row>
        <row r="296">
          <cell r="A296" t="str">
            <v>DOTACIÓN MUEBLES AULAS</v>
          </cell>
        </row>
        <row r="297">
          <cell r="A297" t="str">
            <v>Una (1) mesa trapezoidal, con tres sillas según norma NTC 4731, clasifición clase 1.</v>
          </cell>
        </row>
        <row r="298">
          <cell r="A298" t="str">
            <v>Un (1) pupìtre con una (1)  silla, según norma NTC 4641, clasificación clase 3</v>
          </cell>
        </row>
        <row r="299">
          <cell r="A299" t="str">
            <v>Silla Universitaria Norma NTC 4734</v>
          </cell>
        </row>
        <row r="300">
          <cell r="A300" t="str">
            <v>Tablero blanco para escribir, con marcador de tinta seca borrable, de 2,40 x 1,20 m, Norma NTC 4726</v>
          </cell>
        </row>
        <row r="301">
          <cell r="A301" t="str">
            <v>Un (1) pupìtre con una (1)  silla, para instructores según norma NTC 4640</v>
          </cell>
        </row>
        <row r="302">
          <cell r="A302" t="str">
            <v>Un (1) pupìtre para instructores, según norma 4640</v>
          </cell>
        </row>
        <row r="303">
          <cell r="A303" t="str">
            <v>Una (1)  silla para instructores, según norma 4640</v>
          </cell>
        </row>
        <row r="304">
          <cell r="A304" t="str">
            <v>MUEBLES ESPECIALES METALICOS</v>
          </cell>
        </row>
        <row r="305">
          <cell r="A305" t="str">
            <v>Mesón acero inoxidable Cal.16. Dim.(0.60 x 0.85).</v>
          </cell>
        </row>
        <row r="306">
          <cell r="A306" t="str">
            <v>Mesón acero inoxidable Cal.16. Dim.(0.76 x 1.02).</v>
          </cell>
        </row>
        <row r="307">
          <cell r="A307" t="str">
            <v>Mesón acero inoxidable Cal.16. Dim.(1.30 x 4.15).</v>
          </cell>
        </row>
        <row r="308">
          <cell r="A308" t="str">
            <v>Mesón acero inoxidable Cal.16. Dim.(0.90 x 2.95).</v>
          </cell>
        </row>
        <row r="309">
          <cell r="A309" t="str">
            <v>Orinal Mediano institucional blanco  incluye griferia tradicional cromo Ref: 70320 o similar y accesorios</v>
          </cell>
        </row>
        <row r="310">
          <cell r="A310" t="str">
            <v>Paral de Madera 3m</v>
          </cell>
        </row>
        <row r="311">
          <cell r="A311" t="str">
            <v>Poceta Acero inoxidable Dim.(1.20 x 1.20)</v>
          </cell>
        </row>
        <row r="312">
          <cell r="A312" t="str">
            <v>Poceta Acero inoxidable Dim.(0.60 x 0.90)</v>
          </cell>
        </row>
        <row r="313">
          <cell r="A313" t="str">
            <v>Pabmeril pliego</v>
          </cell>
        </row>
        <row r="314">
          <cell r="A314" t="str">
            <v>Pegacor blanco</v>
          </cell>
        </row>
        <row r="315">
          <cell r="A315" t="str">
            <v>Percha galvanizada de 3 puestos</v>
          </cell>
        </row>
        <row r="316">
          <cell r="A316" t="str">
            <v>Perfil PHR C - 220 x 80  2,5 mm</v>
          </cell>
        </row>
        <row r="317">
          <cell r="A317" t="str">
            <v>Perfil en aluminio 1/2" x 1/2"</v>
          </cell>
        </row>
        <row r="318">
          <cell r="A318" t="str">
            <v>Perfil estructural (riel chanel) 1 5/8"X1 5/8" 2,44m (Referencia: M112A240 o similar)</v>
          </cell>
        </row>
        <row r="319">
          <cell r="A319" t="str">
            <v>Perfil para cubierta PHR C</v>
          </cell>
        </row>
        <row r="320">
          <cell r="A320" t="str">
            <v>Perfil PHR - PAG 160 X 60 - 1,5 MM</v>
          </cell>
        </row>
        <row r="321">
          <cell r="A321" t="str">
            <v>Perno 1/2" Alt.Vel..1 3/4"</v>
          </cell>
        </row>
        <row r="322">
          <cell r="A322" t="str">
            <v>Perno de expansión 3" x 3/8"</v>
          </cell>
        </row>
        <row r="323">
          <cell r="A323" t="str">
            <v>Perros de 1/8"</v>
          </cell>
        </row>
        <row r="324">
          <cell r="A324" t="str">
            <v>Piedra media zonga</v>
          </cell>
        </row>
        <row r="325">
          <cell r="A325" t="str">
            <v>Piedra Ciclopea, 4" a 15"</v>
          </cell>
        </row>
        <row r="326">
          <cell r="A326" t="str">
            <v>Pintura Koraza plastica</v>
          </cell>
        </row>
        <row r="327">
          <cell r="A327" t="str">
            <v xml:space="preserve">Pintura Wash Primer </v>
          </cell>
        </row>
        <row r="328">
          <cell r="A328" t="str">
            <v>Pirlan en bronce</v>
          </cell>
        </row>
        <row r="329">
          <cell r="A329" t="str">
            <v>Placa de identificación 2 x 1 cm</v>
          </cell>
        </row>
        <row r="330">
          <cell r="A330" t="str">
            <v>Planchón - cedro macho (.15 x .04 x 3)</v>
          </cell>
        </row>
        <row r="331">
          <cell r="A331" t="str">
            <v>Planchón ordinario 4 metros</v>
          </cell>
        </row>
        <row r="332">
          <cell r="A332" t="str">
            <v>Platina 1 x 3/16"</v>
          </cell>
        </row>
        <row r="333">
          <cell r="A333" t="str">
            <v>Platina 4 x 2 x 3/16"</v>
          </cell>
        </row>
        <row r="334">
          <cell r="A334" t="str">
            <v>Platina 3 x 3 x 1/4</v>
          </cell>
        </row>
        <row r="335">
          <cell r="A335" t="str">
            <v xml:space="preserve">Platina 1 x 1 x 1/4 </v>
          </cell>
        </row>
        <row r="336">
          <cell r="A336" t="str">
            <v>Platina 1/8 x 1"</v>
          </cell>
        </row>
        <row r="337">
          <cell r="A337" t="str">
            <v>Platina  1/2" X 3/16"</v>
          </cell>
        </row>
        <row r="338">
          <cell r="A338" t="str">
            <v>Platina 3/16" de 0,17 mts x 0,13 mts</v>
          </cell>
        </row>
        <row r="339">
          <cell r="A339" t="str">
            <v>Platina 3/16" de 0,06 x 0,13 mts</v>
          </cell>
        </row>
        <row r="340">
          <cell r="A340" t="str">
            <v>Platina de Hierro  20x4cm x ¼”</v>
          </cell>
        </row>
        <row r="341">
          <cell r="A341" t="str">
            <v>Platina para unión de perfiles (Referencia: M21011 o similar)</v>
          </cell>
        </row>
        <row r="342">
          <cell r="A342" t="str">
            <v>Plastocrete DM-IMP INTG</v>
          </cell>
        </row>
        <row r="343">
          <cell r="A343" t="str">
            <v>Polietileno Cal 6</v>
          </cell>
        </row>
        <row r="344">
          <cell r="A344" t="str">
            <v>Portacandado y Candado Negro Nº 4</v>
          </cell>
        </row>
        <row r="345">
          <cell r="A345" t="str">
            <v>Puerta Baño Minusvalidos</v>
          </cell>
        </row>
        <row r="346">
          <cell r="A346" t="str">
            <v>Puerta Baños</v>
          </cell>
        </row>
        <row r="347">
          <cell r="A347" t="str">
            <v>Puerta económica Pizano 1.00. Triplex e=4mm.</v>
          </cell>
        </row>
        <row r="348">
          <cell r="A348" t="str">
            <v>Puerta especial esclusa para Lab.Fotográfico como trampa de luz (2.00 x 1.00)</v>
          </cell>
        </row>
        <row r="349">
          <cell r="A349" t="str">
            <v xml:space="preserve">Puerta sistema constructivo PVC de 0,95 x 2,05 m  </v>
          </cell>
        </row>
        <row r="350">
          <cell r="A350" t="str">
            <v>Puerta sistema constructivo PVC de 0,62 x 1,60 m</v>
          </cell>
        </row>
        <row r="351">
          <cell r="A351" t="str">
            <v>Puntilla con cabeza 2"</v>
          </cell>
        </row>
        <row r="352">
          <cell r="A352" t="str">
            <v>Punto Agua fría PVC</v>
          </cell>
        </row>
        <row r="353">
          <cell r="A353" t="str">
            <v>Punto desagüe PVC 3" y  4"</v>
          </cell>
        </row>
        <row r="354">
          <cell r="A354" t="str">
            <v>Punto Eléctrico</v>
          </cell>
        </row>
        <row r="355">
          <cell r="A355" t="str">
            <v xml:space="preserve">Recebo  </v>
          </cell>
        </row>
        <row r="356">
          <cell r="A356" t="str">
            <v>Recebo comun</v>
          </cell>
        </row>
        <row r="357">
          <cell r="A357" t="str">
            <v>Rejilla plastica con sosco</v>
          </cell>
        </row>
        <row r="358">
          <cell r="A358" t="str">
            <v>Remate Contramuro Lateral Superior para cubierta Cindu</v>
          </cell>
        </row>
        <row r="359">
          <cell r="A359" t="str">
            <v>Regadera corriente</v>
          </cell>
        </row>
        <row r="360">
          <cell r="A360" t="str">
            <v>Registro de cortina 1/2 R &amp; W italiano ; incluye accesorios</v>
          </cell>
        </row>
        <row r="361">
          <cell r="A361" t="str">
            <v>Registro R&amp;W  de cortina de  3/4" italiano; inlcuye accesorios</v>
          </cell>
        </row>
        <row r="362">
          <cell r="A362" t="str">
            <v>Registro de cortina R&amp;W italiano de   1"; incluye accesorios</v>
          </cell>
        </row>
        <row r="363">
          <cell r="A363" t="str">
            <v>Registro  de cortina R &amp; W 1 1/2" italiano; inlcuye accesorios</v>
          </cell>
        </row>
        <row r="364">
          <cell r="A364" t="str">
            <v>Registro de cortina R &amp; w 1 1/4" italiano; incluye accesorios</v>
          </cell>
        </row>
        <row r="365">
          <cell r="A365" t="str">
            <v>Registro de cortina Roscado liviano  Ref. 272 A Red &amp; White 2"; incluye accesorios</v>
          </cell>
        </row>
        <row r="366">
          <cell r="A366" t="str">
            <v>Remate contra culata A.C.</v>
          </cell>
        </row>
        <row r="367">
          <cell r="A367" t="str">
            <v>Repisa ordinaria 3 metros</v>
          </cell>
        </row>
        <row r="368">
          <cell r="A368" t="str">
            <v>Riel metálico. Lam.Cal.14. Ancho:0.10</v>
          </cell>
        </row>
        <row r="369">
          <cell r="A369" t="str">
            <v>Roseta (Plafon)</v>
          </cell>
        </row>
        <row r="370">
          <cell r="A370" t="str">
            <v>Sanitario institucional Ref: aquajet comfort incluye griferia grival Atlantis 80620 o similar y accesorios</v>
          </cell>
        </row>
        <row r="371">
          <cell r="A371" t="str">
            <v>Sanitario Acuacer blanco; incluye griferia grival atlantis refn 80620 y  accesorios</v>
          </cell>
        </row>
        <row r="372">
          <cell r="A372" t="str">
            <v>Sanitario Acuacer, suministro e instalación</v>
          </cell>
        </row>
        <row r="373">
          <cell r="A373" t="str">
            <v>Sellador altos solidos/7238</v>
          </cell>
        </row>
        <row r="374">
          <cell r="A374" t="str">
            <v>Sika-1 Imp.Integral</v>
          </cell>
        </row>
        <row r="375">
          <cell r="A375" t="str">
            <v>Silicona liquida 300 ML</v>
          </cell>
        </row>
        <row r="376">
          <cell r="A376" t="str">
            <v>Silla madera tipo cajero (h=0.7 D=0.3)</v>
          </cell>
        </row>
        <row r="377">
          <cell r="A377" t="str">
            <v xml:space="preserve">Silla estudiantil individual con brazo </v>
          </cell>
        </row>
        <row r="378">
          <cell r="A378" t="str">
            <v>Sistema corredizo metálico</v>
          </cell>
        </row>
        <row r="379">
          <cell r="A379" t="str">
            <v>Soldadura elect.004-3/23"</v>
          </cell>
        </row>
        <row r="380">
          <cell r="A380" t="str">
            <v>Soldadura de estaño P/Cobre</v>
          </cell>
        </row>
        <row r="381">
          <cell r="A381" t="str">
            <v>Soldadura PVC liquida 1/4</v>
          </cell>
        </row>
        <row r="382">
          <cell r="A382" t="str">
            <v>Soporte Canal Amazonas</v>
          </cell>
        </row>
        <row r="383">
          <cell r="A383" t="str">
            <v>Soporte de bajante Amazonas</v>
          </cell>
        </row>
        <row r="384">
          <cell r="A384" t="str">
            <v>Soporte tipo ménsula 15 cm (Referencia: SMS015 o similar).</v>
          </cell>
        </row>
        <row r="385">
          <cell r="A385" t="str">
            <v>,</v>
          </cell>
        </row>
        <row r="386">
          <cell r="A386" t="str">
            <v>Tabla burra ordinario 0,30 - 3 mts</v>
          </cell>
        </row>
        <row r="387">
          <cell r="A387" t="str">
            <v>Tabla burra C Macho 0,28 - 3 mts</v>
          </cell>
        </row>
        <row r="388">
          <cell r="A388" t="str">
            <v>Tabla chapa-ordinario 0,10 - 3 mts</v>
          </cell>
        </row>
        <row r="389">
          <cell r="A389" t="str">
            <v>Tabla chapa-ordinario 0,30 - 3 mts</v>
          </cell>
        </row>
        <row r="390">
          <cell r="A390" t="str">
            <v>Tablero acrílico (a=3.00 x h=1.20)</v>
          </cell>
        </row>
        <row r="391">
          <cell r="A391" t="str">
            <v>Tablero TBP 12B  con puerta y chapas plastica de 12 Circuitos</v>
          </cell>
        </row>
        <row r="392">
          <cell r="A392" t="str">
            <v>Tablero TBP 16B con puerta y chapas plástico de 16 circuitos</v>
          </cell>
        </row>
        <row r="393">
          <cell r="A393" t="str">
            <v>Tablero 18 Circuitos con espacio para totalizador</v>
          </cell>
        </row>
        <row r="394">
          <cell r="A394" t="str">
            <v>Tablero en madera entamborada</v>
          </cell>
        </row>
        <row r="395">
          <cell r="A395" t="str">
            <v>Taco terminal UNIP,HQP 30A</v>
          </cell>
        </row>
        <row r="396">
          <cell r="A396" t="str">
            <v>Tanque plástico 500 lts</v>
          </cell>
        </row>
        <row r="397">
          <cell r="A397" t="str">
            <v>Tanque plástico 1000 lts</v>
          </cell>
        </row>
        <row r="398">
          <cell r="A398" t="str">
            <v>Tapon PVC-P 1/2"</v>
          </cell>
        </row>
        <row r="399">
          <cell r="A399" t="str">
            <v>Tapon PVC 4" - Prueba</v>
          </cell>
        </row>
        <row r="400">
          <cell r="A400" t="str">
            <v>Tapon PVC 2" - Prueba</v>
          </cell>
        </row>
        <row r="401">
          <cell r="A401" t="str">
            <v>Tapa Int Izquierda Canal Amazonas</v>
          </cell>
        </row>
        <row r="402">
          <cell r="A402" t="str">
            <v>Tapa Int Derecha Canal Amazonas</v>
          </cell>
        </row>
        <row r="403">
          <cell r="A403" t="str">
            <v>Tapa troquel.Metal.2 Orif.</v>
          </cell>
        </row>
        <row r="404">
          <cell r="A404" t="str">
            <v>Tapaporos Nogal</v>
          </cell>
        </row>
        <row r="405">
          <cell r="A405" t="str">
            <v xml:space="preserve">Teflon </v>
          </cell>
        </row>
        <row r="406">
          <cell r="A406" t="str">
            <v>Tee 1/2" PVC - Presión</v>
          </cell>
        </row>
        <row r="407">
          <cell r="A407" t="str">
            <v>Tee 3/4"    PVC - Presión</v>
          </cell>
        </row>
        <row r="408">
          <cell r="A408" t="str">
            <v>Tee PVC-P 3/4" x 1/2"</v>
          </cell>
        </row>
        <row r="409">
          <cell r="A409" t="str">
            <v>Tee 1" PVC - Presión</v>
          </cell>
        </row>
        <row r="410">
          <cell r="A410" t="str">
            <v>Tee 1 1/4 PVC - Presión</v>
          </cell>
        </row>
        <row r="411">
          <cell r="A411" t="str">
            <v>Tee Sencilla 2" Sanitaria</v>
          </cell>
        </row>
        <row r="412">
          <cell r="A412" t="str">
            <v>Tee Sencilla 4" Sanitaria</v>
          </cell>
        </row>
        <row r="413">
          <cell r="A413" t="str">
            <v>Teja de asbesto cemento No.4</v>
          </cell>
        </row>
        <row r="414">
          <cell r="A414" t="str">
            <v>Teja de asbesto cemento No.6</v>
          </cell>
        </row>
        <row r="415">
          <cell r="A415" t="str">
            <v>Teja de asbesto cemento No.8</v>
          </cell>
        </row>
        <row r="416">
          <cell r="A416" t="str">
            <v>Teja cindu  Ref: Cindurib</v>
          </cell>
        </row>
        <row r="417">
          <cell r="A417" t="str">
            <v>Tierra negra fertilizada</v>
          </cell>
        </row>
        <row r="418">
          <cell r="A418" t="str">
            <v>Tintilla</v>
          </cell>
        </row>
        <row r="419">
          <cell r="A419" t="str">
            <v>Toma de T.V. para cable coaxial</v>
          </cell>
        </row>
        <row r="420">
          <cell r="A420" t="str">
            <v>Toma doble tipo hospitalaria P.T.</v>
          </cell>
        </row>
        <row r="421">
          <cell r="A421" t="str">
            <v xml:space="preserve">Toma eléctrica doble P.T. </v>
          </cell>
        </row>
        <row r="422">
          <cell r="A422" t="str">
            <v>Toma Doble GFCI</v>
          </cell>
        </row>
        <row r="423">
          <cell r="A423" t="str">
            <v>Toma eléctrica doble 20A pata trabada</v>
          </cell>
        </row>
        <row r="424">
          <cell r="A424" t="str">
            <v>Toma telefónica</v>
          </cell>
        </row>
        <row r="425">
          <cell r="A425" t="str">
            <v>Tornillo autoperforante fijador de correa</v>
          </cell>
        </row>
        <row r="426">
          <cell r="A426" t="str">
            <v>Tornillo goloso 1/8 x 1 1/4</v>
          </cell>
        </row>
        <row r="427">
          <cell r="A427" t="str">
            <v>Tornillo lámina D=3/8"</v>
          </cell>
        </row>
        <row r="428">
          <cell r="A428" t="str">
            <v xml:space="preserve">Tornillo teja Cindu </v>
          </cell>
        </row>
        <row r="429">
          <cell r="A429" t="str">
            <v>Tornillo Inoxidable Canal y Bajante Amazonas</v>
          </cell>
        </row>
        <row r="430">
          <cell r="A430" t="str">
            <v>Tornillo expansivo AH - 1614 5/16 x 3 "</v>
          </cell>
        </row>
        <row r="431">
          <cell r="A431" t="str">
            <v>Tornillo expansivo HLC 10 x 80/48</v>
          </cell>
        </row>
        <row r="432">
          <cell r="A432" t="str">
            <v>Tornillo de 3/8" x 1 1/2" y tuerca mordaza con resorte (Referencia: 403F221 o similar)</v>
          </cell>
        </row>
        <row r="433">
          <cell r="A433" t="str">
            <v>Triturado de máquina</v>
          </cell>
        </row>
        <row r="434">
          <cell r="A434" t="str">
            <v>Tubo Galvanizado de 1"</v>
          </cell>
        </row>
        <row r="435">
          <cell r="A435" t="str">
            <v>Tubo Galvanizado de 1 1/4"</v>
          </cell>
        </row>
        <row r="436">
          <cell r="A436" t="str">
            <v>Tubo Galvanizado de 1 1/2"</v>
          </cell>
        </row>
        <row r="437">
          <cell r="A437" t="str">
            <v>Curva galvanizada de 1 1/4"</v>
          </cell>
        </row>
        <row r="438">
          <cell r="A438" t="str">
            <v>Curva galvanizada de 1 1/2"</v>
          </cell>
        </row>
        <row r="439">
          <cell r="A439" t="str">
            <v>Capacete de 1 1/4"</v>
          </cell>
        </row>
        <row r="440">
          <cell r="A440" t="str">
            <v>Capacete de 1 1/2"</v>
          </cell>
        </row>
        <row r="441">
          <cell r="A441" t="str">
            <v>Juego de boquilla y contratuerca de 1 1/4"</v>
          </cell>
        </row>
        <row r="442">
          <cell r="A442" t="str">
            <v>Tubo Conduit EMT 3/4"</v>
          </cell>
        </row>
        <row r="443">
          <cell r="A443" t="str">
            <v>Tubo Conduit  EMT 1/2"</v>
          </cell>
        </row>
        <row r="444">
          <cell r="A444" t="str">
            <v>Tubo Conduit PVC de 1/2"</v>
          </cell>
        </row>
        <row r="445">
          <cell r="A445" t="str">
            <v>Tubo Conduit PVC de 1"</v>
          </cell>
        </row>
        <row r="446">
          <cell r="A446" t="str">
            <v>Tubo Conduit PVC de 1 1/2"</v>
          </cell>
        </row>
        <row r="447">
          <cell r="A447" t="str">
            <v>Tubo Conduit PVC de 1 1/4</v>
          </cell>
        </row>
        <row r="448">
          <cell r="A448" t="str">
            <v>Tubo Galvanizado  de 3/4"</v>
          </cell>
        </row>
        <row r="449">
          <cell r="A449" t="str">
            <v>Tubo de concreto 8"</v>
          </cell>
        </row>
        <row r="450">
          <cell r="A450" t="str">
            <v>Tubo pres/21 PVC 2"</v>
          </cell>
        </row>
        <row r="451">
          <cell r="A451" t="str">
            <v>Tubo pres/21 PVC 1 1/2"</v>
          </cell>
        </row>
        <row r="452">
          <cell r="A452" t="str">
            <v>Tubo pres/21 PVC 1 1/4</v>
          </cell>
        </row>
        <row r="453">
          <cell r="A453" t="str">
            <v>Tubo pres/11 PVC 3/4"</v>
          </cell>
        </row>
        <row r="454">
          <cell r="A454" t="str">
            <v>Tubo pres/13,5 PVC 1"</v>
          </cell>
        </row>
        <row r="455">
          <cell r="A455" t="str">
            <v>Tubo pres/9 PVC 1/2"</v>
          </cell>
        </row>
        <row r="456">
          <cell r="A456" t="str">
            <v>Tubo PVC de 2" Lluvias</v>
          </cell>
        </row>
        <row r="457">
          <cell r="A457" t="str">
            <v>Tubo PVC de 3" Lluvias</v>
          </cell>
        </row>
        <row r="458">
          <cell r="A458" t="str">
            <v>Tubo PVC de 4" lluvias</v>
          </cell>
        </row>
        <row r="459">
          <cell r="A459" t="str">
            <v>Tubo PVC de 4" Sanitaria</v>
          </cell>
        </row>
        <row r="460">
          <cell r="A460" t="str">
            <v>Tubo PVC de 3" Sanitaria</v>
          </cell>
        </row>
        <row r="461">
          <cell r="A461" t="str">
            <v>Tubo PVC de 2" Sanitaria</v>
          </cell>
        </row>
        <row r="462">
          <cell r="A462" t="str">
            <v>Tuberia A.N. 3 plg 2,3 mm</v>
          </cell>
        </row>
        <row r="463">
          <cell r="A463" t="str">
            <v>Tuberia A.N. 2 plg 2mm</v>
          </cell>
        </row>
        <row r="464">
          <cell r="A464" t="str">
            <v>Tubo A.N. 1 1/2 plg, 2 mm</v>
          </cell>
        </row>
        <row r="465">
          <cell r="A465" t="str">
            <v>Tubo A.N. 1 plg, 2 mm</v>
          </cell>
        </row>
        <row r="466">
          <cell r="A466" t="str">
            <v>Tuberia A.N. Ø1 1/2"</v>
          </cell>
        </row>
        <row r="467">
          <cell r="A467" t="str">
            <v>Tuberia Galvanizada 1 1/2" 2,5 mm Cal 12</v>
          </cell>
        </row>
        <row r="468">
          <cell r="A468" t="str">
            <v>Unión PVC-S 4 plg</v>
          </cell>
        </row>
        <row r="469">
          <cell r="A469" t="str">
            <v>Unión PVC-S 2 plg</v>
          </cell>
        </row>
        <row r="470">
          <cell r="A470" t="str">
            <v>Unión PVC-P 1/2 plg</v>
          </cell>
        </row>
        <row r="471">
          <cell r="A471" t="str">
            <v>Unión PVC-P 1 plg</v>
          </cell>
        </row>
        <row r="472">
          <cell r="A472" t="str">
            <v>Unión PVC-P 1 1/4"</v>
          </cell>
        </row>
        <row r="473">
          <cell r="A473" t="str">
            <v>Unión PVC-P 1 1/2"</v>
          </cell>
        </row>
        <row r="474">
          <cell r="A474" t="str">
            <v>Unión PVC-P 2 plg</v>
          </cell>
        </row>
        <row r="475">
          <cell r="A475" t="str">
            <v>Unión Conduit PVC 1/2"</v>
          </cell>
        </row>
        <row r="476">
          <cell r="A476" t="str">
            <v>Unión Canal amazonas</v>
          </cell>
        </row>
        <row r="477">
          <cell r="A477" t="str">
            <v>Unión canal a bajante Amazonas</v>
          </cell>
        </row>
        <row r="478">
          <cell r="A478" t="str">
            <v>Unión de Bajante Amazonas</v>
          </cell>
        </row>
        <row r="479">
          <cell r="A479" t="str">
            <v>Unión EMT 1/2"</v>
          </cell>
        </row>
        <row r="481">
          <cell r="A481" t="str">
            <v>Vara de clavo</v>
          </cell>
        </row>
        <row r="482">
          <cell r="A482" t="str">
            <v>Varilla Coper Well 5/8" x 8'</v>
          </cell>
        </row>
        <row r="483">
          <cell r="A483" t="str">
            <v>Varilla de 5/8"</v>
          </cell>
        </row>
        <row r="484">
          <cell r="A484" t="str">
            <v>Varilla de 10.5 cm.- 60.000</v>
          </cell>
        </row>
        <row r="485">
          <cell r="A485" t="str">
            <v>Varilla lisa de 1/2"</v>
          </cell>
        </row>
        <row r="486">
          <cell r="A486" t="str">
            <v>Varilla cuadrada de 1/2"</v>
          </cell>
        </row>
        <row r="487">
          <cell r="A487" t="str">
            <v>Ventana corrediza proyec.alum.Cal.18. Negra</v>
          </cell>
        </row>
        <row r="488">
          <cell r="A488" t="str">
            <v>Vidrio incoloro de 4mm pulido</v>
          </cell>
        </row>
        <row r="489">
          <cell r="A489" t="str">
            <v>Vinilo Color Tipo I</v>
          </cell>
        </row>
        <row r="490">
          <cell r="A490" t="str">
            <v>Wing Aluminio</v>
          </cell>
        </row>
        <row r="491">
          <cell r="A491" t="str">
            <v>Xipex concentrado -Gris</v>
          </cell>
        </row>
        <row r="492">
          <cell r="A492" t="str">
            <v>Xipex Admix C-2000</v>
          </cell>
        </row>
        <row r="493">
          <cell r="A493" t="str">
            <v>Yee sencilla 4"</v>
          </cell>
        </row>
        <row r="494">
          <cell r="A494" t="str">
            <v>Zuncho de cinta band it de 1/2"; incluye abrazadera</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DATOS EPANET"/>
      <sheetName val="Condución_PVC"/>
      <sheetName val="PTO_BOCA-COND"/>
      <sheetName val="PTO_TANQ_DE_ALM"/>
      <sheetName val="PTO_REDES"/>
      <sheetName val="PTO_REDES_BA"/>
      <sheetName val="Inversión_Acdto"/>
      <sheetName val="CANT_OBRA_"/>
      <sheetName val="APU_"/>
      <sheetName val="Base_de_Diseño1"/>
      <sheetName val="PTO_REDES_A"/>
      <sheetName val="DATOS_EPANET"/>
      <sheetName val="Base_de_Diseño"/>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esorios_Calibración"/>
      <sheetName val="Accesorios_Flujo C-1"/>
      <sheetName val="Accesorios_Flujo C-2"/>
      <sheetName val="Accesorios_Flujo C2 y C3 por V5"/>
      <sheetName val="Accesorios_Fluj C2 y C3 por CH3"/>
      <sheetName val="Accesorios_Fluj C2 y C3 por (c)"/>
      <sheetName val="Accesorios_Flujo por C3"/>
      <sheetName val="Coficiente de Pérdidas"/>
      <sheetName val="Sheet3"/>
    </sheetNames>
    <sheetDataSet>
      <sheetData sheetId="0"/>
      <sheetData sheetId="1"/>
      <sheetData sheetId="2"/>
      <sheetData sheetId="3"/>
      <sheetData sheetId="4"/>
      <sheetData sheetId="5"/>
      <sheetData sheetId="6"/>
      <sheetData sheetId="7">
        <row r="2">
          <cell r="A2">
            <v>0</v>
          </cell>
          <cell r="B2">
            <v>0</v>
          </cell>
        </row>
        <row r="3">
          <cell r="A3">
            <v>5</v>
          </cell>
          <cell r="B3">
            <v>2.4E-2</v>
          </cell>
        </row>
        <row r="4">
          <cell r="A4">
            <v>10</v>
          </cell>
          <cell r="B4">
            <v>4.3999999999999997E-2</v>
          </cell>
        </row>
        <row r="5">
          <cell r="A5">
            <v>15</v>
          </cell>
          <cell r="B5">
            <v>6.2E-2</v>
          </cell>
        </row>
        <row r="6">
          <cell r="A6">
            <v>22.5</v>
          </cell>
          <cell r="B6">
            <v>0.154</v>
          </cell>
        </row>
        <row r="7">
          <cell r="A7">
            <v>30</v>
          </cell>
          <cell r="B7">
            <v>0.16500000000000001</v>
          </cell>
        </row>
        <row r="8">
          <cell r="A8">
            <v>45</v>
          </cell>
          <cell r="B8">
            <v>0.28399999999999997</v>
          </cell>
        </row>
        <row r="9">
          <cell r="A9">
            <v>60</v>
          </cell>
          <cell r="B9">
            <v>0.26800000000000002</v>
          </cell>
        </row>
        <row r="10">
          <cell r="A10">
            <v>90</v>
          </cell>
          <cell r="B10">
            <v>0.27200000000000002</v>
          </cell>
        </row>
      </sheetData>
      <sheetData sheetId="8"/>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APU_"/>
      <sheetName val="Lista_de_precios"/>
      <sheetName val="PRESION_(2)"/>
      <sheetName val="SANITARIA_(2)"/>
      <sheetName val="CONDUIT_(2)"/>
      <sheetName val="UNION-PLATINO_(2)"/>
      <sheetName val="UNION-PLATINO_(3)"/>
      <sheetName val="UNION-PLATINO_(4)"/>
      <sheetName val="PEAD_1"/>
      <sheetName val="PEAD_2"/>
      <sheetName val="PRES_AGRI"/>
      <sheetName val="CORR_DREN"/>
      <sheetName val="RIEGO-CONDUCC_"/>
      <sheetName val="RIEGO_MOV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cell r="B12">
            <v>1</v>
          </cell>
          <cell r="C12">
            <v>0</v>
          </cell>
          <cell r="E12">
            <v>0</v>
          </cell>
          <cell r="F12" t="str">
            <v/>
          </cell>
          <cell r="G12" t="str">
            <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t="str">
            <v/>
          </cell>
          <cell r="G15" t="str">
            <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t="str">
            <v/>
          </cell>
          <cell r="G19" t="str">
            <v/>
          </cell>
          <cell r="H19">
            <v>5.5555555555555552E-2</v>
          </cell>
        </row>
        <row r="20">
          <cell r="A20" t="str">
            <v>INSTALACIONES ACUEDUCTO</v>
          </cell>
          <cell r="B20">
            <v>2</v>
          </cell>
          <cell r="C20">
            <v>22</v>
          </cell>
          <cell r="E20">
            <v>0</v>
          </cell>
          <cell r="F20" t="str">
            <v/>
          </cell>
          <cell r="G20" t="str">
            <v/>
          </cell>
          <cell r="H20">
            <v>0.91666666666666663</v>
          </cell>
        </row>
        <row r="21">
          <cell r="A21" t="str">
            <v>MEDIDORES 1/2 Y 1"</v>
          </cell>
          <cell r="B21">
            <v>1</v>
          </cell>
          <cell r="C21">
            <v>1</v>
          </cell>
          <cell r="E21">
            <v>0</v>
          </cell>
          <cell r="F21" t="str">
            <v/>
          </cell>
          <cell r="G21" t="str">
            <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t="str">
            <v/>
          </cell>
          <cell r="G23" t="str">
            <v/>
          </cell>
          <cell r="H23">
            <v>0.72727272727272729</v>
          </cell>
        </row>
        <row r="24">
          <cell r="A24" t="str">
            <v>OBRAS ACCESORIAS INSTALACIONES</v>
          </cell>
          <cell r="B24">
            <v>405</v>
          </cell>
          <cell r="C24">
            <v>0</v>
          </cell>
          <cell r="E24">
            <v>0</v>
          </cell>
          <cell r="F24" t="str">
            <v/>
          </cell>
          <cell r="G24" t="str">
            <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t="str">
            <v/>
          </cell>
          <cell r="G26" t="str">
            <v/>
          </cell>
          <cell r="H26">
            <v>4.5454545454545456E-2</v>
          </cell>
        </row>
        <row r="27">
          <cell r="A27" t="str">
            <v>REFERENCIACIÓN ACUEDUCTO</v>
          </cell>
          <cell r="B27">
            <v>7</v>
          </cell>
          <cell r="C27">
            <v>5</v>
          </cell>
          <cell r="E27">
            <v>0</v>
          </cell>
          <cell r="F27" t="str">
            <v/>
          </cell>
          <cell r="G27" t="str">
            <v/>
          </cell>
          <cell r="H27">
            <v>0.41666666666666669</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1603</v>
          </cell>
          <cell r="C33">
            <v>643</v>
          </cell>
          <cell r="F33" t="str">
            <v/>
          </cell>
          <cell r="G33" t="str">
            <v/>
          </cell>
          <cell r="H33">
            <v>0.28628673196794302</v>
          </cell>
        </row>
        <row r="34">
          <cell r="F34" t="str">
            <v/>
          </cell>
          <cell r="G34" t="str">
            <v/>
          </cell>
          <cell r="H34" t="str">
            <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cell r="B12">
            <v>3</v>
          </cell>
          <cell r="C12">
            <v>14</v>
          </cell>
          <cell r="E12">
            <v>0</v>
          </cell>
          <cell r="F12" t="str">
            <v/>
          </cell>
          <cell r="G12" t="str">
            <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t="str">
            <v/>
          </cell>
          <cell r="G15" t="str">
            <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t="str">
            <v/>
          </cell>
          <cell r="G19" t="str">
            <v/>
          </cell>
          <cell r="H19">
            <v>0.21052631578947367</v>
          </cell>
        </row>
        <row r="20">
          <cell r="A20" t="str">
            <v>INSTALACIONES ACUEDUCTO</v>
          </cell>
          <cell r="B20">
            <v>1</v>
          </cell>
          <cell r="C20">
            <v>55</v>
          </cell>
          <cell r="E20">
            <v>0</v>
          </cell>
          <cell r="F20" t="str">
            <v/>
          </cell>
          <cell r="G20" t="str">
            <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t="str">
            <v/>
          </cell>
          <cell r="G22" t="str">
            <v/>
          </cell>
          <cell r="H22">
            <v>0.8</v>
          </cell>
        </row>
        <row r="23">
          <cell r="A23" t="str">
            <v>OBRAS ACCESORIAS INSTALACIONES</v>
          </cell>
          <cell r="B23">
            <v>415</v>
          </cell>
          <cell r="C23">
            <v>0</v>
          </cell>
          <cell r="E23">
            <v>0</v>
          </cell>
          <cell r="F23" t="str">
            <v/>
          </cell>
          <cell r="G23" t="str">
            <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t="str">
            <v/>
          </cell>
          <cell r="G25" t="str">
            <v/>
          </cell>
          <cell r="H25">
            <v>0</v>
          </cell>
        </row>
        <row r="26">
          <cell r="A26" t="str">
            <v>REFERENCIACIÓN ACUEDUCTO</v>
          </cell>
          <cell r="B26">
            <v>12</v>
          </cell>
          <cell r="C26">
            <v>4</v>
          </cell>
          <cell r="E26">
            <v>0</v>
          </cell>
          <cell r="F26" t="str">
            <v/>
          </cell>
          <cell r="G26" t="str">
            <v/>
          </cell>
          <cell r="H26">
            <v>0.25</v>
          </cell>
        </row>
        <row r="27">
          <cell r="F27" t="str">
            <v/>
          </cell>
          <cell r="G27" t="str">
            <v/>
          </cell>
          <cell r="H27" t="str">
            <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1972</v>
          </cell>
          <cell r="C33">
            <v>677</v>
          </cell>
          <cell r="F33" t="str">
            <v/>
          </cell>
          <cell r="G33" t="str">
            <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cell r="B12">
            <v>9</v>
          </cell>
          <cell r="C12">
            <v>8</v>
          </cell>
          <cell r="E12">
            <v>0</v>
          </cell>
          <cell r="F12" t="str">
            <v/>
          </cell>
          <cell r="G12" t="str">
            <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t="str">
            <v/>
          </cell>
          <cell r="G15" t="str">
            <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t="str">
            <v/>
          </cell>
          <cell r="G19" t="str">
            <v/>
          </cell>
          <cell r="H19">
            <v>0.48648648648648651</v>
          </cell>
        </row>
        <row r="20">
          <cell r="A20" t="str">
            <v>INSTALACIONES ACUEDUCTO</v>
          </cell>
          <cell r="B20">
            <v>6</v>
          </cell>
          <cell r="C20">
            <v>50</v>
          </cell>
          <cell r="E20">
            <v>0</v>
          </cell>
          <cell r="F20" t="str">
            <v/>
          </cell>
          <cell r="G20" t="str">
            <v/>
          </cell>
          <cell r="H20">
            <v>0.8928571428571429</v>
          </cell>
        </row>
        <row r="21">
          <cell r="A21" t="str">
            <v>MEDIDORES 1/2 Y 1"</v>
          </cell>
          <cell r="B21">
            <v>1</v>
          </cell>
          <cell r="C21">
            <v>22</v>
          </cell>
          <cell r="E21">
            <v>0</v>
          </cell>
          <cell r="F21" t="str">
            <v/>
          </cell>
          <cell r="G21" t="str">
            <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t="str">
            <v/>
          </cell>
          <cell r="G23" t="str">
            <v/>
          </cell>
          <cell r="H23">
            <v>1</v>
          </cell>
        </row>
        <row r="24">
          <cell r="A24" t="str">
            <v>OBRAS ACCESORIAS INSTALACIONES</v>
          </cell>
          <cell r="B24">
            <v>635</v>
          </cell>
          <cell r="C24">
            <v>0</v>
          </cell>
          <cell r="E24">
            <v>0</v>
          </cell>
          <cell r="F24" t="str">
            <v/>
          </cell>
          <cell r="G24" t="str">
            <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t="str">
            <v/>
          </cell>
          <cell r="G26" t="str">
            <v/>
          </cell>
          <cell r="H26">
            <v>0.83333333333333337</v>
          </cell>
        </row>
        <row r="27">
          <cell r="A27" t="str">
            <v>REFERENCIACIÓN ACUEDUCTO</v>
          </cell>
          <cell r="B27">
            <v>3</v>
          </cell>
          <cell r="C27">
            <v>2</v>
          </cell>
          <cell r="E27">
            <v>0</v>
          </cell>
          <cell r="F27" t="str">
            <v/>
          </cell>
          <cell r="G27" t="str">
            <v/>
          </cell>
          <cell r="H27">
            <v>0.4</v>
          </cell>
        </row>
        <row r="28">
          <cell r="A28" t="str">
            <v>REVISIÓN  POSTERIOR  FRAUDES</v>
          </cell>
          <cell r="B28">
            <v>1</v>
          </cell>
          <cell r="C28">
            <v>0</v>
          </cell>
          <cell r="E28">
            <v>0</v>
          </cell>
          <cell r="F28" t="str">
            <v/>
          </cell>
          <cell r="G28" t="str">
            <v/>
          </cell>
          <cell r="H28">
            <v>0</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2428</v>
          </cell>
          <cell r="C33">
            <v>675</v>
          </cell>
          <cell r="F33" t="str">
            <v/>
          </cell>
          <cell r="G33" t="str">
            <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Hoja1"/>
      <sheetName val="28oct"/>
      <sheetName val="Macro1"/>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D12">
            <v>1</v>
          </cell>
          <cell r="E12">
            <v>46</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A30" t="str">
            <v>TAPONADAS</v>
          </cell>
          <cell r="B30">
            <v>2</v>
          </cell>
          <cell r="C30">
            <v>20</v>
          </cell>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D12">
            <v>1</v>
          </cell>
          <cell r="E12">
            <v>46</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row r="12">
          <cell r="A12">
            <v>0</v>
          </cell>
        </row>
      </sheetData>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4. Norte 2005"/>
      <sheetName val="Inversión"/>
    </sheetNames>
    <sheetDataSet>
      <sheetData sheetId="0"/>
      <sheetData sheetId="1">
        <row r="1">
          <cell r="A1" t="str">
            <v>4030101</v>
          </cell>
          <cell r="B1">
            <v>88915</v>
          </cell>
        </row>
        <row r="2">
          <cell r="A2" t="str">
            <v>4030103</v>
          </cell>
          <cell r="B2">
            <v>105415</v>
          </cell>
        </row>
        <row r="3">
          <cell r="A3" t="str">
            <v>4030920</v>
          </cell>
          <cell r="B3">
            <v>26090</v>
          </cell>
        </row>
        <row r="4">
          <cell r="A4" t="str">
            <v>4015201</v>
          </cell>
          <cell r="B4">
            <v>45091</v>
          </cell>
        </row>
        <row r="5">
          <cell r="A5" t="str">
            <v>4015102</v>
          </cell>
          <cell r="B5">
            <v>7917</v>
          </cell>
        </row>
        <row r="6">
          <cell r="A6" t="str">
            <v>4015141</v>
          </cell>
          <cell r="B6">
            <v>5396</v>
          </cell>
        </row>
        <row r="7">
          <cell r="A7" t="str">
            <v>4015536</v>
          </cell>
          <cell r="B7">
            <v>92400</v>
          </cell>
        </row>
        <row r="8">
          <cell r="A8" t="str">
            <v>4015521</v>
          </cell>
          <cell r="B8">
            <v>35640</v>
          </cell>
        </row>
        <row r="9">
          <cell r="A9" t="str">
            <v>4015321</v>
          </cell>
          <cell r="B9">
            <v>91291</v>
          </cell>
        </row>
        <row r="10">
          <cell r="A10" t="str">
            <v>4015401</v>
          </cell>
          <cell r="B10">
            <v>46200</v>
          </cell>
        </row>
        <row r="11">
          <cell r="A11" t="str">
            <v>4021103</v>
          </cell>
          <cell r="B11">
            <v>12000</v>
          </cell>
        </row>
        <row r="12">
          <cell r="A12" t="str">
            <v>4021130</v>
          </cell>
          <cell r="B12">
            <v>30000</v>
          </cell>
        </row>
        <row r="13">
          <cell r="A13" t="str">
            <v>4021503</v>
          </cell>
          <cell r="B13">
            <v>26400</v>
          </cell>
        </row>
        <row r="14">
          <cell r="A14" t="str">
            <v>4025001</v>
          </cell>
          <cell r="B14">
            <v>26752</v>
          </cell>
        </row>
        <row r="15">
          <cell r="A15" t="str">
            <v>4024103</v>
          </cell>
          <cell r="B15">
            <v>9000</v>
          </cell>
        </row>
        <row r="16">
          <cell r="A16" t="str">
            <v>4024112</v>
          </cell>
          <cell r="B16">
            <v>30000</v>
          </cell>
        </row>
        <row r="17">
          <cell r="A17" t="str">
            <v>4030301</v>
          </cell>
          <cell r="B17">
            <v>53740</v>
          </cell>
        </row>
        <row r="18">
          <cell r="A18" t="str">
            <v>4040301</v>
          </cell>
          <cell r="B18">
            <v>52800</v>
          </cell>
        </row>
        <row r="19">
          <cell r="A19" t="str">
            <v>4040333</v>
          </cell>
          <cell r="B19">
            <v>79200</v>
          </cell>
        </row>
        <row r="20">
          <cell r="A20" t="str">
            <v>4040310</v>
          </cell>
          <cell r="B20">
            <v>79200</v>
          </cell>
        </row>
        <row r="21">
          <cell r="A21" t="str">
            <v>4040323</v>
          </cell>
          <cell r="B21">
            <v>74184</v>
          </cell>
        </row>
        <row r="22">
          <cell r="A22" t="str">
            <v>4040220</v>
          </cell>
          <cell r="B22">
            <v>429000</v>
          </cell>
        </row>
        <row r="23">
          <cell r="A23" t="str">
            <v>4040230</v>
          </cell>
          <cell r="B23">
            <v>15840</v>
          </cell>
        </row>
        <row r="24">
          <cell r="A24" t="str">
            <v>4040101</v>
          </cell>
          <cell r="B24">
            <v>429000</v>
          </cell>
        </row>
        <row r="25">
          <cell r="A25" t="str">
            <v>4040603</v>
          </cell>
          <cell r="B25">
            <v>6600</v>
          </cell>
        </row>
        <row r="26">
          <cell r="A26" t="str">
            <v>4040601</v>
          </cell>
          <cell r="B26">
            <v>3359</v>
          </cell>
        </row>
        <row r="27">
          <cell r="A27" t="str">
            <v>4051101</v>
          </cell>
          <cell r="B27">
            <v>373560</v>
          </cell>
        </row>
        <row r="28">
          <cell r="A28" t="str">
            <v>4051034</v>
          </cell>
          <cell r="B28">
            <v>310200</v>
          </cell>
        </row>
        <row r="29">
          <cell r="A29" t="str">
            <v>4030910</v>
          </cell>
          <cell r="B29">
            <v>72422</v>
          </cell>
        </row>
        <row r="30">
          <cell r="A30" t="str">
            <v>4030705</v>
          </cell>
          <cell r="B30">
            <v>330000</v>
          </cell>
        </row>
        <row r="31">
          <cell r="A31" t="str">
            <v>4030801</v>
          </cell>
          <cell r="B31">
            <v>382800</v>
          </cell>
        </row>
        <row r="32">
          <cell r="A32" t="str">
            <v>4060122</v>
          </cell>
          <cell r="B32">
            <v>2878</v>
          </cell>
        </row>
        <row r="33">
          <cell r="A33" t="str">
            <v>4060120</v>
          </cell>
          <cell r="B33">
            <v>2930</v>
          </cell>
        </row>
        <row r="34">
          <cell r="A34" t="str">
            <v>4060124</v>
          </cell>
          <cell r="B34">
            <v>4092</v>
          </cell>
        </row>
        <row r="35">
          <cell r="A35" t="str">
            <v>4140104</v>
          </cell>
          <cell r="B35">
            <v>13860</v>
          </cell>
        </row>
        <row r="36">
          <cell r="A36" t="str">
            <v>4140126</v>
          </cell>
          <cell r="B36">
            <v>69366</v>
          </cell>
        </row>
        <row r="37">
          <cell r="A37" t="str">
            <v>4140127</v>
          </cell>
          <cell r="B37">
            <v>96257</v>
          </cell>
        </row>
        <row r="38">
          <cell r="A38" t="str">
            <v>4140102</v>
          </cell>
          <cell r="B38">
            <v>13860</v>
          </cell>
        </row>
        <row r="39">
          <cell r="A39" t="str">
            <v>4180105</v>
          </cell>
          <cell r="B39">
            <v>13200</v>
          </cell>
        </row>
        <row r="40">
          <cell r="A40" t="str">
            <v>4040540</v>
          </cell>
          <cell r="B40">
            <v>5280</v>
          </cell>
        </row>
        <row r="41">
          <cell r="A41" t="str">
            <v>4040527</v>
          </cell>
          <cell r="B41">
            <v>47916</v>
          </cell>
        </row>
        <row r="42">
          <cell r="A42" t="str">
            <v>4073036</v>
          </cell>
          <cell r="B42">
            <v>2501</v>
          </cell>
        </row>
        <row r="43">
          <cell r="A43" t="str">
            <v>4073038</v>
          </cell>
          <cell r="B43">
            <v>3168</v>
          </cell>
        </row>
        <row r="44">
          <cell r="A44" t="str">
            <v>4073074</v>
          </cell>
          <cell r="B44">
            <v>4752</v>
          </cell>
        </row>
        <row r="45">
          <cell r="A45" t="str">
            <v>4073076</v>
          </cell>
          <cell r="B45">
            <v>6336</v>
          </cell>
        </row>
        <row r="46">
          <cell r="A46" t="str">
            <v>4073010</v>
          </cell>
          <cell r="B46">
            <v>2501</v>
          </cell>
        </row>
        <row r="47">
          <cell r="A47" t="str">
            <v>4073012</v>
          </cell>
          <cell r="B47">
            <v>3168</v>
          </cell>
        </row>
        <row r="48">
          <cell r="A48" t="str">
            <v>4083182</v>
          </cell>
          <cell r="B48">
            <v>45000</v>
          </cell>
        </row>
        <row r="49">
          <cell r="A49" t="str">
            <v>4071068</v>
          </cell>
          <cell r="B49">
            <v>26400</v>
          </cell>
        </row>
        <row r="50">
          <cell r="A50" t="str">
            <v>4071008</v>
          </cell>
          <cell r="B50">
            <v>92400</v>
          </cell>
        </row>
        <row r="51">
          <cell r="A51" t="str">
            <v>4071010</v>
          </cell>
          <cell r="B51">
            <v>105600</v>
          </cell>
        </row>
        <row r="52">
          <cell r="A52" t="str">
            <v>4071014</v>
          </cell>
          <cell r="B52">
            <v>171600</v>
          </cell>
        </row>
        <row r="53">
          <cell r="A53" t="str">
            <v>4071016</v>
          </cell>
          <cell r="B53">
            <v>237600</v>
          </cell>
        </row>
        <row r="54">
          <cell r="A54" t="str">
            <v>4072341</v>
          </cell>
          <cell r="B54">
            <v>106413</v>
          </cell>
        </row>
        <row r="55">
          <cell r="A55" t="str">
            <v>4073462</v>
          </cell>
          <cell r="B55">
            <v>105600</v>
          </cell>
        </row>
        <row r="56">
          <cell r="A56" t="str">
            <v>4073478</v>
          </cell>
          <cell r="B56">
            <v>104280</v>
          </cell>
        </row>
        <row r="57">
          <cell r="A57" t="str">
            <v>4073494</v>
          </cell>
          <cell r="B57">
            <v>92400</v>
          </cell>
        </row>
        <row r="58">
          <cell r="A58" t="str">
            <v>4073464</v>
          </cell>
          <cell r="B58">
            <v>118800</v>
          </cell>
        </row>
        <row r="59">
          <cell r="A59" t="str">
            <v>4073480</v>
          </cell>
          <cell r="B59">
            <v>139920</v>
          </cell>
        </row>
        <row r="60">
          <cell r="A60" t="str">
            <v>4073496</v>
          </cell>
          <cell r="B60">
            <v>118800</v>
          </cell>
        </row>
        <row r="61">
          <cell r="A61" t="str">
            <v>4072452</v>
          </cell>
          <cell r="B61">
            <v>38280</v>
          </cell>
        </row>
        <row r="62">
          <cell r="A62" t="str">
            <v>4072454</v>
          </cell>
          <cell r="B62">
            <v>72600</v>
          </cell>
        </row>
        <row r="63">
          <cell r="A63" t="str">
            <v>4078938</v>
          </cell>
          <cell r="B63">
            <v>33000</v>
          </cell>
        </row>
        <row r="64">
          <cell r="A64" t="str">
            <v>4078942</v>
          </cell>
          <cell r="B64">
            <v>46200</v>
          </cell>
        </row>
        <row r="65">
          <cell r="A65" t="str">
            <v>4078944</v>
          </cell>
          <cell r="B65">
            <v>79200</v>
          </cell>
        </row>
        <row r="66">
          <cell r="A66" t="str">
            <v>4079150</v>
          </cell>
          <cell r="B66">
            <v>85800</v>
          </cell>
        </row>
        <row r="67">
          <cell r="A67" t="str">
            <v>4079152</v>
          </cell>
          <cell r="B67">
            <v>112200</v>
          </cell>
        </row>
        <row r="68">
          <cell r="A68" t="str">
            <v>4079154</v>
          </cell>
          <cell r="B68">
            <v>138600</v>
          </cell>
        </row>
        <row r="69">
          <cell r="A69" t="str">
            <v>4079156</v>
          </cell>
          <cell r="B69">
            <v>171600</v>
          </cell>
        </row>
        <row r="70">
          <cell r="A70" t="str">
            <v>4079116</v>
          </cell>
          <cell r="B70">
            <v>200000</v>
          </cell>
        </row>
        <row r="71">
          <cell r="A71" t="str">
            <v>4079118</v>
          </cell>
          <cell r="B71">
            <v>230000</v>
          </cell>
        </row>
        <row r="72">
          <cell r="A72" t="str">
            <v>4079459</v>
          </cell>
          <cell r="B72">
            <v>16025</v>
          </cell>
        </row>
        <row r="73">
          <cell r="A73" t="str">
            <v>4079460</v>
          </cell>
          <cell r="B73">
            <v>16619</v>
          </cell>
        </row>
        <row r="74">
          <cell r="A74" t="str">
            <v>4075511</v>
          </cell>
          <cell r="B74">
            <v>13979</v>
          </cell>
        </row>
        <row r="75">
          <cell r="A75" t="str">
            <v>4079414</v>
          </cell>
          <cell r="B75">
            <v>7942</v>
          </cell>
        </row>
        <row r="76">
          <cell r="A76" t="str">
            <v>4079449</v>
          </cell>
          <cell r="B76">
            <v>7942</v>
          </cell>
        </row>
        <row r="77">
          <cell r="A77" t="str">
            <v>4079426</v>
          </cell>
          <cell r="B77">
            <v>7942</v>
          </cell>
        </row>
        <row r="78">
          <cell r="A78" t="str">
            <v>4079627</v>
          </cell>
          <cell r="B78">
            <v>13715</v>
          </cell>
        </row>
        <row r="79">
          <cell r="A79" t="str">
            <v>4079746</v>
          </cell>
          <cell r="B79">
            <v>9715</v>
          </cell>
        </row>
        <row r="80">
          <cell r="A80" t="str">
            <v>4079702</v>
          </cell>
          <cell r="B80">
            <v>103793</v>
          </cell>
        </row>
        <row r="81">
          <cell r="A81" t="str">
            <v>4086310</v>
          </cell>
          <cell r="B81">
            <v>303600</v>
          </cell>
        </row>
        <row r="82">
          <cell r="A82" t="str">
            <v>4079780</v>
          </cell>
          <cell r="B82">
            <v>33000</v>
          </cell>
        </row>
        <row r="83">
          <cell r="A83" t="str">
            <v>4079343</v>
          </cell>
          <cell r="B83">
            <v>34320</v>
          </cell>
        </row>
        <row r="84">
          <cell r="A84" t="str">
            <v>4079342</v>
          </cell>
          <cell r="B84">
            <v>238894</v>
          </cell>
        </row>
        <row r="85">
          <cell r="A85" t="str">
            <v>4180444</v>
          </cell>
          <cell r="B85">
            <v>4118</v>
          </cell>
        </row>
        <row r="86">
          <cell r="A86" t="str">
            <v>4130155</v>
          </cell>
          <cell r="B86">
            <v>38148</v>
          </cell>
        </row>
        <row r="87">
          <cell r="A87" t="str">
            <v>4085402</v>
          </cell>
          <cell r="B87">
            <v>211200</v>
          </cell>
        </row>
        <row r="88">
          <cell r="A88" t="str">
            <v>4079302</v>
          </cell>
          <cell r="B88">
            <v>136117</v>
          </cell>
        </row>
        <row r="89">
          <cell r="A89" t="str">
            <v>4079303</v>
          </cell>
          <cell r="B89">
            <v>128197</v>
          </cell>
        </row>
        <row r="90">
          <cell r="A90" t="str">
            <v>4079306</v>
          </cell>
          <cell r="B90">
            <v>61698</v>
          </cell>
        </row>
        <row r="91">
          <cell r="A91" t="str">
            <v>4079340</v>
          </cell>
          <cell r="B91">
            <v>53778</v>
          </cell>
        </row>
        <row r="92">
          <cell r="A92" t="str">
            <v>4079701</v>
          </cell>
          <cell r="B92">
            <v>44880</v>
          </cell>
        </row>
        <row r="93">
          <cell r="A93" t="str">
            <v>4079334</v>
          </cell>
          <cell r="B93">
            <v>196000</v>
          </cell>
        </row>
        <row r="94">
          <cell r="A94" t="str">
            <v>4079334</v>
          </cell>
          <cell r="B94">
            <v>196000</v>
          </cell>
        </row>
        <row r="95">
          <cell r="A95" t="str">
            <v>4079338</v>
          </cell>
          <cell r="B95">
            <v>166000</v>
          </cell>
        </row>
        <row r="96">
          <cell r="A96" t="str">
            <v>4079336</v>
          </cell>
          <cell r="B96">
            <v>166000</v>
          </cell>
        </row>
        <row r="97">
          <cell r="A97" t="str">
            <v>4077725</v>
          </cell>
          <cell r="B97">
            <v>66000</v>
          </cell>
        </row>
        <row r="98">
          <cell r="A98" t="str">
            <v>4077726</v>
          </cell>
          <cell r="B98">
            <v>92400</v>
          </cell>
        </row>
        <row r="99">
          <cell r="A99" t="str">
            <v>4079810</v>
          </cell>
          <cell r="B99">
            <v>28090</v>
          </cell>
        </row>
        <row r="100">
          <cell r="A100" t="str">
            <v>4079811</v>
          </cell>
          <cell r="B100">
            <v>39600</v>
          </cell>
        </row>
        <row r="101">
          <cell r="A101" t="str">
            <v>4078762</v>
          </cell>
          <cell r="B101">
            <v>66000</v>
          </cell>
        </row>
        <row r="102">
          <cell r="A102" t="str">
            <v>4078764</v>
          </cell>
          <cell r="B102">
            <v>92400</v>
          </cell>
        </row>
        <row r="103">
          <cell r="A103" t="str">
            <v>4078742</v>
          </cell>
          <cell r="B103">
            <v>46200</v>
          </cell>
        </row>
        <row r="104">
          <cell r="A104" t="str">
            <v>4078743</v>
          </cell>
          <cell r="B104">
            <v>46200</v>
          </cell>
        </row>
        <row r="105">
          <cell r="A105" t="str">
            <v>4078744</v>
          </cell>
          <cell r="B105">
            <v>68574</v>
          </cell>
        </row>
        <row r="106">
          <cell r="A106" t="str">
            <v>4078750</v>
          </cell>
          <cell r="B106">
            <v>112200</v>
          </cell>
        </row>
        <row r="107">
          <cell r="A107" t="str">
            <v>4041301</v>
          </cell>
          <cell r="B107">
            <v>800</v>
          </cell>
        </row>
        <row r="108">
          <cell r="A108" t="str">
            <v>4041101</v>
          </cell>
          <cell r="B108">
            <v>480</v>
          </cell>
        </row>
        <row r="109">
          <cell r="A109" t="str">
            <v>4041201</v>
          </cell>
          <cell r="B109">
            <v>380</v>
          </cell>
        </row>
        <row r="110">
          <cell r="A110" t="str">
            <v>4042130</v>
          </cell>
          <cell r="B110">
            <v>66000</v>
          </cell>
        </row>
        <row r="111">
          <cell r="A111" t="str">
            <v>4042132</v>
          </cell>
          <cell r="B111">
            <v>79200</v>
          </cell>
        </row>
        <row r="112">
          <cell r="A112" t="str">
            <v>4042201</v>
          </cell>
          <cell r="B112">
            <v>66000</v>
          </cell>
        </row>
        <row r="113">
          <cell r="A113" t="str">
            <v>4042152</v>
          </cell>
          <cell r="B113">
            <v>8663</v>
          </cell>
        </row>
        <row r="114">
          <cell r="A114" t="str">
            <v>4042150</v>
          </cell>
          <cell r="B114">
            <v>4620</v>
          </cell>
        </row>
      </sheetData>
      <sheetData sheetId="2"/>
      <sheetData sheetId="3"/>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Insumos"/>
      <sheetName val="materiales"/>
      <sheetName val="otros"/>
      <sheetName val="APU"/>
      <sheetName val="Res-Accide-10"/>
    </sheetNames>
    <sheetDataSet>
      <sheetData sheetId="0" refreshError="1"/>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General"/>
      <sheetName val="FECHAS DE CORTE"/>
      <sheetName val="PENDIENTES POR FACTURAR"/>
      <sheetName val="COSTOS X GRUPOS"/>
      <sheetName val="FTCO-043 P. COSTO IND-SISOMA"/>
      <sheetName val="SKJ452"/>
      <sheetName val="ITA878"/>
      <sheetName val="AEA-944"/>
      <sheetName val="DUB-823"/>
      <sheetName val="GPI 526"/>
      <sheetName val="XXJ617"/>
      <sheetName val="SNG_855"/>
      <sheetName val="VEA 374"/>
      <sheetName val="HFB024"/>
      <sheetName val="PAJ825"/>
    </sheetNames>
    <sheetDataSet>
      <sheetData sheetId="0">
        <row r="7">
          <cell r="B7">
            <v>39630</v>
          </cell>
        </row>
        <row r="23">
          <cell r="B23">
            <v>2</v>
          </cell>
        </row>
      </sheetData>
      <sheetData sheetId="1">
        <row r="4">
          <cell r="B4">
            <v>0</v>
          </cell>
        </row>
        <row r="5">
          <cell r="B5">
            <v>31</v>
          </cell>
        </row>
        <row r="6">
          <cell r="B6">
            <v>60</v>
          </cell>
        </row>
        <row r="7">
          <cell r="B7">
            <v>91</v>
          </cell>
        </row>
        <row r="8">
          <cell r="B8">
            <v>121</v>
          </cell>
        </row>
        <row r="9">
          <cell r="B9">
            <v>152</v>
          </cell>
        </row>
        <row r="10">
          <cell r="B10">
            <v>182</v>
          </cell>
        </row>
        <row r="11">
          <cell r="B11">
            <v>213</v>
          </cell>
        </row>
        <row r="12">
          <cell r="B12">
            <v>244</v>
          </cell>
        </row>
        <row r="13">
          <cell r="B13">
            <v>274</v>
          </cell>
        </row>
        <row r="14">
          <cell r="B14">
            <v>305</v>
          </cell>
        </row>
        <row r="15">
          <cell r="B15">
            <v>335</v>
          </cell>
        </row>
        <row r="16">
          <cell r="B16">
            <v>366</v>
          </cell>
        </row>
        <row r="17">
          <cell r="B17">
            <v>397</v>
          </cell>
        </row>
        <row r="18">
          <cell r="B18">
            <v>425</v>
          </cell>
        </row>
        <row r="19">
          <cell r="B19">
            <v>456</v>
          </cell>
        </row>
        <row r="20">
          <cell r="B20">
            <v>486</v>
          </cell>
        </row>
        <row r="21">
          <cell r="B21">
            <v>517</v>
          </cell>
        </row>
        <row r="22">
          <cell r="B22">
            <v>547</v>
          </cell>
        </row>
        <row r="23">
          <cell r="B23">
            <v>578</v>
          </cell>
        </row>
        <row r="24">
          <cell r="B24">
            <v>609</v>
          </cell>
        </row>
        <row r="25">
          <cell r="B25">
            <v>639</v>
          </cell>
        </row>
        <row r="26">
          <cell r="B26">
            <v>670</v>
          </cell>
        </row>
        <row r="27">
          <cell r="B27">
            <v>700</v>
          </cell>
        </row>
        <row r="28">
          <cell r="B28">
            <v>731</v>
          </cell>
        </row>
        <row r="29">
          <cell r="B29">
            <v>762</v>
          </cell>
        </row>
        <row r="30">
          <cell r="B30">
            <v>790</v>
          </cell>
        </row>
        <row r="31">
          <cell r="B31">
            <v>821</v>
          </cell>
        </row>
        <row r="32">
          <cell r="B32">
            <v>851</v>
          </cell>
        </row>
        <row r="33">
          <cell r="B33">
            <v>882</v>
          </cell>
        </row>
        <row r="34">
          <cell r="B34">
            <v>912</v>
          </cell>
        </row>
        <row r="35">
          <cell r="B35">
            <v>943</v>
          </cell>
        </row>
        <row r="36">
          <cell r="B36">
            <v>974</v>
          </cell>
        </row>
        <row r="37">
          <cell r="B37">
            <v>1004</v>
          </cell>
        </row>
        <row r="38">
          <cell r="B38">
            <v>1035</v>
          </cell>
        </row>
        <row r="39">
          <cell r="B39">
            <v>1065</v>
          </cell>
        </row>
        <row r="40">
          <cell r="B40">
            <v>1096</v>
          </cell>
        </row>
        <row r="41">
          <cell r="B41">
            <v>1127</v>
          </cell>
        </row>
        <row r="42">
          <cell r="B42">
            <v>1155</v>
          </cell>
        </row>
        <row r="43">
          <cell r="B43">
            <v>1186</v>
          </cell>
        </row>
        <row r="44">
          <cell r="B44">
            <v>1216</v>
          </cell>
        </row>
        <row r="45">
          <cell r="B45">
            <v>1247</v>
          </cell>
        </row>
        <row r="46">
          <cell r="B46">
            <v>1277</v>
          </cell>
        </row>
        <row r="47">
          <cell r="B47">
            <v>1308</v>
          </cell>
        </row>
        <row r="48">
          <cell r="B48">
            <v>1339</v>
          </cell>
        </row>
        <row r="49">
          <cell r="B49">
            <v>1369</v>
          </cell>
        </row>
        <row r="50">
          <cell r="B50">
            <v>1400</v>
          </cell>
        </row>
        <row r="51">
          <cell r="B51">
            <v>1430</v>
          </cell>
        </row>
        <row r="52">
          <cell r="B52">
            <v>1461</v>
          </cell>
        </row>
        <row r="53">
          <cell r="B53">
            <v>1492</v>
          </cell>
        </row>
        <row r="54">
          <cell r="B54">
            <v>1521</v>
          </cell>
        </row>
        <row r="55">
          <cell r="B55">
            <v>1552</v>
          </cell>
        </row>
        <row r="56">
          <cell r="B56">
            <v>1582</v>
          </cell>
        </row>
        <row r="57">
          <cell r="B57">
            <v>1613</v>
          </cell>
        </row>
        <row r="58">
          <cell r="B58">
            <v>1643</v>
          </cell>
        </row>
        <row r="59">
          <cell r="B59">
            <v>1674</v>
          </cell>
        </row>
        <row r="60">
          <cell r="B60">
            <v>1705</v>
          </cell>
        </row>
        <row r="61">
          <cell r="B61">
            <v>1735</v>
          </cell>
        </row>
        <row r="62">
          <cell r="B62">
            <v>1766</v>
          </cell>
        </row>
        <row r="63">
          <cell r="B63">
            <v>1796</v>
          </cell>
        </row>
        <row r="64">
          <cell r="B64">
            <v>1827</v>
          </cell>
        </row>
        <row r="65">
          <cell r="B65">
            <v>1858</v>
          </cell>
        </row>
        <row r="66">
          <cell r="B66">
            <v>1886</v>
          </cell>
        </row>
        <row r="67">
          <cell r="B67">
            <v>1917</v>
          </cell>
        </row>
        <row r="68">
          <cell r="B68">
            <v>1947</v>
          </cell>
        </row>
        <row r="69">
          <cell r="B69">
            <v>1978</v>
          </cell>
        </row>
        <row r="70">
          <cell r="B70">
            <v>2008</v>
          </cell>
        </row>
        <row r="71">
          <cell r="B71">
            <v>2039</v>
          </cell>
        </row>
        <row r="72">
          <cell r="B72">
            <v>2070</v>
          </cell>
        </row>
        <row r="73">
          <cell r="B73">
            <v>2100</v>
          </cell>
        </row>
        <row r="74">
          <cell r="B74">
            <v>2131</v>
          </cell>
        </row>
      </sheetData>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PlanCero"/>
    </sheetNames>
    <sheetDataSet>
      <sheetData sheetId="0" refreshError="1"/>
      <sheetData sheetId="1">
        <row r="8">
          <cell r="D8">
            <v>1</v>
          </cell>
        </row>
        <row r="9">
          <cell r="D9">
            <v>0.6</v>
          </cell>
        </row>
      </sheetData>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
          <cell r="C5">
            <v>0.06</v>
          </cell>
        </row>
      </sheetData>
      <sheetData sheetId="15" refreshError="1">
        <row r="5">
          <cell r="C5">
            <v>0.06</v>
          </cell>
        </row>
        <row r="63">
          <cell r="D63">
            <v>348000</v>
          </cell>
        </row>
      </sheetData>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Duitama-La_Palmera"/>
      <sheetName val="Análisis_de_precios"/>
      <sheetName val="BASEDuitama-La_Palmera"/>
      <sheetName val="PROGR_VER02"/>
      <sheetName val="Itemes_Renovación"/>
      <sheetName val="Formular"/>
      <sheetName val="Recursos"/>
      <sheetName val="Pivot"/>
      <sheetName val="GENERALIDADES "/>
      <sheetName val="Hoja1"/>
      <sheetName val="Estructur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ábana"/>
    </sheetNames>
    <sheetDataSet>
      <sheetData sheetId="0"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PLAN DE INVERSION ANTICIPO"/>
      <sheetName val="inv mensual"/>
      <sheetName val="borrador flujo inv"/>
      <sheetName val="social-ambiental"/>
      <sheetName val="AU"/>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ELECTRICO"/>
      <sheetName val="Vuelta"/>
      <sheetName val="RECURSOS"/>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Design"/>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Base de Diseño"/>
      <sheetName val="experiencia especifica"/>
      <sheetName val="experiencia general"/>
      <sheetName val="FORMULARIO N° 14"/>
      <sheetName val="FORMULARIO N°7"/>
      <sheetName val="contrato en ejecución"/>
      <sheetName val="Calculo capacidad residual"/>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ow r="1">
          <cell r="A1">
            <v>0</v>
          </cell>
        </row>
      </sheetData>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sheetData sheetId="83"/>
      <sheetData sheetId="84"/>
      <sheetData sheetId="85"/>
      <sheetData sheetId="86"/>
      <sheetData sheetId="87"/>
      <sheetData sheetId="88"/>
      <sheetData sheetId="89"/>
      <sheetData sheetId="90"/>
      <sheetData sheetId="91" refreshError="1"/>
      <sheetData sheetId="92" refreshError="1"/>
      <sheetData sheetId="93">
        <row r="2">
          <cell r="A2" t="str">
            <v>MUNICIPIO DE SONSON ANTIOQUIA</v>
          </cell>
        </row>
      </sheetData>
      <sheetData sheetId="94"/>
      <sheetData sheetId="95"/>
      <sheetData sheetId="96"/>
      <sheetData sheetId="97"/>
      <sheetData sheetId="98"/>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FORMULARIO"/>
      <sheetName val="APU "/>
      <sheetName val="SUB APU"/>
      <sheetName val="INSUMOS"/>
      <sheetName val="Cantidades de Obra"/>
    </sheetNames>
    <sheetDataSet>
      <sheetData sheetId="0" refreshError="1"/>
      <sheetData sheetId="1" refreshError="1"/>
      <sheetData sheetId="2" refreshError="1"/>
      <sheetData sheetId="3" refreshError="1"/>
      <sheetData sheetId="4">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v>
          </cell>
          <cell r="E3">
            <v>36486</v>
          </cell>
        </row>
        <row r="4">
          <cell r="A4" t="str">
            <v>M020</v>
          </cell>
          <cell r="B4" t="str">
            <v>AGUA</v>
          </cell>
          <cell r="C4" t="str">
            <v>M3</v>
          </cell>
          <cell r="D4">
            <v>742.56000000000006</v>
          </cell>
          <cell r="E4">
            <v>36486</v>
          </cell>
        </row>
        <row r="5">
          <cell r="A5" t="str">
            <v>M030</v>
          </cell>
          <cell r="B5" t="str">
            <v>ARENA CONCRETO</v>
          </cell>
          <cell r="C5" t="str">
            <v>M3</v>
          </cell>
          <cell r="D5">
            <v>24480</v>
          </cell>
          <cell r="E5">
            <v>36486</v>
          </cell>
        </row>
        <row r="6">
          <cell r="A6" t="str">
            <v>M040</v>
          </cell>
          <cell r="B6" t="str">
            <v>ARENA DE PEGA</v>
          </cell>
          <cell r="C6" t="str">
            <v>M3</v>
          </cell>
          <cell r="D6">
            <v>21939.791999999998</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24480</v>
          </cell>
          <cell r="E8">
            <v>36486</v>
          </cell>
        </row>
        <row r="9">
          <cell r="A9" t="str">
            <v>M070</v>
          </cell>
          <cell r="B9" t="str">
            <v>GRAVA D=2" PARA FILTRO</v>
          </cell>
          <cell r="C9" t="str">
            <v>M3</v>
          </cell>
          <cell r="D9">
            <v>22440</v>
          </cell>
          <cell r="E9">
            <v>36486</v>
          </cell>
        </row>
        <row r="10">
          <cell r="A10" t="str">
            <v>M080</v>
          </cell>
          <cell r="B10" t="str">
            <v>BASE GRANULAR</v>
          </cell>
          <cell r="C10" t="str">
            <v>M3</v>
          </cell>
          <cell r="D10">
            <v>24480</v>
          </cell>
          <cell r="E10">
            <v>36486</v>
          </cell>
        </row>
        <row r="11">
          <cell r="A11" t="str">
            <v>M090</v>
          </cell>
          <cell r="B11" t="str">
            <v xml:space="preserve">GRAVA 2 </v>
          </cell>
          <cell r="C11" t="str">
            <v>M3</v>
          </cell>
          <cell r="D11">
            <v>22440</v>
          </cell>
          <cell r="E11">
            <v>36486</v>
          </cell>
        </row>
        <row r="12">
          <cell r="A12" t="str">
            <v>M100</v>
          </cell>
          <cell r="B12" t="str">
            <v>ARENA FINA PARA FILTRO</v>
          </cell>
          <cell r="C12" t="str">
            <v>M3</v>
          </cell>
          <cell r="D12">
            <v>24480</v>
          </cell>
          <cell r="E12">
            <v>36486</v>
          </cell>
        </row>
        <row r="13">
          <cell r="A13" t="str">
            <v>M110</v>
          </cell>
          <cell r="B13" t="str">
            <v>ARENILLA</v>
          </cell>
          <cell r="C13" t="str">
            <v>M3</v>
          </cell>
          <cell r="D13">
            <v>18360</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1839.2640000000001</v>
          </cell>
          <cell r="E18">
            <v>36486</v>
          </cell>
        </row>
        <row r="19">
          <cell r="A19" t="str">
            <v>M170</v>
          </cell>
          <cell r="B19" t="str">
            <v>LARGUEROS</v>
          </cell>
          <cell r="C19" t="str">
            <v>M</v>
          </cell>
          <cell r="D19">
            <v>919.63200000000006</v>
          </cell>
          <cell r="E19">
            <v>36486</v>
          </cell>
        </row>
        <row r="20">
          <cell r="A20" t="str">
            <v>M180</v>
          </cell>
          <cell r="B20" t="str">
            <v>TACO DE MADERA</v>
          </cell>
          <cell r="C20" t="str">
            <v>M</v>
          </cell>
          <cell r="D20">
            <v>887.4</v>
          </cell>
          <cell r="E20">
            <v>36486</v>
          </cell>
        </row>
        <row r="21">
          <cell r="A21" t="str">
            <v>M190</v>
          </cell>
          <cell r="B21" t="str">
            <v>TABLAS</v>
          </cell>
          <cell r="C21" t="str">
            <v>M</v>
          </cell>
          <cell r="D21">
            <v>919.63200000000006</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7351.3440000000001</v>
          </cell>
          <cell r="E23">
            <v>36486</v>
          </cell>
        </row>
        <row r="24">
          <cell r="A24" t="str">
            <v>M220</v>
          </cell>
          <cell r="B24" t="str">
            <v>TUBERIA SANIT. DE D=4"</v>
          </cell>
          <cell r="C24" t="str">
            <v>M</v>
          </cell>
          <cell r="D24">
            <v>9913.1759999999995</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2513.2800000000002</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799.68000000000006</v>
          </cell>
          <cell r="E43">
            <v>36486</v>
          </cell>
        </row>
        <row r="44">
          <cell r="A44" t="str">
            <v>M420</v>
          </cell>
          <cell r="B44" t="str">
            <v>ALAMBRE DE AMARRAR</v>
          </cell>
          <cell r="C44" t="str">
            <v>KG</v>
          </cell>
          <cell r="D44">
            <v>1530</v>
          </cell>
          <cell r="E44">
            <v>36486</v>
          </cell>
        </row>
        <row r="45">
          <cell r="A45" t="str">
            <v>M430</v>
          </cell>
          <cell r="B45" t="str">
            <v>MADERA</v>
          </cell>
          <cell r="C45" t="str">
            <v>M2</v>
          </cell>
          <cell r="D45">
            <v>1836</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v>
          </cell>
          <cell r="E48">
            <v>36486</v>
          </cell>
        </row>
        <row r="49">
          <cell r="A49" t="str">
            <v>M470</v>
          </cell>
          <cell r="B49" t="str">
            <v>TUBERIA POLIETILENO D=3"</v>
          </cell>
          <cell r="C49" t="str">
            <v>M</v>
          </cell>
          <cell r="D49">
            <v>6509.6808000000001</v>
          </cell>
          <cell r="E49">
            <v>36486</v>
          </cell>
        </row>
        <row r="50">
          <cell r="A50" t="str">
            <v>M480</v>
          </cell>
          <cell r="B50" t="str">
            <v>CONCRETO DE Fc=210 Kg/cm2</v>
          </cell>
          <cell r="C50" t="str">
            <v>M3</v>
          </cell>
          <cell r="D50">
            <v>285600</v>
          </cell>
          <cell r="E50">
            <v>36486</v>
          </cell>
        </row>
        <row r="51">
          <cell r="B51">
            <v>0</v>
          </cell>
          <cell r="C51">
            <v>0</v>
          </cell>
          <cell r="D51">
            <v>0</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19706.400000000001</v>
          </cell>
          <cell r="E59">
            <v>36486</v>
          </cell>
        </row>
        <row r="60">
          <cell r="A60" t="str">
            <v>E040</v>
          </cell>
          <cell r="B60" t="str">
            <v>PLACA VIBRATORIA</v>
          </cell>
          <cell r="C60" t="str">
            <v>DIA</v>
          </cell>
          <cell r="D60">
            <v>19706.400000000001</v>
          </cell>
          <cell r="E60">
            <v>36486</v>
          </cell>
        </row>
        <row r="61">
          <cell r="A61" t="str">
            <v>E050</v>
          </cell>
          <cell r="B61" t="str">
            <v>MEZCLADORA 1 SACO ELECTRICA</v>
          </cell>
          <cell r="C61" t="str">
            <v>DIA</v>
          </cell>
          <cell r="D61">
            <v>12612.096</v>
          </cell>
          <cell r="E61">
            <v>36486</v>
          </cell>
        </row>
        <row r="62">
          <cell r="A62" t="str">
            <v>E060</v>
          </cell>
          <cell r="B62" t="str">
            <v>VIBRADOR ELECTRICO</v>
          </cell>
          <cell r="C62" t="str">
            <v>DIA</v>
          </cell>
          <cell r="D62">
            <v>17748</v>
          </cell>
          <cell r="E62">
            <v>36486</v>
          </cell>
        </row>
        <row r="63">
          <cell r="A63" t="str">
            <v>E070</v>
          </cell>
          <cell r="B63" t="str">
            <v>TRANSITO</v>
          </cell>
          <cell r="C63" t="str">
            <v>DIA</v>
          </cell>
          <cell r="D63">
            <v>26275.200000000001</v>
          </cell>
          <cell r="E63">
            <v>36486</v>
          </cell>
        </row>
        <row r="64">
          <cell r="A64" t="str">
            <v>E080</v>
          </cell>
          <cell r="B64" t="str">
            <v>NIVEL DE PRECISION</v>
          </cell>
          <cell r="C64" t="str">
            <v>DIA</v>
          </cell>
          <cell r="D64">
            <v>19706.400000000001</v>
          </cell>
          <cell r="E64">
            <v>36486</v>
          </cell>
        </row>
        <row r="65">
          <cell r="A65" t="str">
            <v>E090</v>
          </cell>
          <cell r="B65" t="str">
            <v>SOLDADOR ELECTRICO</v>
          </cell>
          <cell r="C65" t="str">
            <v>DIA</v>
          </cell>
          <cell r="D65">
            <v>10200</v>
          </cell>
          <cell r="E65">
            <v>36486</v>
          </cell>
        </row>
        <row r="66">
          <cell r="A66" t="str">
            <v>E100</v>
          </cell>
          <cell r="B66" t="str">
            <v>EQUIPO DE AUTOGENA PARA CORTES TUBERIA</v>
          </cell>
          <cell r="C66" t="str">
            <v>DIA</v>
          </cell>
          <cell r="D66">
            <v>6579</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45696</v>
          </cell>
          <cell r="E70">
            <v>36486</v>
          </cell>
        </row>
        <row r="71">
          <cell r="A71" t="str">
            <v>T020</v>
          </cell>
          <cell r="B71" t="str">
            <v>TRANSPORTE INTERNO</v>
          </cell>
          <cell r="C71" t="str">
            <v>HR</v>
          </cell>
          <cell r="D71">
            <v>22848</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190231.02</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5"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FECHAS DE CORTE"/>
      <sheetName val="Informacion General"/>
      <sheetName val="items"/>
      <sheetName val="2103mar "/>
      <sheetName val="A. P. U."/>
      <sheetName val="Insumos"/>
      <sheetName val="PR_1"/>
      <sheetName val="TRAYECTO 1"/>
      <sheetName val="Itemes Renovación"/>
      <sheetName val="INDICE"/>
      <sheetName val="EQUIPO"/>
      <sheetName val="MATERIALES"/>
      <sheetName val="DISTANCIA"/>
      <sheetName val="PERSONAL"/>
      <sheetName val="TARIFAS"/>
      <sheetName val="Personalizar"/>
      <sheetName val="otros"/>
      <sheetName val="Hoja1"/>
      <sheetName val="FIBRA ÓPTICA"/>
      <sheetName val="2103mar%20.xls"/>
      <sheetName val="Formulas"/>
      <sheetName val="ELECTRICO"/>
      <sheetName val="Vuelta"/>
      <sheetName val="320.1"/>
      <sheetName val="330.2"/>
      <sheetName val="700.1"/>
      <sheetName val="Análisis de precios"/>
      <sheetName val="BASE"/>
      <sheetName val="1_Preliminares"/>
      <sheetName val="M.Obra"/>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Mano de Obra"/>
      <sheetName val="ACTIVIDADES"/>
      <sheetName val="APU"/>
      <sheetName val="AIU"/>
      <sheetName val="Factor prestacional"/>
      <sheetName val="GASTOS DE LEGALIZACION"/>
      <sheetName val="INV. AMBIENTAL-PMT"/>
      <sheetName val="INTERVENTORÍA No 1"/>
      <sheetName val="FM INTERVENTORÍA No 1.2"/>
      <sheetName val="APU INVERS AMBIENTAL"/>
    </sheetNames>
    <sheetDataSet>
      <sheetData sheetId="0"/>
      <sheetData sheetId="1">
        <row r="2">
          <cell r="A2" t="str">
            <v>Ayudante</v>
          </cell>
        </row>
        <row r="3">
          <cell r="A3" t="str">
            <v>Oficial</v>
          </cell>
        </row>
        <row r="4">
          <cell r="A4" t="str">
            <v>Maestro</v>
          </cell>
        </row>
        <row r="5">
          <cell r="A5" t="str">
            <v>Coordinador SST</v>
          </cell>
        </row>
        <row r="6">
          <cell r="A6" t="str">
            <v>L</v>
          </cell>
        </row>
        <row r="7">
          <cell r="A7" t="str">
            <v>1 Oficial / 1 Ayudantes</v>
          </cell>
        </row>
        <row r="8">
          <cell r="A8" t="str">
            <v>1 Oficial / 2 Ayudantes</v>
          </cell>
        </row>
        <row r="9">
          <cell r="A9" t="str">
            <v>1 Oficial / 3 Ayudantes</v>
          </cell>
        </row>
        <row r="10">
          <cell r="A10" t="str">
            <v>1 Oficial / 4 Ayudantes</v>
          </cell>
        </row>
        <row r="11">
          <cell r="A11" t="str">
            <v>1 Oficial / 5 Ayudantes</v>
          </cell>
        </row>
        <row r="12">
          <cell r="A12" t="str">
            <v>1 Oficial / 6 Ayudantes</v>
          </cell>
        </row>
        <row r="13">
          <cell r="A13" t="str">
            <v>1 Oficial / 7 Ayudantes</v>
          </cell>
        </row>
        <row r="14">
          <cell r="A14" t="str">
            <v>2 Oficial / 2 Ayudantes</v>
          </cell>
        </row>
        <row r="15">
          <cell r="A15" t="str">
            <v>2 Oficial / 4 Ayudantes</v>
          </cell>
        </row>
        <row r="16">
          <cell r="A16" t="str">
            <v>2 Oficial / 6 Ayudantes</v>
          </cell>
        </row>
        <row r="17">
          <cell r="A17" t="str">
            <v>2 Oficial / 8 Ayudantes</v>
          </cell>
        </row>
        <row r="18">
          <cell r="A18" t="str">
            <v>3 Oficial / 3 Ayudantes</v>
          </cell>
        </row>
        <row r="19">
          <cell r="A19" t="str">
            <v>2 Ayudantes</v>
          </cell>
        </row>
        <row r="20">
          <cell r="A20" t="str">
            <v>3 Ayudantes</v>
          </cell>
        </row>
        <row r="21">
          <cell r="A21" t="str">
            <v>4 Ayudantes</v>
          </cell>
        </row>
      </sheetData>
      <sheetData sheetId="2"/>
      <sheetData sheetId="3"/>
      <sheetData sheetId="4"/>
      <sheetData sheetId="5"/>
      <sheetData sheetId="6"/>
      <sheetData sheetId="7"/>
      <sheetData sheetId="8"/>
      <sheetData sheetId="9"/>
      <sheetData sheetId="10"/>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t="str">
            <v/>
          </cell>
          <cell r="G36" t="str">
            <v/>
          </cell>
          <cell r="H36">
            <v>0</v>
          </cell>
        </row>
        <row r="37">
          <cell r="A37" t="str">
            <v>ESCOMBROS DAÑOS ACUEDUCTO</v>
          </cell>
          <cell r="B37">
            <v>10</v>
          </cell>
          <cell r="C37">
            <v>0</v>
          </cell>
          <cell r="E37">
            <v>40</v>
          </cell>
          <cell r="F37" t="str">
            <v/>
          </cell>
          <cell r="G37" t="str">
            <v/>
          </cell>
          <cell r="H37">
            <v>0</v>
          </cell>
        </row>
        <row r="38">
          <cell r="A38" t="str">
            <v>FRAUDES</v>
          </cell>
          <cell r="B38">
            <v>4</v>
          </cell>
          <cell r="C38">
            <v>3</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rales."/>
      <sheetName val="Concreto 1.2.3"/>
      <sheetName val="Concreto 1.2,5.4,5"/>
      <sheetName val="Concreto 1.3.5"/>
      <sheetName val="Mortero 1.4"/>
      <sheetName val="Mortero 1.5"/>
      <sheetName val="Mortero 1.7"/>
      <sheetName val="Equipo"/>
      <sheetName val="Materiales"/>
      <sheetName val="Transporte"/>
      <sheetName val="M. de O."/>
      <sheetName val="A.I.U."/>
      <sheetName val="Prestaciones"/>
    </sheetNames>
    <sheetDataSet>
      <sheetData sheetId="0"/>
      <sheetData sheetId="1"/>
      <sheetData sheetId="2"/>
      <sheetData sheetId="3"/>
      <sheetData sheetId="4"/>
      <sheetData sheetId="5"/>
      <sheetData sheetId="6"/>
      <sheetData sheetId="7">
        <row r="4">
          <cell r="C4" t="str">
            <v>Andamio tramo completo 1.5 x 1.5</v>
          </cell>
        </row>
        <row r="5">
          <cell r="C5" t="str">
            <v>Bomba de succión 2"</v>
          </cell>
        </row>
        <row r="6">
          <cell r="C6" t="str">
            <v>Bomba de lodos</v>
          </cell>
        </row>
        <row r="7">
          <cell r="C7" t="str">
            <v>Bulldozer</v>
          </cell>
        </row>
        <row r="8">
          <cell r="C8" t="str">
            <v>Carro tanque (para riego)</v>
          </cell>
        </row>
        <row r="9">
          <cell r="C9" t="str">
            <v>Cizalla</v>
          </cell>
        </row>
        <row r="10">
          <cell r="C10" t="str">
            <v>Chapeta tensora ⅜ cuña</v>
          </cell>
        </row>
        <row r="11">
          <cell r="C11" t="str">
            <v>Compresor Diesel con Operario</v>
          </cell>
        </row>
        <row r="12">
          <cell r="C12" t="str">
            <v>Corona, rima y zapata de diamante</v>
          </cell>
        </row>
        <row r="13">
          <cell r="C13" t="str">
            <v>Cuña en T form. Colum.</v>
          </cell>
        </row>
        <row r="14">
          <cell r="C14" t="str">
            <v>Finisher</v>
          </cell>
        </row>
        <row r="15">
          <cell r="C15" t="str">
            <v xml:space="preserve">Formaleta </v>
          </cell>
        </row>
        <row r="16">
          <cell r="C16" t="str">
            <v>Formaleta MH  para cono ø 1,20 m</v>
          </cell>
        </row>
        <row r="17">
          <cell r="C17" t="str">
            <v>Formaleta MH  para cono ø 1,50 m</v>
          </cell>
        </row>
        <row r="18">
          <cell r="C18" t="str">
            <v>Formaleta MH  para cuello ø 1,20 m</v>
          </cell>
        </row>
        <row r="19">
          <cell r="C19" t="str">
            <v>Formaleta MH  para cuello ø 1,50 m</v>
          </cell>
        </row>
        <row r="20">
          <cell r="C20" t="str">
            <v>Formaleta MH 1.20 h</v>
          </cell>
        </row>
        <row r="21">
          <cell r="C21" t="str">
            <v xml:space="preserve">Formaleta MH 1.50 </v>
          </cell>
        </row>
        <row r="22">
          <cell r="C22" t="str">
            <v>Formaleta para caja de empalme</v>
          </cell>
        </row>
        <row r="23">
          <cell r="C23" t="str">
            <v>Formaleta para sumidero Tipo B</v>
          </cell>
        </row>
        <row r="24">
          <cell r="C24" t="str">
            <v>Herramienta menor</v>
          </cell>
        </row>
        <row r="25">
          <cell r="C25" t="str">
            <v>Llaves RED WHITE</v>
          </cell>
        </row>
        <row r="26">
          <cell r="C26" t="str">
            <v>Malacate 2000 lb</v>
          </cell>
        </row>
        <row r="27">
          <cell r="C27" t="str">
            <v>Mezc.1 saco elect. (incluye transporte)</v>
          </cell>
        </row>
        <row r="28">
          <cell r="C28" t="str">
            <v>Molinete</v>
          </cell>
        </row>
        <row r="29">
          <cell r="C29" t="str">
            <v>Motoniveladora</v>
          </cell>
        </row>
        <row r="30">
          <cell r="C30" t="str">
            <v>Motosierra eléctrica</v>
          </cell>
        </row>
        <row r="31">
          <cell r="C31" t="str">
            <v>Prensa mordaza</v>
          </cell>
        </row>
        <row r="32">
          <cell r="C32" t="str">
            <v>Retr.s/ll C:76m3 JCB-214S</v>
          </cell>
        </row>
        <row r="33">
          <cell r="C33" t="str">
            <v>Taco metálico largo, 2.20 - 3.30 m</v>
          </cell>
        </row>
        <row r="34">
          <cell r="C34" t="str">
            <v>Taladro</v>
          </cell>
        </row>
        <row r="35">
          <cell r="C35" t="str">
            <v>Taladro AUGER</v>
          </cell>
        </row>
        <row r="36">
          <cell r="C36" t="str">
            <v>Taladro roto-percutor JOY (o similar)</v>
          </cell>
        </row>
        <row r="37">
          <cell r="C37" t="str">
            <v>Tapa colum. 2.4 x 0.25 metal</v>
          </cell>
        </row>
        <row r="38">
          <cell r="C38" t="str">
            <v>Tarraja</v>
          </cell>
        </row>
        <row r="39">
          <cell r="C39" t="str">
            <v>Tarraja dado entero</v>
          </cell>
        </row>
        <row r="40">
          <cell r="C40" t="str">
            <v>Telera en madera 0.90 x 1.35 m</v>
          </cell>
        </row>
        <row r="41">
          <cell r="C41" t="str">
            <v>Tensor ⅜</v>
          </cell>
        </row>
        <row r="42">
          <cell r="C42" t="str">
            <v>Tubería de perforación</v>
          </cell>
        </row>
        <row r="43">
          <cell r="C43" t="str">
            <v>Vibrador eléctrico</v>
          </cell>
        </row>
        <row r="44">
          <cell r="C44" t="str">
            <v>Vibrocomp.Saltar.canguro gasolina (incl. Transporte)</v>
          </cell>
        </row>
        <row r="45">
          <cell r="C45" t="str">
            <v>Vibrocompactador a gasolina de placa</v>
          </cell>
        </row>
        <row r="46">
          <cell r="C46" t="str">
            <v>Vibrocompactador 80-92hp ing.rand sd70d</v>
          </cell>
        </row>
        <row r="47">
          <cell r="C47" t="str">
            <v>Viga metálica de 3.0 m</v>
          </cell>
        </row>
      </sheetData>
      <sheetData sheetId="8">
        <row r="4">
          <cell r="C4" t="str">
            <v>Aceite quemado</v>
          </cell>
        </row>
        <row r="5">
          <cell r="C5" t="str">
            <v xml:space="preserve">Acero refuerzo 280 MPa </v>
          </cell>
        </row>
        <row r="6">
          <cell r="C6" t="str">
            <v xml:space="preserve">Acero refuerzo 420 MPa </v>
          </cell>
        </row>
        <row r="7">
          <cell r="C7" t="str">
            <v>Accesorios PVC - P</v>
          </cell>
        </row>
        <row r="8">
          <cell r="C8" t="str">
            <v>Acondicionador de superficie tub. PVC alcant.</v>
          </cell>
        </row>
        <row r="9">
          <cell r="C9" t="str">
            <v>Adaptador hembra PVC - P Ø = ½"</v>
          </cell>
        </row>
        <row r="10">
          <cell r="C10" t="str">
            <v>Adhesivo 500 gr tuberia PVC alcantarillado</v>
          </cell>
        </row>
        <row r="11">
          <cell r="C11" t="str">
            <v>Agua</v>
          </cell>
        </row>
        <row r="12">
          <cell r="C12" t="str">
            <v>Alambre negro #18 recocido</v>
          </cell>
        </row>
        <row r="13">
          <cell r="C13" t="str">
            <v>Arena de concreto</v>
          </cell>
        </row>
        <row r="14">
          <cell r="C14" t="str">
            <v>Arena de pega</v>
          </cell>
        </row>
        <row r="15">
          <cell r="C15" t="str">
            <v>Arenilla</v>
          </cell>
        </row>
        <row r="16">
          <cell r="C16" t="str">
            <v>Base asfáltica al 4%</v>
          </cell>
        </row>
        <row r="17">
          <cell r="C17" t="str">
            <v>Base granular</v>
          </cell>
        </row>
        <row r="18">
          <cell r="C18" t="str">
            <v>Bloque concreto 20 x 20 x 40</v>
          </cell>
        </row>
        <row r="19">
          <cell r="C19" t="str">
            <v xml:space="preserve">Buje acero 1x1/2" </v>
          </cell>
        </row>
        <row r="20">
          <cell r="C20" t="str">
            <v>Caja válvulas</v>
          </cell>
        </row>
        <row r="21">
          <cell r="C21" t="str">
            <v>Can 2x8pulg  mad.comun sin cep.(3m)</v>
          </cell>
        </row>
        <row r="22">
          <cell r="C22" t="str">
            <v>Can comun 0.035 x 0.20 x 3.0 m</v>
          </cell>
        </row>
        <row r="23">
          <cell r="C23" t="str">
            <v>Cemento gris tipo I (50 Kg)</v>
          </cell>
        </row>
        <row r="24">
          <cell r="C24" t="str">
            <v>Cinta para demarcar tuberias</v>
          </cell>
        </row>
        <row r="25">
          <cell r="C25" t="str">
            <v>Clavo corriente 1 pulg</v>
          </cell>
        </row>
        <row r="26">
          <cell r="C26" t="str">
            <v>Clavo corriente 2 pulg</v>
          </cell>
        </row>
        <row r="27">
          <cell r="C27" t="str">
            <v>Clavo corriente 3 pulg</v>
          </cell>
        </row>
        <row r="28">
          <cell r="C28" t="str">
            <v>Codo acero 1" sch 40</v>
          </cell>
        </row>
        <row r="29">
          <cell r="C29" t="str">
            <v>Codo PVC - P 90° Ø = ½"</v>
          </cell>
        </row>
        <row r="30">
          <cell r="C30" t="str">
            <v>Codo PVC - P 90° Ø = 2"</v>
          </cell>
        </row>
        <row r="31">
          <cell r="C31" t="str">
            <v>Codo PVC - S 90° - Ø = 4"</v>
          </cell>
        </row>
        <row r="32">
          <cell r="C32" t="str">
            <v>Combustible para taladro AUGER</v>
          </cell>
        </row>
        <row r="33">
          <cell r="C33" t="str">
            <v>Compra de lote y/o predio</v>
          </cell>
        </row>
        <row r="34">
          <cell r="C34" t="str">
            <v>Concreto f'c=14.0 MPa preparado en obra</v>
          </cell>
        </row>
        <row r="35">
          <cell r="C35" t="str">
            <v>Concreto f'c=17.5 MPa preparado en obra</v>
          </cell>
        </row>
        <row r="36">
          <cell r="C36" t="str">
            <v>Concreto f'c=21.0 MPa preparado en obra</v>
          </cell>
        </row>
        <row r="37">
          <cell r="C37" t="str">
            <v xml:space="preserve">Cordon prefabr. concreto 15 x 35 x 100cm </v>
          </cell>
        </row>
        <row r="38">
          <cell r="C38" t="str">
            <v>Cuadro 4x4pulg  mad.comun sin cep.(3m)</v>
          </cell>
        </row>
        <row r="39">
          <cell r="C39" t="str">
            <v>Defensa metálica para vía</v>
          </cell>
        </row>
        <row r="40">
          <cell r="C40" t="str">
            <v>Elementos metalicos</v>
          </cell>
        </row>
        <row r="41">
          <cell r="C41" t="str">
            <v>Empalme a red existente</v>
          </cell>
        </row>
        <row r="42">
          <cell r="C42" t="str">
            <v>Emulsión asfáltica sika</v>
          </cell>
        </row>
        <row r="43">
          <cell r="C43" t="str">
            <v>Esmalte sintetico pintulux</v>
          </cell>
        </row>
        <row r="44">
          <cell r="C44" t="str">
            <v>Estacon de madera</v>
          </cell>
        </row>
        <row r="45">
          <cell r="C45" t="str">
            <v>Gancho para escalas MH</v>
          </cell>
        </row>
        <row r="46">
          <cell r="C46" t="str">
            <v>Geotextil NT-1600</v>
          </cell>
        </row>
        <row r="47">
          <cell r="C47" t="str">
            <v>Geotextil T-2400</v>
          </cell>
        </row>
        <row r="48">
          <cell r="C48" t="str">
            <v>Grama tipo macana</v>
          </cell>
        </row>
        <row r="49">
          <cell r="C49" t="str">
            <v>Grapa galvanizada tubo 1/2</v>
          </cell>
        </row>
        <row r="50">
          <cell r="C50" t="str">
            <v>Herraje MH aro 4" y tapa</v>
          </cell>
        </row>
        <row r="51">
          <cell r="C51" t="str">
            <v>Herraje sumidero</v>
          </cell>
        </row>
        <row r="52">
          <cell r="C52" t="str">
            <v>Herraje tapa</v>
          </cell>
        </row>
        <row r="53">
          <cell r="C53" t="str">
            <v>Juego de seguridad</v>
          </cell>
        </row>
        <row r="54">
          <cell r="C54" t="str">
            <v>Juego señales de peligro</v>
          </cell>
        </row>
        <row r="55">
          <cell r="C55" t="str">
            <v>Juego señales de precaución</v>
          </cell>
        </row>
        <row r="56">
          <cell r="C56" t="str">
            <v>Larguero de madera comun 4 x 8 cm</v>
          </cell>
        </row>
        <row r="57">
          <cell r="C57" t="str">
            <v>Liga AC60-100</v>
          </cell>
        </row>
        <row r="58">
          <cell r="C58" t="str">
            <v>Liga (emulsión asfáltica)</v>
          </cell>
        </row>
        <row r="59">
          <cell r="C59" t="str">
            <v>Limpiador PVC (760 gr)</v>
          </cell>
        </row>
        <row r="60">
          <cell r="C60" t="str">
            <v>Lubricante</v>
          </cell>
        </row>
        <row r="61">
          <cell r="C61" t="str">
            <v>Malla tipo D 50</v>
          </cell>
        </row>
        <row r="62">
          <cell r="C62" t="str">
            <v>Material eléctrico</v>
          </cell>
        </row>
        <row r="63">
          <cell r="C63" t="str">
            <v>Material canalización y red telefono</v>
          </cell>
        </row>
        <row r="64">
          <cell r="C64" t="str">
            <v>MC-70 (Asfalto liquido)</v>
          </cell>
        </row>
        <row r="65">
          <cell r="C65" t="str">
            <v>Mezcla asf., tipo base, agreg. 1", asfalto al 3%, norma Área Metropolitana del Valle de Aburrá</v>
          </cell>
        </row>
        <row r="66">
          <cell r="C66" t="str">
            <v>Mezcla asf., tipo base, agreg. 1", asfalto al 4%, norma Área Metropolitana del Valle de Aburrá</v>
          </cell>
        </row>
        <row r="67">
          <cell r="C67" t="str">
            <v>Mezcla asf., tipo Rodadura, agreg. 3/4", asfalto al 6%, norma Área Metropolitana del Valle de Aburrá</v>
          </cell>
        </row>
        <row r="68">
          <cell r="C68" t="str">
            <v>Mezcla asf., tipo MDC-0 (base), agreg. 1", norma INVIAS</v>
          </cell>
        </row>
        <row r="69">
          <cell r="C69" t="str">
            <v>Mezcla asf., tipo MDC-1 (base/rodad.), agreg. 3/4", norma INVIAS</v>
          </cell>
        </row>
        <row r="70">
          <cell r="C70" t="str">
            <v>Mezcla asf., tipo MDC-2 (rodadura), agreg. 3/4", norma INVIAS</v>
          </cell>
        </row>
        <row r="71">
          <cell r="C71" t="str">
            <v>Mezcla asf., tipo MDC-3 (rodadura), agreg. 3/8", norma INVIAS</v>
          </cell>
        </row>
        <row r="72">
          <cell r="C72" t="str">
            <v>Moldura para chaflan 1" x 1"</v>
          </cell>
        </row>
        <row r="73">
          <cell r="C73" t="str">
            <v>Mortero 1:4</v>
          </cell>
        </row>
        <row r="74">
          <cell r="C74" t="str">
            <v>Mortero 1:5</v>
          </cell>
        </row>
        <row r="75">
          <cell r="C75" t="str">
            <v>Mortero 1:7</v>
          </cell>
        </row>
        <row r="76">
          <cell r="C76" t="str">
            <v>Piedra</v>
          </cell>
        </row>
        <row r="77">
          <cell r="C77" t="str">
            <v>Pintura no bituminosa de Aluminio Ref ECP-100</v>
          </cell>
        </row>
        <row r="78">
          <cell r="C78" t="str">
            <v>Pintura tipo trafico ref 659 (con microesferas)</v>
          </cell>
        </row>
        <row r="79">
          <cell r="C79" t="str">
            <v>Rodadura asf. 6%</v>
          </cell>
        </row>
        <row r="80">
          <cell r="C80" t="str">
            <v>Saco de arena</v>
          </cell>
        </row>
        <row r="81">
          <cell r="C81" t="str">
            <v>Sika 1 (2 kg)</v>
          </cell>
        </row>
        <row r="82">
          <cell r="C82" t="str">
            <v>Silla yee kit, Ø= 200 x 160 mm</v>
          </cell>
        </row>
        <row r="83">
          <cell r="C83" t="str">
            <v>Silla yee kit, Ø= 250 x 160 mm</v>
          </cell>
        </row>
        <row r="84">
          <cell r="C84" t="str">
            <v>Silla yee kit, Ø= 315 x 160 mm</v>
          </cell>
        </row>
        <row r="85">
          <cell r="C85" t="str">
            <v>Silla yee, Ø= 400 x 160 mm</v>
          </cell>
        </row>
        <row r="86">
          <cell r="C86" t="str">
            <v>Silla yee, Ø= 450 x 160 mm</v>
          </cell>
        </row>
        <row r="87">
          <cell r="C87" t="str">
            <v>Silla yee, Ø= 500 x 160 mm</v>
          </cell>
        </row>
        <row r="88">
          <cell r="C88" t="str">
            <v>Soldadura PVC</v>
          </cell>
        </row>
        <row r="89">
          <cell r="C89" t="str">
            <v>Subbase granular</v>
          </cell>
        </row>
        <row r="90">
          <cell r="C90" t="str">
            <v>Tabla 2cmx10pulg  mad.comun sin cep.(3m)</v>
          </cell>
        </row>
        <row r="91">
          <cell r="C91" t="str">
            <v>Tabla 2cmx10pulg  mad.comun cepillada (3m)</v>
          </cell>
        </row>
        <row r="92">
          <cell r="C92" t="str">
            <v>Tabla madera comun</v>
          </cell>
        </row>
        <row r="93">
          <cell r="C93" t="str">
            <v>Trabaquimica fuerza alta</v>
          </cell>
        </row>
        <row r="94">
          <cell r="C94" t="str">
            <v>Trabaquimica fuerza media</v>
          </cell>
        </row>
        <row r="95">
          <cell r="C95" t="str">
            <v xml:space="preserve">Tee acero 1" </v>
          </cell>
        </row>
        <row r="96">
          <cell r="C96" t="str">
            <v>Tee PVC - P Ø = ½"</v>
          </cell>
        </row>
        <row r="97">
          <cell r="C97" t="str">
            <v>Tee PVC - P Ø = 2"</v>
          </cell>
        </row>
        <row r="98">
          <cell r="C98" t="str">
            <v>Tee PVC - S Ø = 4"</v>
          </cell>
        </row>
        <row r="99">
          <cell r="C99" t="str">
            <v>Tela de embalaje verde</v>
          </cell>
        </row>
        <row r="100">
          <cell r="C100" t="str">
            <v>Tierra de capote</v>
          </cell>
        </row>
        <row r="101">
          <cell r="C101" t="str">
            <v>Triturado de 1.½ pulg</v>
          </cell>
        </row>
        <row r="102">
          <cell r="C102" t="str">
            <v>Tubería concreto E.C. Ø = 20" clase 1</v>
          </cell>
        </row>
        <row r="103">
          <cell r="C103" t="str">
            <v>Tubería concreto E.C. Ø = 24" clase 1</v>
          </cell>
        </row>
        <row r="104">
          <cell r="C104" t="str">
            <v>Tubería concreto reforzado E.C. Ø = 30" clase 1</v>
          </cell>
        </row>
        <row r="105">
          <cell r="C105" t="str">
            <v>Tubería concreto reforzado E.C. Ø = 36" clase 1</v>
          </cell>
        </row>
        <row r="106">
          <cell r="C106" t="str">
            <v>Tuberia lamina provisional</v>
          </cell>
        </row>
        <row r="107">
          <cell r="C107" t="str">
            <v>Tubo acero sch 40 de 1"</v>
          </cell>
        </row>
        <row r="108">
          <cell r="C108" t="str">
            <v>Tubería PVC flexible filtro, Ø = 4"</v>
          </cell>
        </row>
        <row r="109">
          <cell r="C109" t="str">
            <v>Tubería PVC - ALL - V Ø = 1½"</v>
          </cell>
        </row>
        <row r="110">
          <cell r="C110" t="str">
            <v>Tubería PVC - P  Ø = ½", RDE 13.5 (agua fria)</v>
          </cell>
        </row>
        <row r="111">
          <cell r="C111" t="str">
            <v>Tubería PVC - P  Ø = 2", RDE 21</v>
          </cell>
        </row>
        <row r="112">
          <cell r="C112" t="str">
            <v>Tubería PVC - P  Ø = 3", RDE 21</v>
          </cell>
        </row>
        <row r="113">
          <cell r="C113" t="str">
            <v>Tuberia PVC alcant. Ø = 160 mm (6") Novafort</v>
          </cell>
        </row>
        <row r="114">
          <cell r="C114" t="str">
            <v>Tuberia PVC alcant. Ø = 200 mm (8") Novafort</v>
          </cell>
        </row>
        <row r="115">
          <cell r="C115" t="str">
            <v>Tuberia PVC alcant. Ø = 24" Novafort</v>
          </cell>
        </row>
        <row r="116">
          <cell r="C116" t="str">
            <v>Tuberia PVC alcant. Ø = 250 mm (10") Novafort</v>
          </cell>
        </row>
        <row r="117">
          <cell r="C117" t="str">
            <v>Tuberia PVC alcant. Ø = 27" Novafort</v>
          </cell>
        </row>
        <row r="118">
          <cell r="C118" t="str">
            <v>Tuberia PVC alcant. Ø = 315 mm (12") Novafort</v>
          </cell>
        </row>
        <row r="119">
          <cell r="C119" t="str">
            <v>Tuberia PVC alcant. Ø = 33" Novafort</v>
          </cell>
        </row>
        <row r="120">
          <cell r="C120" t="str">
            <v>Tuberia PVC alcant. Ø = 400 mm (16") Novafort</v>
          </cell>
        </row>
        <row r="121">
          <cell r="C121" t="str">
            <v>Tuberia PVC alcant. Ø = 450 mm (18") Novafort</v>
          </cell>
        </row>
        <row r="122">
          <cell r="C122" t="str">
            <v>Tuberia PVC alcant. Ø = 500 mm (20") Novafort</v>
          </cell>
        </row>
        <row r="123">
          <cell r="C123" t="str">
            <v>Tubería PVC -S Ø = 4"</v>
          </cell>
        </row>
        <row r="124">
          <cell r="C124" t="str">
            <v>Union acero 1" sch 40</v>
          </cell>
        </row>
        <row r="125">
          <cell r="C125" t="str">
            <v>Unión PVC - P Ø = ½"</v>
          </cell>
        </row>
        <row r="126">
          <cell r="C126" t="str">
            <v>Unión PVC - P Ø = 2"</v>
          </cell>
        </row>
        <row r="127">
          <cell r="C127" t="str">
            <v>Unión PVC - S Ø =4"</v>
          </cell>
        </row>
        <row r="128">
          <cell r="C128" t="str">
            <v>Unión PVC alcant. Ø = 24" Novafort</v>
          </cell>
        </row>
        <row r="129">
          <cell r="C129" t="str">
            <v>Unión PVC alcant. Ø = 27" Novafort</v>
          </cell>
        </row>
        <row r="130">
          <cell r="C130" t="str">
            <v>Unión PVC alcant. Ø = 33" Novafort</v>
          </cell>
        </row>
        <row r="131">
          <cell r="C131" t="str">
            <v>Válvula compuertas elástica</v>
          </cell>
        </row>
        <row r="132">
          <cell r="C132" t="str">
            <v>Valvula rw 1"</v>
          </cell>
        </row>
        <row r="133">
          <cell r="C133" t="str">
            <v>Varilla corrugada roscada 6/8"</v>
          </cell>
        </row>
        <row r="134">
          <cell r="C134" t="str">
            <v>Voladura de piedra</v>
          </cell>
        </row>
        <row r="135">
          <cell r="C135" t="str">
            <v>x</v>
          </cell>
        </row>
      </sheetData>
      <sheetData sheetId="9">
        <row r="4">
          <cell r="C4" t="str">
            <v>Acarreo interno (x&lt; 100 m)</v>
          </cell>
        </row>
        <row r="5">
          <cell r="C5" t="str">
            <v>Acarreo interno (100 m &lt; x &lt; 300 m)</v>
          </cell>
        </row>
        <row r="6">
          <cell r="C6" t="str">
            <v>Botadero</v>
          </cell>
        </row>
        <row r="7">
          <cell r="C7" t="str">
            <v>Tpte agregados (10 km &lt; x &lt; 15 km)</v>
          </cell>
        </row>
        <row r="8">
          <cell r="C8" t="str">
            <v>Tpte agregados (15 km &lt; x &lt; 25 km)</v>
          </cell>
        </row>
        <row r="9">
          <cell r="C9" t="str">
            <v>Tpte agregados (25 km &lt; x &lt; 30 km)</v>
          </cell>
        </row>
        <row r="10">
          <cell r="C10" t="str">
            <v>Tpte agregados (x &gt; 30 km)</v>
          </cell>
        </row>
        <row r="11">
          <cell r="C11" t="str">
            <v>Tpte bloque concreto</v>
          </cell>
        </row>
        <row r="12">
          <cell r="C12" t="str">
            <v>Tpte cordon</v>
          </cell>
        </row>
        <row r="13">
          <cell r="C13" t="str">
            <v>Tpte equipo</v>
          </cell>
        </row>
        <row r="14">
          <cell r="C14" t="str">
            <v>Tpte mezcla asfáltica (x = 22 km)</v>
          </cell>
        </row>
        <row r="15">
          <cell r="C15" t="str">
            <v>Tpte saco cemento gris 50 Kg</v>
          </cell>
        </row>
        <row r="16">
          <cell r="C16" t="str">
            <v>Tpte tubo concreto (ø &gt; 20")</v>
          </cell>
        </row>
        <row r="17">
          <cell r="C17" t="str">
            <v>Tpte tubo PVC Novafort o similar</v>
          </cell>
        </row>
        <row r="18">
          <cell r="C18" t="str">
            <v>Volqueta</v>
          </cell>
        </row>
        <row r="19">
          <cell r="C19">
            <v>0</v>
          </cell>
        </row>
      </sheetData>
      <sheetData sheetId="10">
        <row r="4">
          <cell r="C4" t="str">
            <v>Ayudante raso</v>
          </cell>
        </row>
        <row r="5">
          <cell r="C5" t="str">
            <v>Palero</v>
          </cell>
        </row>
        <row r="6">
          <cell r="C6" t="str">
            <v>Ayudante entendido</v>
          </cell>
        </row>
        <row r="7">
          <cell r="C7" t="str">
            <v>Oficial</v>
          </cell>
        </row>
        <row r="8">
          <cell r="C8" t="str">
            <v>Comisión de topografía</v>
          </cell>
        </row>
        <row r="9">
          <cell r="C9">
            <v>0</v>
          </cell>
        </row>
      </sheetData>
      <sheetData sheetId="11"/>
      <sheetData sheetId="12"/>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PRESUPUESTO (2)"/>
      <sheetName val="PRESUPUESTO"/>
      <sheetName val="APU"/>
      <sheetName val="APA CONCRETOS"/>
      <sheetName val="RESUMEN"/>
      <sheetName val="PILAS"/>
      <sheetName val="V-F Y LOSA DE PISO"/>
      <sheetName val="COLUMNAS"/>
      <sheetName val="VIGAS Y LOSA N-2"/>
      <sheetName val="VIGAS Y LOSA N-3"/>
      <sheetName val="VIGAS Y LOSA N-4"/>
      <sheetName val="VIGAS Y LOSA N-5"/>
      <sheetName val="TECHO"/>
      <sheetName val="manposteria"/>
      <sheetName val="ESCALERAS"/>
      <sheetName val="HIDROSANITARIOS"/>
    </sheetNames>
    <sheetDataSet>
      <sheetData sheetId="0"/>
      <sheetData sheetId="1"/>
      <sheetData sheetId="2"/>
      <sheetData sheetId="3"/>
      <sheetData sheetId="4"/>
      <sheetData sheetId="5">
        <row r="5">
          <cell r="O5">
            <v>5930.2210893634665</v>
          </cell>
        </row>
      </sheetData>
      <sheetData sheetId="6">
        <row r="5">
          <cell r="M5">
            <v>0</v>
          </cell>
        </row>
      </sheetData>
      <sheetData sheetId="7"/>
      <sheetData sheetId="8"/>
      <sheetData sheetId="9"/>
      <sheetData sheetId="10"/>
      <sheetData sheetId="11"/>
      <sheetData sheetId="12"/>
      <sheetData sheetId="13"/>
      <sheetData sheetId="14">
        <row r="127">
          <cell r="T127" t="str">
            <v>PISO EN MADERA LAMINADA + ESPUMA DE 5 mm</v>
          </cell>
        </row>
      </sheetData>
      <sheetData sheetId="15"/>
      <sheetData sheetId="16"/>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CANTIDAD"/>
      <sheetName val="PRERESCAP.RPT"/>
      <sheetName val="A.P.U"/>
      <sheetName val="RESUMEN"/>
      <sheetName val="PILAS"/>
      <sheetName val="COLUMNAS"/>
      <sheetName val="V-F Y LOSA DE PISO "/>
      <sheetName val="VIGAS Y LOSA N-1"/>
      <sheetName val="VIGAS Y LOSAS N-2"/>
      <sheetName val="Vigas Ni-4"/>
      <sheetName val="Vigas Ni-5"/>
      <sheetName val="Vigas Ni-6"/>
      <sheetName val="Vigas cubierta"/>
      <sheetName val="VIGAS AMARRE"/>
      <sheetName val="manposteria"/>
      <sheetName val="URBANISMO"/>
      <sheetName val="HIDROSANITARIOS"/>
      <sheetName val="HIDROSANITARIOS 1"/>
      <sheetName val="ALCANTARILLADO"/>
      <sheetName val="POSTENCIONADO"/>
      <sheetName val="Hoja3"/>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PILAS"/>
      <sheetName val="V-F Y LOSA DE PISO"/>
      <sheetName val="COLUMNAS"/>
      <sheetName val="VIGAS Y LOSA N-1"/>
      <sheetName val="VIGAS Y LOSAS N-2"/>
      <sheetName val="VIGAS AMARRE"/>
      <sheetName val="manposteria"/>
      <sheetName val="PRERESCAP.RPT"/>
      <sheetName val="CANTIDAD"/>
      <sheetName val="RESUMEN"/>
      <sheetName val="HIDROSANITARIOS"/>
      <sheetName val="A.P.U"/>
      <sheetName val="Vigas Ni-4"/>
      <sheetName val="Vigas Ni-5"/>
      <sheetName val="Vigas Ni-6"/>
      <sheetName val="Vigas cubierta"/>
      <sheetName val="URBANISMO"/>
      <sheetName val="HIDROSANITARIOS 1"/>
      <sheetName val="ALCANTARILLADO"/>
      <sheetName val="POSTENCIONADO"/>
      <sheetName val="Hoja3"/>
      <sheetName val="Hoja2"/>
    </sheetNames>
    <sheetDataSet>
      <sheetData sheetId="0"/>
      <sheetData sheetId="1"/>
      <sheetData sheetId="2"/>
      <sheetData sheetId="3"/>
      <sheetData sheetId="4"/>
      <sheetData sheetId="5">
        <row r="35">
          <cell r="U35">
            <v>20.593499999999999</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YG (2)"/>
      <sheetName val="CAJA"/>
      <sheetName val="Adm-Ag04 a Feb05"/>
      <sheetName val="Prog. Meta"/>
      <sheetName val="Avance Capitulos"/>
      <sheetName val="Seguimiento"/>
      <sheetName val="Prog. Int."/>
      <sheetName val="CAP_S"/>
      <sheetName val="Gastos Jun a Jul-05"/>
      <sheetName val="Resumen general"/>
      <sheetName val="PYG"/>
      <sheetName val="Hoja10"/>
      <sheetName val="PROGRAMACION"/>
      <sheetName val="Base general"/>
      <sheetName val="Avance Activ_"/>
      <sheetName val="Atrasos"/>
      <sheetName val="Produccion"/>
      <sheetName val="BASE"/>
    </sheetNames>
    <sheetDataSet>
      <sheetData sheetId="0" refreshError="1"/>
      <sheetData sheetId="1">
        <row r="8">
          <cell r="AB8" t="str">
            <v>JULIO</v>
          </cell>
        </row>
      </sheetData>
      <sheetData sheetId="2"/>
      <sheetData sheetId="3"/>
      <sheetData sheetId="4" refreshError="1"/>
      <sheetData sheetId="5"/>
      <sheetData sheetId="6"/>
      <sheetData sheetId="7" refreshError="1"/>
      <sheetData sheetId="8" refreshError="1"/>
      <sheetData sheetId="9" refreshError="1"/>
      <sheetData sheetId="10" refreshError="1"/>
      <sheetData sheetId="11"/>
      <sheetData sheetId="12" refreshError="1"/>
      <sheetData sheetId="13" refreshError="1"/>
      <sheetData sheetId="14"/>
      <sheetData sheetId="15"/>
      <sheetData sheetId="16" refreshError="1"/>
      <sheetData sheetId="17"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Cálculo"/>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refreshError="1"/>
      <sheetData sheetId="8"/>
      <sheetData sheetId="9"/>
      <sheetData sheetId="10" refreshError="1"/>
      <sheetData sheetId="11" refreshError="1"/>
      <sheetData sheetId="12"/>
      <sheetData sheetId="13"/>
      <sheetData sheetId="14"/>
      <sheetData sheetId="15"/>
      <sheetData sheetId="16"/>
      <sheetData sheetId="17"/>
      <sheetData sheetId="18"/>
      <sheetData sheetId="19"/>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sheetData sheetId="1"/>
      <sheetData sheetId="2" refreshError="1">
        <row r="8">
          <cell r="D8">
            <v>0.65280000000000005</v>
          </cell>
        </row>
      </sheetData>
      <sheetData sheetId="3"/>
      <sheetData sheetId="4"/>
      <sheetData sheetId="5"/>
      <sheetData sheetId="6"/>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
          <cell r="B1">
            <v>39600</v>
          </cell>
        </row>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T-1,52x1,83"/>
      <sheetName val="RECT-1,52x1,83 CAP"/>
      <sheetName val="RECT-1,52x1,52"/>
      <sheetName val="RECT-1,52x1,52 CAP"/>
      <sheetName val="RECT-1,22x1,83"/>
      <sheetName val="RECT-1,22x1,83 CAP"/>
      <sheetName val="RECT-1,37x1,37"/>
      <sheetName val="RECT-1,50x1,05"/>
      <sheetName val="RECT-1,07-1,07"/>
      <sheetName val="RECT-1,07-1,07 CAP"/>
      <sheetName val="RECT-1,20x0,90"/>
      <sheetName val="RECT-1,20x0,60"/>
      <sheetName val="RECT-1,07x0,91"/>
      <sheetName val="RECT-1,05 x 0,75"/>
      <sheetName val="RECT-1,05x0,60"/>
      <sheetName val="RECT-0,75x0,90"/>
      <sheetName val="RECT-0,75x0,75"/>
      <sheetName val="RECT-0,60x0,60"/>
      <sheetName val="RECT-0,50x0,50"/>
      <sheetName val="RECT-0,45x0,45"/>
      <sheetName val="RECT-0,35x0,35"/>
      <sheetName val="RADIAL-3,15x3,15"/>
      <sheetName val="REJILLA METALICA"/>
      <sheetName val="PRECIOS"/>
      <sheetName val="SUMINISTRO COMPUERTA METALICA"/>
    </sheetNames>
    <sheetDataSet>
      <sheetData sheetId="0">
        <row r="41">
          <cell r="H41">
            <v>2948000</v>
          </cell>
        </row>
      </sheetData>
      <sheetData sheetId="1">
        <row r="41">
          <cell r="H41">
            <v>47353958.929185376</v>
          </cell>
        </row>
      </sheetData>
      <sheetData sheetId="2">
        <row r="41">
          <cell r="H41">
            <v>2860000</v>
          </cell>
        </row>
      </sheetData>
      <sheetData sheetId="3">
        <row r="41">
          <cell r="H41">
            <v>38373931.692422748</v>
          </cell>
        </row>
      </sheetData>
      <sheetData sheetId="4">
        <row r="41">
          <cell r="H41">
            <v>2189000</v>
          </cell>
        </row>
      </sheetData>
      <sheetData sheetId="5">
        <row r="41">
          <cell r="H41">
            <v>38079715.600743458</v>
          </cell>
        </row>
      </sheetData>
      <sheetData sheetId="6">
        <row r="41">
          <cell r="H41">
            <v>2310000</v>
          </cell>
        </row>
      </sheetData>
      <sheetData sheetId="7">
        <row r="41">
          <cell r="H41">
            <v>1320000</v>
          </cell>
        </row>
      </sheetData>
      <sheetData sheetId="8">
        <row r="41">
          <cell r="H41">
            <v>1595000</v>
          </cell>
        </row>
      </sheetData>
      <sheetData sheetId="9">
        <row r="41">
          <cell r="H41">
            <v>19640145.646785591</v>
          </cell>
        </row>
      </sheetData>
      <sheetData sheetId="10">
        <row r="41">
          <cell r="H41">
            <v>1155000</v>
          </cell>
        </row>
      </sheetData>
      <sheetData sheetId="11">
        <row r="41">
          <cell r="H41">
            <v>1210000</v>
          </cell>
        </row>
      </sheetData>
      <sheetData sheetId="12">
        <row r="41">
          <cell r="H41">
            <v>1413500</v>
          </cell>
        </row>
      </sheetData>
      <sheetData sheetId="13">
        <row r="3">
          <cell r="B3" t="str">
            <v>ANALISIS DE PRECIOS UNITARIOS</v>
          </cell>
        </row>
        <row r="5">
          <cell r="B5" t="str">
            <v>PROYECTO DE ADECUACION DE TIERRAS TESALIA-PAICOL</v>
          </cell>
        </row>
        <row r="6">
          <cell r="B6" t="str">
            <v>ITEM:</v>
          </cell>
          <cell r="C6" t="str">
            <v>SUMINISTRO COMPUERTA METÁLICA DESLIZANTE RECTANGULAR DE 1,05 m X 0,75m</v>
          </cell>
        </row>
        <row r="7">
          <cell r="B7" t="str">
            <v>ARTICULO:</v>
          </cell>
          <cell r="C7" t="str">
            <v>S  11,1,10</v>
          </cell>
        </row>
        <row r="8">
          <cell r="B8" t="str">
            <v>UNIDAD:</v>
          </cell>
          <cell r="C8" t="str">
            <v>UN</v>
          </cell>
        </row>
        <row r="9">
          <cell r="G9" t="str">
            <v>FECHA:</v>
          </cell>
          <cell r="H9" t="str">
            <v>AGO 06</v>
          </cell>
        </row>
        <row r="10">
          <cell r="A10" t="str">
            <v>1.</v>
          </cell>
          <cell r="B10" t="str">
            <v>EQUIPO</v>
          </cell>
        </row>
        <row r="11">
          <cell r="B11" t="str">
            <v>CODIGO</v>
          </cell>
          <cell r="C11" t="str">
            <v>DESCRIPCION</v>
          </cell>
          <cell r="E11" t="str">
            <v>UNID</v>
          </cell>
          <cell r="F11" t="str">
            <v>TARIFA</v>
          </cell>
          <cell r="G11" t="str">
            <v>RENDIMIENTO</v>
          </cell>
          <cell r="H11" t="str">
            <v>VR.TOTAL</v>
          </cell>
        </row>
        <row r="19">
          <cell r="G19" t="str">
            <v>SUBTOTAL:</v>
          </cell>
          <cell r="H19">
            <v>0</v>
          </cell>
        </row>
        <row r="20">
          <cell r="A20" t="str">
            <v>2.</v>
          </cell>
          <cell r="B20" t="str">
            <v>MATERIALES EN OBRA</v>
          </cell>
        </row>
        <row r="21">
          <cell r="B21" t="str">
            <v>CODIGO</v>
          </cell>
          <cell r="C21" t="str">
            <v>DESCRIPCION</v>
          </cell>
          <cell r="D21" t="str">
            <v>UNID</v>
          </cell>
          <cell r="E21" t="str">
            <v>P.UNIT</v>
          </cell>
          <cell r="F21" t="str">
            <v>CANT</v>
          </cell>
          <cell r="G21" t="str">
            <v>DESPERDICIO %</v>
          </cell>
          <cell r="H21" t="str">
            <v>VR.TOTAL</v>
          </cell>
        </row>
        <row r="22">
          <cell r="B22" t="str">
            <v>MAT436</v>
          </cell>
          <cell r="C22" t="str">
            <v>COMPUERTA METÁLICA DESLIZANTE 1,05 m x 0,75 m</v>
          </cell>
          <cell r="D22" t="str">
            <v>UNID</v>
          </cell>
          <cell r="E22">
            <v>1100000</v>
          </cell>
          <cell r="F22">
            <v>1</v>
          </cell>
          <cell r="H22">
            <v>1100000</v>
          </cell>
        </row>
        <row r="23">
          <cell r="C23" t="str">
            <v>ANCLAJE Y REPARACIONES ESTRUCTURA</v>
          </cell>
          <cell r="D23" t="str">
            <v>% MAT436</v>
          </cell>
          <cell r="E23">
            <v>55000</v>
          </cell>
          <cell r="F23">
            <v>0.05</v>
          </cell>
          <cell r="H23">
            <v>55000</v>
          </cell>
        </row>
        <row r="25">
          <cell r="G25" t="str">
            <v>SUBTOTAL:</v>
          </cell>
          <cell r="H25">
            <v>1155000</v>
          </cell>
        </row>
        <row r="26">
          <cell r="A26" t="str">
            <v>3.</v>
          </cell>
          <cell r="B26" t="str">
            <v>TRANSPORTE</v>
          </cell>
        </row>
        <row r="27">
          <cell r="B27" t="str">
            <v>CODIGO</v>
          </cell>
          <cell r="C27" t="str">
            <v>DESCRIPCION</v>
          </cell>
          <cell r="E27" t="str">
            <v>UNID</v>
          </cell>
          <cell r="F27" t="str">
            <v>TARIFA</v>
          </cell>
          <cell r="G27" t="str">
            <v>CANT.</v>
          </cell>
          <cell r="H27" t="str">
            <v>VR.TOTAL</v>
          </cell>
        </row>
        <row r="28">
          <cell r="C28" t="str">
            <v>TRANSPORTE AL SITIO</v>
          </cell>
          <cell r="E28">
            <v>1100000</v>
          </cell>
          <cell r="F28" t="str">
            <v>% MAT419</v>
          </cell>
          <cell r="G28">
            <v>0.05</v>
          </cell>
          <cell r="H28">
            <v>55000</v>
          </cell>
        </row>
        <row r="30">
          <cell r="G30" t="str">
            <v>SUBTOTAL:</v>
          </cell>
          <cell r="H30">
            <v>55000</v>
          </cell>
        </row>
        <row r="31">
          <cell r="A31" t="str">
            <v>4.</v>
          </cell>
          <cell r="B31" t="str">
            <v>MANO DE OBRA</v>
          </cell>
        </row>
        <row r="32">
          <cell r="B32" t="str">
            <v>CODIGO</v>
          </cell>
          <cell r="C32" t="str">
            <v>DESCRIPCION</v>
          </cell>
          <cell r="E32" t="str">
            <v>CANT.</v>
          </cell>
          <cell r="F32" t="str">
            <v>P.UNIT</v>
          </cell>
          <cell r="G32" t="str">
            <v>RENDIMIENTO</v>
          </cell>
          <cell r="H32" t="str">
            <v>VR.TOTAL</v>
          </cell>
        </row>
        <row r="40">
          <cell r="G40" t="str">
            <v>SUBTOTAL:</v>
          </cell>
          <cell r="H40">
            <v>0</v>
          </cell>
        </row>
        <row r="41">
          <cell r="E41" t="str">
            <v>TOTAL COSTO DIRECTO:</v>
          </cell>
          <cell r="H41">
            <v>1210000</v>
          </cell>
        </row>
        <row r="42">
          <cell r="A42" t="str">
            <v>5.</v>
          </cell>
          <cell r="B42" t="str">
            <v>COSTOS INDIRECTOS</v>
          </cell>
        </row>
        <row r="43">
          <cell r="B43" t="str">
            <v>CODIGO</v>
          </cell>
          <cell r="C43" t="str">
            <v>DESCRIPCION</v>
          </cell>
          <cell r="G43" t="str">
            <v>PORCENTAJE</v>
          </cell>
          <cell r="H43" t="str">
            <v>VR.TOTAL</v>
          </cell>
        </row>
        <row r="46">
          <cell r="E46" t="str">
            <v>TOTAL COSTO INDIRECTO:</v>
          </cell>
          <cell r="H46">
            <v>0</v>
          </cell>
        </row>
        <row r="48">
          <cell r="E48" t="str">
            <v>PRECIO UNITARIO TOTAL:</v>
          </cell>
          <cell r="H48">
            <v>1210000</v>
          </cell>
          <cell r="I48" t="str">
            <v>UN</v>
          </cell>
        </row>
      </sheetData>
      <sheetData sheetId="14">
        <row r="41">
          <cell r="H41">
            <v>1100000</v>
          </cell>
        </row>
      </sheetData>
      <sheetData sheetId="15">
        <row r="41">
          <cell r="H41">
            <v>990000</v>
          </cell>
        </row>
      </sheetData>
      <sheetData sheetId="16">
        <row r="41">
          <cell r="H41">
            <v>935000</v>
          </cell>
        </row>
      </sheetData>
      <sheetData sheetId="17">
        <row r="41">
          <cell r="H41">
            <v>880000</v>
          </cell>
        </row>
      </sheetData>
      <sheetData sheetId="18">
        <row r="41">
          <cell r="H41">
            <v>825000</v>
          </cell>
        </row>
      </sheetData>
      <sheetData sheetId="19">
        <row r="41">
          <cell r="H41">
            <v>605000</v>
          </cell>
        </row>
      </sheetData>
      <sheetData sheetId="20">
        <row r="41">
          <cell r="H41">
            <v>528000</v>
          </cell>
        </row>
      </sheetData>
      <sheetData sheetId="21">
        <row r="42">
          <cell r="H42">
            <v>58750000</v>
          </cell>
        </row>
      </sheetData>
      <sheetData sheetId="22">
        <row r="39">
          <cell r="H39">
            <v>802500</v>
          </cell>
        </row>
      </sheetData>
      <sheetData sheetId="23" refreshError="1"/>
      <sheetData sheetId="24"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UADRO PLANO V1"/>
      <sheetName val="Cantidades-alcantarillas"/>
      <sheetName val="Esquemas-Cantidades"/>
      <sheetName val="Alturas- Alcant"/>
      <sheetName val="Canales Descole"/>
      <sheetName val="ESCALONDAS-ENCOLE"/>
      <sheetName val="CUADRO RESUMEN ALCANT"/>
      <sheetName val="Cantidades-Canales"/>
      <sheetName val="CANT CUNETAS"/>
      <sheetName val="RESUMEN GENERAL"/>
      <sheetName val="Hoja1"/>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NEFICIARIOS"/>
      <sheetName val="PRESUPUESTO"/>
      <sheetName val="MATRIZ COFINANCIACION"/>
      <sheetName val="INSUMOS"/>
      <sheetName val="1. PRELIMINARES"/>
      <sheetName val="2. EXCAVACIONES"/>
      <sheetName val="3. ACABADOS"/>
      <sheetName val="4. PISOS"/>
      <sheetName val="5. INST. MUEBLES COCINA"/>
      <sheetName val="6. INST. HIDROSANITARIAS"/>
      <sheetName val="7. INST. ELÉCTRICAS"/>
      <sheetName val="8. APAR. SANITARIOS"/>
      <sheetName val="9. TRANSPORTE"/>
      <sheetName val="AU"/>
      <sheetName val="MEMORIAS  CANTIDADES"/>
      <sheetName val="CRONOGRAMA "/>
      <sheetName val="PERSONAL"/>
      <sheetName val="FACTOR PRESTACIONAL (2)"/>
      <sheetName val="ANEX. 1. Habitación"/>
      <sheetName val="Mat. Habitación"/>
      <sheetName val="ANEX. 2. U. Sanitaria"/>
      <sheetName val="Mat. U. Sanitaria"/>
      <sheetName val="ANEX. 3. Cocina"/>
      <sheetName val="Mat. Cocina"/>
      <sheetName val="ANEX. 4. Piso"/>
      <sheetName val="Mat. Piso"/>
      <sheetName val="ANEX. 5. Cubierta"/>
      <sheetName val="Mat. Cubierta"/>
    </sheetNames>
    <sheetDataSet>
      <sheetData sheetId="0"/>
      <sheetData sheetId="1"/>
      <sheetData sheetId="2"/>
      <sheetData sheetId="3">
        <row r="154">
          <cell r="A154">
            <v>0</v>
          </cell>
        </row>
        <row r="155">
          <cell r="A155">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RESUMEN GENERAL"/>
      <sheetName val="BENEFICIARIOS"/>
      <sheetName val="8-Costos Administracion"/>
      <sheetName val="9-Inversion Ambiental"/>
      <sheetName val="10-Presupuesto"/>
      <sheetName val="11-Costos Supervisión"/>
      <sheetName val="12-Gastos Varios Supervision"/>
      <sheetName val="13-Interventoria"/>
      <sheetName val="14-Base Calculo FM"/>
      <sheetName val="Apu"/>
      <sheetName val="Aux"/>
      <sheetName val="Ins"/>
      <sheetName val="Precios Mpios"/>
      <sheetName val="CO_0"/>
      <sheetName val=""/>
      <sheetName val="Prst Soc"/>
      <sheetName val="Salarios"/>
    </sheetNames>
    <sheetDataSet>
      <sheetData sheetId="0">
        <row r="1">
          <cell r="B1" t="str">
            <v>MEJORAMIENTO DE VIVIENDA EN ZONA RURAL - MUNICIPIOS DE ANGOSTURA Y CAROLINA DEL PRÍNCIPE - ANTIOQUIA</v>
          </cell>
        </row>
      </sheetData>
      <sheetData sheetId="1"/>
      <sheetData sheetId="2"/>
      <sheetData sheetId="3"/>
      <sheetData sheetId="4"/>
      <sheetData sheetId="5">
        <row r="1">
          <cell r="H1" t="str">
            <v>MODULO BAÑO</v>
          </cell>
          <cell r="J1" t="str">
            <v>ANGOSTURA</v>
          </cell>
          <cell r="K1">
            <v>1</v>
          </cell>
          <cell r="M1">
            <v>2</v>
          </cell>
          <cell r="O1">
            <v>3</v>
          </cell>
          <cell r="Q1">
            <v>4</v>
          </cell>
          <cell r="S1">
            <v>5</v>
          </cell>
          <cell r="U1">
            <v>6</v>
          </cell>
          <cell r="W1">
            <v>7</v>
          </cell>
          <cell r="Y1">
            <v>8</v>
          </cell>
          <cell r="AA1">
            <v>9</v>
          </cell>
          <cell r="AC1">
            <v>10</v>
          </cell>
          <cell r="AE1">
            <v>11</v>
          </cell>
          <cell r="AG1">
            <v>12</v>
          </cell>
          <cell r="AI1">
            <v>13</v>
          </cell>
          <cell r="AK1">
            <v>14</v>
          </cell>
          <cell r="AM1">
            <v>15</v>
          </cell>
          <cell r="AO1">
            <v>16</v>
          </cell>
          <cell r="AQ1">
            <v>17</v>
          </cell>
          <cell r="AS1">
            <v>18</v>
          </cell>
          <cell r="AU1">
            <v>19</v>
          </cell>
          <cell r="AW1">
            <v>20</v>
          </cell>
          <cell r="AY1">
            <v>21</v>
          </cell>
          <cell r="BA1">
            <v>22</v>
          </cell>
          <cell r="BC1">
            <v>23</v>
          </cell>
          <cell r="BD1" t="str">
            <v>ANGOSTURA</v>
          </cell>
          <cell r="BE1">
            <v>24</v>
          </cell>
          <cell r="BG1">
            <v>25</v>
          </cell>
          <cell r="BI1">
            <v>26</v>
          </cell>
          <cell r="BK1">
            <v>27</v>
          </cell>
          <cell r="BM1">
            <v>28</v>
          </cell>
          <cell r="BO1">
            <v>29</v>
          </cell>
          <cell r="BQ1">
            <v>30</v>
          </cell>
          <cell r="BS1">
            <v>31</v>
          </cell>
          <cell r="BU1">
            <v>32</v>
          </cell>
          <cell r="BV1" t="str">
            <v>CAROLINA DEL PRÍNCIPE</v>
          </cell>
          <cell r="BW1">
            <v>33</v>
          </cell>
          <cell r="BY1">
            <v>34</v>
          </cell>
          <cell r="CA1">
            <v>35</v>
          </cell>
          <cell r="CB1" t="str">
            <v>CAROLINA DEL PÍNCIPE</v>
          </cell>
          <cell r="CC1">
            <v>36</v>
          </cell>
          <cell r="CE1">
            <v>37</v>
          </cell>
          <cell r="CG1">
            <v>38</v>
          </cell>
          <cell r="CI1">
            <v>39</v>
          </cell>
        </row>
        <row r="2">
          <cell r="E2" t="str">
            <v>FORMULARIO DE PRESUPUESTO</v>
          </cell>
          <cell r="H2" t="str">
            <v>UNISAFA</v>
          </cell>
          <cell r="J2" t="str">
            <v>(1) HEIDE ROSA</v>
          </cell>
          <cell r="L2" t="str">
            <v>(2) ADRIANA MARIA</v>
          </cell>
          <cell r="N2" t="str">
            <v>(3) LUZ DARY</v>
          </cell>
          <cell r="P2" t="str">
            <v>(4) SERGIO HUMBERTO</v>
          </cell>
          <cell r="R2" t="str">
            <v>(5) MARIA SOFIA</v>
          </cell>
          <cell r="T2" t="str">
            <v>(6) CARLOS ALBERTO</v>
          </cell>
          <cell r="V2" t="str">
            <v>(7) LUZ EDILMA</v>
          </cell>
          <cell r="X2" t="str">
            <v>(8) PEDRO ANTONIO</v>
          </cell>
          <cell r="Z2" t="str">
            <v>(9) ELVIA DEL SOCORRO</v>
          </cell>
          <cell r="AB2" t="str">
            <v>(10) ORFA</v>
          </cell>
          <cell r="AD2" t="str">
            <v>(11) GUSTAVO ALBERTO</v>
          </cell>
          <cell r="AF2" t="str">
            <v>(12) RUBEN</v>
          </cell>
          <cell r="AH2" t="str">
            <v>(13) ARNOLDO</v>
          </cell>
          <cell r="AJ2" t="str">
            <v>(15) LUZ DARY DE JESÚS</v>
          </cell>
          <cell r="AL2" t="str">
            <v>(16) LUZ ESTELA DE FÁTIMA</v>
          </cell>
          <cell r="AN2" t="str">
            <v>(17) FRAY LEONY</v>
          </cell>
          <cell r="AP2" t="str">
            <v>(18) RUBIELA DE JESÚS</v>
          </cell>
          <cell r="AR2" t="str">
            <v>(19) JUAN DIEGO</v>
          </cell>
          <cell r="AT2" t="str">
            <v>(22) NINFA LUCIA</v>
          </cell>
          <cell r="AV2" t="str">
            <v>(23) MARIA ALEJANDRA</v>
          </cell>
          <cell r="AX2" t="str">
            <v>(24) JULIO CÉSAR</v>
          </cell>
          <cell r="AZ2" t="str">
            <v>(25) PAULA ANDREA</v>
          </cell>
          <cell r="BB2" t="str">
            <v>(27) RIGOBERTO DE JESÚS</v>
          </cell>
          <cell r="BD2" t="str">
            <v>(28) WILLIAM DE JESÚS</v>
          </cell>
          <cell r="BF2" t="str">
            <v>(29) INES ELENA</v>
          </cell>
          <cell r="BH2" t="str">
            <v>(30) MONICA IRELA</v>
          </cell>
          <cell r="BJ2" t="str">
            <v>(31) JOHN ALFONSO</v>
          </cell>
          <cell r="BL2" t="str">
            <v>(32) LUIS GONZALO</v>
          </cell>
          <cell r="BN2" t="str">
            <v>(33) LETICIA</v>
          </cell>
          <cell r="BP2" t="str">
            <v>(34) DANNY LILIANA</v>
          </cell>
          <cell r="BR2" t="str">
            <v>(35) ALBERTO</v>
          </cell>
          <cell r="BT2" t="str">
            <v>(36) DORIS MARIA</v>
          </cell>
          <cell r="BV2" t="str">
            <v>(37) LUZ ANGELA</v>
          </cell>
          <cell r="BX2" t="str">
            <v>(38) DANIEL DE JESUS</v>
          </cell>
          <cell r="BZ2" t="str">
            <v>(39) ANA LUISA</v>
          </cell>
          <cell r="CB2" t="str">
            <v>(40) MARIA RESFA</v>
          </cell>
          <cell r="CD2" t="str">
            <v>(41) LUZ ENID</v>
          </cell>
          <cell r="CF2" t="str">
            <v>(42) LUZ AMPARO</v>
          </cell>
          <cell r="CH2" t="str">
            <v>(43) JORGE IVAN</v>
          </cell>
        </row>
        <row r="3">
          <cell r="E3" t="str">
            <v>MEJORAMIENTO DE VIVIENDA EN ZONA RURAL - MUNICIPIOS DE ANGOSTURA Y CAROLINA DEL PRÍNCIPE - ANTIOQUIA</v>
          </cell>
          <cell r="H3">
            <v>4</v>
          </cell>
          <cell r="J3" t="str">
            <v>MORA CONTRERAS</v>
          </cell>
          <cell r="L3" t="str">
            <v>SANCHEZ SOTO</v>
          </cell>
          <cell r="N3" t="str">
            <v>LOAIZA GARCIA</v>
          </cell>
          <cell r="P3" t="str">
            <v>LOAIZA VALENCIA</v>
          </cell>
          <cell r="R3" t="str">
            <v>SOSA</v>
          </cell>
          <cell r="T3" t="str">
            <v>ZAPATA</v>
          </cell>
          <cell r="V3" t="str">
            <v>ATEHORTUA</v>
          </cell>
          <cell r="X3" t="str">
            <v>SOTO ZAPATA</v>
          </cell>
          <cell r="Z3" t="str">
            <v>ACEVEDO DE PIEDRAHITA</v>
          </cell>
          <cell r="AB3" t="str">
            <v>JIMENEZ GARCIA</v>
          </cell>
          <cell r="AD3" t="str">
            <v>PÉREZ MESA</v>
          </cell>
          <cell r="AF3" t="str">
            <v>LONDOÑO</v>
          </cell>
          <cell r="AH3" t="str">
            <v>VILLEGAS</v>
          </cell>
          <cell r="AJ3" t="str">
            <v/>
          </cell>
          <cell r="AL3" t="str">
            <v>EUSSE SOTO</v>
          </cell>
          <cell r="AN3" t="str">
            <v>ORREGO GIRALDO</v>
          </cell>
          <cell r="AP3" t="str">
            <v>GIRALDO DE ORREGO</v>
          </cell>
          <cell r="AR3" t="str">
            <v>AGUDELO AGUDELO</v>
          </cell>
          <cell r="AT3" t="str">
            <v>BETANCUR HINCAPIE</v>
          </cell>
          <cell r="AV3" t="str">
            <v>POSADA PORRAS</v>
          </cell>
          <cell r="AX3" t="str">
            <v>SOTO RODRIGUEZ</v>
          </cell>
          <cell r="AZ3" t="str">
            <v>ARANGO</v>
          </cell>
          <cell r="BB3" t="str">
            <v>RESTREPO PARRA</v>
          </cell>
          <cell r="BD3" t="str">
            <v>VELEZ ATEHORTUA</v>
          </cell>
          <cell r="BF3" t="str">
            <v>GAVIRIA DE HINCAPIE</v>
          </cell>
          <cell r="BH3" t="str">
            <v>PAREJA</v>
          </cell>
          <cell r="BJ3" t="str">
            <v>PEREZ</v>
          </cell>
          <cell r="BL3" t="str">
            <v>ECHAVARRIA</v>
          </cell>
          <cell r="BN3" t="str">
            <v>SOTO</v>
          </cell>
          <cell r="BP3" t="str">
            <v>AGUDELO</v>
          </cell>
          <cell r="BR3" t="str">
            <v>ATEHORTUA</v>
          </cell>
          <cell r="BT3" t="str">
            <v>PEREZ LONDOÑO</v>
          </cell>
          <cell r="BV3" t="str">
            <v>ARROYAVE ARANGO</v>
          </cell>
          <cell r="BX3" t="str">
            <v>CORTES SEPULVEDA</v>
          </cell>
          <cell r="BZ3" t="str">
            <v>MESA PATIÑO</v>
          </cell>
          <cell r="CB3" t="str">
            <v>PEREZ PEREZ</v>
          </cell>
          <cell r="CD3" t="str">
            <v>GARCIA SANCHEZ</v>
          </cell>
          <cell r="CF3" t="str">
            <v>CALLE MONTOYA</v>
          </cell>
          <cell r="CH3" t="str">
            <v>ARANGO ARBELAEZ</v>
          </cell>
        </row>
        <row r="4">
          <cell r="H4">
            <v>0</v>
          </cell>
          <cell r="J4">
            <v>1</v>
          </cell>
          <cell r="L4">
            <v>2</v>
          </cell>
          <cell r="N4">
            <v>3</v>
          </cell>
          <cell r="P4">
            <v>4</v>
          </cell>
          <cell r="R4">
            <v>5</v>
          </cell>
          <cell r="T4">
            <v>6</v>
          </cell>
          <cell r="V4">
            <v>7</v>
          </cell>
          <cell r="X4">
            <v>8</v>
          </cell>
          <cell r="Z4">
            <v>9</v>
          </cell>
          <cell r="AB4">
            <v>10</v>
          </cell>
          <cell r="AD4">
            <v>11</v>
          </cell>
          <cell r="AF4">
            <v>12</v>
          </cell>
          <cell r="AH4">
            <v>13</v>
          </cell>
          <cell r="AJ4">
            <v>14</v>
          </cell>
          <cell r="AL4">
            <v>15</v>
          </cell>
          <cell r="AN4">
            <v>16</v>
          </cell>
          <cell r="AP4">
            <v>17</v>
          </cell>
          <cell r="AR4">
            <v>18</v>
          </cell>
          <cell r="AT4">
            <v>19</v>
          </cell>
          <cell r="AV4">
            <v>20</v>
          </cell>
          <cell r="AX4">
            <v>21</v>
          </cell>
          <cell r="AZ4">
            <v>22</v>
          </cell>
          <cell r="BB4">
            <v>23</v>
          </cell>
          <cell r="BD4">
            <v>24</v>
          </cell>
          <cell r="BF4">
            <v>25</v>
          </cell>
          <cell r="BH4">
            <v>26</v>
          </cell>
          <cell r="BJ4">
            <v>27</v>
          </cell>
          <cell r="BL4">
            <v>28</v>
          </cell>
          <cell r="BN4">
            <v>29</v>
          </cell>
          <cell r="BP4">
            <v>30</v>
          </cell>
          <cell r="BR4">
            <v>31</v>
          </cell>
          <cell r="BT4">
            <v>32</v>
          </cell>
          <cell r="BV4">
            <v>33</v>
          </cell>
          <cell r="BX4">
            <v>34</v>
          </cell>
          <cell r="BZ4">
            <v>35</v>
          </cell>
          <cell r="CB4">
            <v>36</v>
          </cell>
          <cell r="CD4">
            <v>37</v>
          </cell>
          <cell r="CF4">
            <v>38</v>
          </cell>
          <cell r="CH4">
            <v>39</v>
          </cell>
        </row>
        <row r="5">
          <cell r="D5" t="str">
            <v>Item</v>
          </cell>
          <cell r="E5" t="str">
            <v>Descripcion</v>
          </cell>
          <cell r="F5" t="str">
            <v>Unidad</v>
          </cell>
          <cell r="G5" t="str">
            <v>Vr Unitario</v>
          </cell>
          <cell r="H5" t="str">
            <v>Cant</v>
          </cell>
          <cell r="I5" t="str">
            <v>Vr Parcial</v>
          </cell>
          <cell r="J5" t="str">
            <v>Cant</v>
          </cell>
          <cell r="K5" t="str">
            <v>Vr Parcial</v>
          </cell>
          <cell r="L5" t="str">
            <v>Cant</v>
          </cell>
          <cell r="M5" t="str">
            <v>Vr Parcial</v>
          </cell>
          <cell r="N5" t="str">
            <v>Cant</v>
          </cell>
          <cell r="O5" t="str">
            <v>Vr Parcial</v>
          </cell>
          <cell r="P5" t="str">
            <v>Cant</v>
          </cell>
          <cell r="Q5" t="str">
            <v>Vr Parcial</v>
          </cell>
          <cell r="R5" t="str">
            <v>Cant</v>
          </cell>
          <cell r="S5" t="str">
            <v>Vr Parcial</v>
          </cell>
          <cell r="T5" t="str">
            <v>Cant</v>
          </cell>
          <cell r="U5" t="str">
            <v>Vr Parcial</v>
          </cell>
          <cell r="V5" t="str">
            <v>Cant</v>
          </cell>
          <cell r="W5" t="str">
            <v>Vr Parcial</v>
          </cell>
          <cell r="X5" t="str">
            <v>Cant</v>
          </cell>
          <cell r="Y5" t="str">
            <v>Vr Parcial</v>
          </cell>
          <cell r="Z5" t="str">
            <v>Cant</v>
          </cell>
          <cell r="AA5" t="str">
            <v>Vr Parcial</v>
          </cell>
          <cell r="AB5" t="str">
            <v>Cant</v>
          </cell>
          <cell r="AC5" t="str">
            <v>Vr Parcial</v>
          </cell>
          <cell r="AD5" t="str">
            <v>Cant</v>
          </cell>
          <cell r="AE5" t="str">
            <v>Vr Parcial</v>
          </cell>
          <cell r="AF5" t="str">
            <v>Cant</v>
          </cell>
          <cell r="AG5" t="str">
            <v>Vr Parcial</v>
          </cell>
          <cell r="AH5" t="str">
            <v>Cant</v>
          </cell>
          <cell r="AI5" t="str">
            <v>Vr Parcial</v>
          </cell>
          <cell r="AJ5" t="str">
            <v>Cant</v>
          </cell>
          <cell r="AK5" t="str">
            <v>Vr Parcial</v>
          </cell>
          <cell r="AL5" t="str">
            <v>Cant</v>
          </cell>
          <cell r="AM5" t="str">
            <v>Vr Parcial</v>
          </cell>
          <cell r="AN5" t="str">
            <v>Cant</v>
          </cell>
          <cell r="AO5" t="str">
            <v>Vr Parcial</v>
          </cell>
          <cell r="AP5" t="str">
            <v>Cant</v>
          </cell>
          <cell r="AQ5" t="str">
            <v>Vr Parcial</v>
          </cell>
          <cell r="AR5" t="str">
            <v>Cant</v>
          </cell>
          <cell r="AS5" t="str">
            <v>Vr Parcial</v>
          </cell>
          <cell r="AT5" t="str">
            <v>Cant</v>
          </cell>
          <cell r="AU5" t="str">
            <v>Vr Parcial</v>
          </cell>
          <cell r="AV5" t="str">
            <v>Cant</v>
          </cell>
          <cell r="AW5" t="str">
            <v>Vr Parcial</v>
          </cell>
          <cell r="AX5" t="str">
            <v>Cant</v>
          </cell>
          <cell r="AY5" t="str">
            <v>Vr Parcial</v>
          </cell>
          <cell r="AZ5" t="str">
            <v>Cant</v>
          </cell>
          <cell r="BA5" t="str">
            <v>Vr Parcial</v>
          </cell>
          <cell r="BB5" t="str">
            <v>Cant</v>
          </cell>
          <cell r="BC5" t="str">
            <v>Vr Parcial</v>
          </cell>
          <cell r="BD5" t="str">
            <v>Cant</v>
          </cell>
          <cell r="BE5" t="str">
            <v>Vr Parcial</v>
          </cell>
          <cell r="BF5" t="str">
            <v>Cant</v>
          </cell>
          <cell r="BG5" t="str">
            <v>Vr Parcial</v>
          </cell>
          <cell r="BH5" t="str">
            <v>Cant</v>
          </cell>
          <cell r="BI5" t="str">
            <v>Vr Parcial</v>
          </cell>
          <cell r="BJ5" t="str">
            <v>Cant</v>
          </cell>
          <cell r="BK5" t="str">
            <v>Vr Parcial</v>
          </cell>
          <cell r="BL5" t="str">
            <v>Cant</v>
          </cell>
          <cell r="BM5" t="str">
            <v>Vr Parcial</v>
          </cell>
          <cell r="BN5" t="str">
            <v>Cant</v>
          </cell>
          <cell r="BO5" t="str">
            <v>Vr Parcial</v>
          </cell>
          <cell r="BP5" t="str">
            <v>Cant</v>
          </cell>
          <cell r="BQ5" t="str">
            <v>Vr Parcial</v>
          </cell>
          <cell r="BR5" t="str">
            <v>Cant</v>
          </cell>
          <cell r="BS5" t="str">
            <v>Vr Parcial</v>
          </cell>
          <cell r="BT5" t="str">
            <v>Cant</v>
          </cell>
          <cell r="BU5" t="str">
            <v>Vr Parcial</v>
          </cell>
          <cell r="BV5" t="str">
            <v>Cant</v>
          </cell>
          <cell r="BW5" t="str">
            <v>Vr Parcial</v>
          </cell>
          <cell r="BX5" t="str">
            <v>Cant</v>
          </cell>
          <cell r="BY5" t="str">
            <v>Vr Parcial</v>
          </cell>
          <cell r="BZ5" t="str">
            <v>Cant</v>
          </cell>
          <cell r="CA5" t="str">
            <v>Vr Parcial</v>
          </cell>
          <cell r="CB5" t="str">
            <v>Cant</v>
          </cell>
          <cell r="CC5" t="str">
            <v>Vr Parcial</v>
          </cell>
          <cell r="CD5" t="str">
            <v>Cant</v>
          </cell>
          <cell r="CE5" t="str">
            <v>Vr Parcial</v>
          </cell>
          <cell r="CF5" t="str">
            <v>Cant</v>
          </cell>
          <cell r="CG5" t="str">
            <v>Vr Parcial</v>
          </cell>
          <cell r="CH5" t="str">
            <v>Cant</v>
          </cell>
          <cell r="CI5" t="str">
            <v>Vr Parcial</v>
          </cell>
          <cell r="CJ5" t="str">
            <v>Cantidad Total</v>
          </cell>
          <cell r="CK5" t="str">
            <v>Subtotal</v>
          </cell>
          <cell r="CL5" t="str">
            <v>Vr Capitulo</v>
          </cell>
        </row>
        <row r="6">
          <cell r="D6" t="str">
            <v>01</v>
          </cell>
          <cell r="E6" t="str">
            <v>PRELIMINARES</v>
          </cell>
          <cell r="G6">
            <v>0</v>
          </cell>
          <cell r="H6" t="str">
            <v/>
          </cell>
          <cell r="I6" t="str">
            <v/>
          </cell>
          <cell r="J6" t="str">
            <v/>
          </cell>
          <cell r="K6" t="str">
            <v/>
          </cell>
          <cell r="L6" t="str">
            <v/>
          </cell>
          <cell r="M6" t="str">
            <v/>
          </cell>
          <cell r="N6" t="str">
            <v/>
          </cell>
          <cell r="O6" t="str">
            <v/>
          </cell>
          <cell r="P6" t="str">
            <v/>
          </cell>
          <cell r="Q6" t="str">
            <v/>
          </cell>
          <cell r="R6" t="str">
            <v/>
          </cell>
          <cell r="S6" t="str">
            <v/>
          </cell>
          <cell r="T6" t="str">
            <v/>
          </cell>
          <cell r="U6" t="str">
            <v/>
          </cell>
          <cell r="V6" t="str">
            <v/>
          </cell>
          <cell r="W6" t="str">
            <v/>
          </cell>
          <cell r="X6" t="str">
            <v/>
          </cell>
          <cell r="Y6" t="str">
            <v/>
          </cell>
          <cell r="Z6" t="str">
            <v/>
          </cell>
          <cell r="AA6" t="str">
            <v/>
          </cell>
          <cell r="AB6" t="str">
            <v/>
          </cell>
          <cell r="AC6" t="str">
            <v/>
          </cell>
          <cell r="AD6" t="str">
            <v/>
          </cell>
          <cell r="AE6" t="str">
            <v/>
          </cell>
          <cell r="AF6" t="str">
            <v/>
          </cell>
          <cell r="AG6" t="str">
            <v/>
          </cell>
          <cell r="AH6" t="str">
            <v/>
          </cell>
          <cell r="AI6" t="str">
            <v/>
          </cell>
          <cell r="AJ6" t="str">
            <v/>
          </cell>
          <cell r="AK6" t="str">
            <v/>
          </cell>
          <cell r="AL6" t="str">
            <v/>
          </cell>
          <cell r="AM6" t="str">
            <v/>
          </cell>
          <cell r="AN6" t="str">
            <v/>
          </cell>
          <cell r="AO6" t="str">
            <v/>
          </cell>
          <cell r="AP6" t="str">
            <v/>
          </cell>
          <cell r="AQ6" t="str">
            <v/>
          </cell>
          <cell r="AR6" t="str">
            <v/>
          </cell>
          <cell r="AS6" t="str">
            <v/>
          </cell>
          <cell r="AT6" t="str">
            <v/>
          </cell>
          <cell r="AU6" t="str">
            <v/>
          </cell>
          <cell r="AV6" t="str">
            <v/>
          </cell>
          <cell r="AW6" t="str">
            <v/>
          </cell>
          <cell r="AX6" t="str">
            <v/>
          </cell>
          <cell r="AY6" t="str">
            <v/>
          </cell>
          <cell r="AZ6" t="str">
            <v/>
          </cell>
          <cell r="BA6" t="str">
            <v/>
          </cell>
          <cell r="BB6" t="str">
            <v/>
          </cell>
          <cell r="BC6" t="str">
            <v/>
          </cell>
          <cell r="BD6" t="str">
            <v/>
          </cell>
          <cell r="BE6" t="str">
            <v/>
          </cell>
          <cell r="BF6" t="str">
            <v/>
          </cell>
          <cell r="BG6" t="str">
            <v/>
          </cell>
          <cell r="BH6" t="str">
            <v/>
          </cell>
          <cell r="BI6" t="str">
            <v/>
          </cell>
          <cell r="BJ6" t="str">
            <v/>
          </cell>
          <cell r="BK6" t="str">
            <v/>
          </cell>
          <cell r="BL6" t="str">
            <v/>
          </cell>
          <cell r="BM6" t="str">
            <v/>
          </cell>
          <cell r="BN6" t="str">
            <v/>
          </cell>
          <cell r="BO6" t="str">
            <v/>
          </cell>
          <cell r="BP6" t="str">
            <v/>
          </cell>
          <cell r="BQ6" t="str">
            <v/>
          </cell>
          <cell r="BR6" t="str">
            <v/>
          </cell>
          <cell r="BS6" t="str">
            <v/>
          </cell>
          <cell r="BT6" t="str">
            <v/>
          </cell>
          <cell r="BU6" t="str">
            <v/>
          </cell>
          <cell r="BV6" t="str">
            <v/>
          </cell>
          <cell r="BW6" t="str">
            <v/>
          </cell>
          <cell r="BX6" t="str">
            <v/>
          </cell>
          <cell r="BY6" t="str">
            <v/>
          </cell>
          <cell r="BZ6" t="str">
            <v/>
          </cell>
          <cell r="CA6" t="str">
            <v/>
          </cell>
          <cell r="CB6" t="str">
            <v/>
          </cell>
          <cell r="CC6" t="str">
            <v/>
          </cell>
          <cell r="CD6" t="str">
            <v/>
          </cell>
          <cell r="CE6" t="str">
            <v/>
          </cell>
          <cell r="CF6" t="str">
            <v/>
          </cell>
          <cell r="CG6" t="str">
            <v/>
          </cell>
          <cell r="CH6" t="str">
            <v/>
          </cell>
          <cell r="CI6" t="str">
            <v/>
          </cell>
          <cell r="CJ6">
            <v>0</v>
          </cell>
          <cell r="CK6" t="str">
            <v/>
          </cell>
          <cell r="CL6">
            <v>12013729.310799997</v>
          </cell>
        </row>
        <row r="7">
          <cell r="D7" t="str">
            <v>01-05</v>
          </cell>
          <cell r="E7" t="str">
            <v>LOCALIZACION Y REPLANTEO</v>
          </cell>
          <cell r="G7">
            <v>0</v>
          </cell>
          <cell r="H7" t="str">
            <v/>
          </cell>
          <cell r="I7">
            <v>152193.88800000001</v>
          </cell>
          <cell r="J7" t="str">
            <v/>
          </cell>
          <cell r="K7">
            <v>0</v>
          </cell>
          <cell r="L7" t="str">
            <v/>
          </cell>
          <cell r="M7">
            <v>0</v>
          </cell>
          <cell r="N7" t="str">
            <v/>
          </cell>
          <cell r="O7">
            <v>0</v>
          </cell>
          <cell r="P7" t="str">
            <v/>
          </cell>
          <cell r="Q7">
            <v>0</v>
          </cell>
          <cell r="R7" t="str">
            <v/>
          </cell>
          <cell r="S7">
            <v>0</v>
          </cell>
          <cell r="T7" t="str">
            <v/>
          </cell>
          <cell r="U7">
            <v>0</v>
          </cell>
          <cell r="V7" t="str">
            <v/>
          </cell>
          <cell r="W7">
            <v>0</v>
          </cell>
          <cell r="X7" t="str">
            <v/>
          </cell>
          <cell r="Y7">
            <v>0</v>
          </cell>
          <cell r="Z7" t="str">
            <v/>
          </cell>
          <cell r="AA7">
            <v>0</v>
          </cell>
          <cell r="AB7" t="str">
            <v/>
          </cell>
          <cell r="AC7">
            <v>0</v>
          </cell>
          <cell r="AD7" t="str">
            <v/>
          </cell>
          <cell r="AE7">
            <v>0</v>
          </cell>
          <cell r="AF7" t="str">
            <v/>
          </cell>
          <cell r="AG7">
            <v>0</v>
          </cell>
          <cell r="AH7" t="str">
            <v/>
          </cell>
          <cell r="AI7">
            <v>0</v>
          </cell>
          <cell r="AJ7" t="str">
            <v/>
          </cell>
          <cell r="AK7">
            <v>0</v>
          </cell>
          <cell r="AL7" t="str">
            <v/>
          </cell>
          <cell r="AM7">
            <v>0</v>
          </cell>
          <cell r="AN7" t="str">
            <v/>
          </cell>
          <cell r="AO7">
            <v>0</v>
          </cell>
          <cell r="AP7" t="str">
            <v/>
          </cell>
          <cell r="AQ7">
            <v>0</v>
          </cell>
          <cell r="AR7" t="str">
            <v/>
          </cell>
          <cell r="AS7">
            <v>0</v>
          </cell>
          <cell r="AT7" t="str">
            <v/>
          </cell>
          <cell r="AU7">
            <v>0</v>
          </cell>
          <cell r="AV7" t="str">
            <v/>
          </cell>
          <cell r="AW7">
            <v>0</v>
          </cell>
          <cell r="AX7" t="str">
            <v/>
          </cell>
          <cell r="AY7">
            <v>0</v>
          </cell>
          <cell r="AZ7" t="str">
            <v/>
          </cell>
          <cell r="BA7">
            <v>0</v>
          </cell>
          <cell r="BB7" t="str">
            <v/>
          </cell>
          <cell r="BC7">
            <v>0</v>
          </cell>
          <cell r="BD7" t="str">
            <v/>
          </cell>
          <cell r="BE7">
            <v>0</v>
          </cell>
          <cell r="BF7" t="str">
            <v/>
          </cell>
          <cell r="BG7">
            <v>0</v>
          </cell>
          <cell r="BH7" t="str">
            <v/>
          </cell>
          <cell r="BI7">
            <v>0</v>
          </cell>
          <cell r="BJ7" t="str">
            <v/>
          </cell>
          <cell r="BK7">
            <v>0</v>
          </cell>
          <cell r="BL7" t="str">
            <v/>
          </cell>
          <cell r="BM7">
            <v>0</v>
          </cell>
          <cell r="BN7" t="str">
            <v/>
          </cell>
          <cell r="BO7">
            <v>0</v>
          </cell>
          <cell r="BP7" t="str">
            <v/>
          </cell>
          <cell r="BQ7">
            <v>0</v>
          </cell>
          <cell r="BR7" t="str">
            <v/>
          </cell>
          <cell r="BS7">
            <v>0</v>
          </cell>
          <cell r="BT7" t="str">
            <v/>
          </cell>
          <cell r="BU7">
            <v>0</v>
          </cell>
          <cell r="BV7" t="str">
            <v/>
          </cell>
          <cell r="BW7">
            <v>0</v>
          </cell>
          <cell r="BX7" t="str">
            <v/>
          </cell>
          <cell r="BY7">
            <v>0</v>
          </cell>
          <cell r="BZ7" t="str">
            <v/>
          </cell>
          <cell r="CA7">
            <v>0</v>
          </cell>
          <cell r="CB7" t="str">
            <v/>
          </cell>
          <cell r="CC7">
            <v>0</v>
          </cell>
          <cell r="CD7" t="str">
            <v/>
          </cell>
          <cell r="CE7">
            <v>0</v>
          </cell>
          <cell r="CF7" t="str">
            <v/>
          </cell>
          <cell r="CG7">
            <v>0</v>
          </cell>
          <cell r="CH7" t="str">
            <v/>
          </cell>
          <cell r="CI7">
            <v>0</v>
          </cell>
          <cell r="CJ7">
            <v>0</v>
          </cell>
          <cell r="CK7">
            <v>152193.88800000001</v>
          </cell>
          <cell r="CL7" t="str">
            <v/>
          </cell>
        </row>
        <row r="8">
          <cell r="D8" t="str">
            <v>01-05-010</v>
          </cell>
          <cell r="E8" t="str">
            <v>LOCALIZACION Y REPLANTEO METODO MANUAL. INCLUYE LARGUEROS, NYLON, TRANSPORTE INTERNO Y TODO LO NECESARIO PARA SU CORRECTA EJECUCION.</v>
          </cell>
          <cell r="F8" t="str">
            <v>M2</v>
          </cell>
          <cell r="G8">
            <v>6863</v>
          </cell>
          <cell r="H8">
            <v>22.176000000000002</v>
          </cell>
          <cell r="I8">
            <v>152193.88800000001</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22.176000000000002</v>
          </cell>
          <cell r="CK8">
            <v>152193.88800000001</v>
          </cell>
          <cell r="CL8" t="str">
            <v/>
          </cell>
        </row>
        <row r="9">
          <cell r="D9" t="str">
            <v>01-10</v>
          </cell>
          <cell r="E9" t="str">
            <v>DEMOLICIONES, DESMONTES Y ADECUACIONES</v>
          </cell>
          <cell r="G9">
            <v>0</v>
          </cell>
          <cell r="H9" t="str">
            <v/>
          </cell>
          <cell r="I9">
            <v>0</v>
          </cell>
          <cell r="J9" t="str">
            <v/>
          </cell>
          <cell r="K9">
            <v>310217.18400000001</v>
          </cell>
          <cell r="L9" t="str">
            <v/>
          </cell>
          <cell r="M9">
            <v>307267.60000000003</v>
          </cell>
          <cell r="N9" t="str">
            <v/>
          </cell>
          <cell r="O9">
            <v>317767.32000000007</v>
          </cell>
          <cell r="P9" t="str">
            <v/>
          </cell>
          <cell r="Q9">
            <v>0</v>
          </cell>
          <cell r="R9" t="str">
            <v/>
          </cell>
          <cell r="S9">
            <v>305646.728</v>
          </cell>
          <cell r="T9" t="str">
            <v/>
          </cell>
          <cell r="U9">
            <v>275816.84000000003</v>
          </cell>
          <cell r="V9" t="str">
            <v/>
          </cell>
          <cell r="W9">
            <v>323958.56</v>
          </cell>
          <cell r="X9" t="str">
            <v/>
          </cell>
          <cell r="Y9">
            <v>216944.64000000001</v>
          </cell>
          <cell r="Z9" t="str">
            <v/>
          </cell>
          <cell r="AA9">
            <v>306591.76</v>
          </cell>
          <cell r="AB9" t="str">
            <v/>
          </cell>
          <cell r="AC9">
            <v>351438.76</v>
          </cell>
          <cell r="AD9" t="str">
            <v/>
          </cell>
          <cell r="AE9">
            <v>333200.71600000001</v>
          </cell>
          <cell r="AF9" t="str">
            <v/>
          </cell>
          <cell r="AG9">
            <v>347169.13199999998</v>
          </cell>
          <cell r="AH9" t="str">
            <v/>
          </cell>
          <cell r="AI9">
            <v>344323.34400000004</v>
          </cell>
          <cell r="AJ9" t="str">
            <v/>
          </cell>
          <cell r="AK9">
            <v>325351.424</v>
          </cell>
          <cell r="AL9" t="str">
            <v/>
          </cell>
          <cell r="AM9">
            <v>282888.96000000002</v>
          </cell>
          <cell r="AN9" t="str">
            <v/>
          </cell>
          <cell r="AO9">
            <v>275338.82400000002</v>
          </cell>
          <cell r="AP9" t="str">
            <v/>
          </cell>
          <cell r="AQ9">
            <v>343171.82</v>
          </cell>
          <cell r="AR9" t="str">
            <v/>
          </cell>
          <cell r="AS9">
            <v>541882</v>
          </cell>
          <cell r="AT9" t="str">
            <v/>
          </cell>
          <cell r="AU9">
            <v>385472.32</v>
          </cell>
          <cell r="AV9" t="str">
            <v/>
          </cell>
          <cell r="AW9">
            <v>292038.18800000002</v>
          </cell>
          <cell r="AX9" t="str">
            <v/>
          </cell>
          <cell r="AY9">
            <v>311741.462</v>
          </cell>
          <cell r="AZ9" t="str">
            <v/>
          </cell>
          <cell r="BA9">
            <v>332643.06000000006</v>
          </cell>
          <cell r="BB9" t="str">
            <v/>
          </cell>
          <cell r="BC9">
            <v>403890.13920000003</v>
          </cell>
          <cell r="BD9" t="str">
            <v/>
          </cell>
          <cell r="BE9">
            <v>498697.30800000002</v>
          </cell>
          <cell r="BF9" t="str">
            <v/>
          </cell>
          <cell r="BG9">
            <v>225681.85200000001</v>
          </cell>
          <cell r="BH9" t="str">
            <v/>
          </cell>
          <cell r="BI9">
            <v>685301.76000000001</v>
          </cell>
          <cell r="BJ9" t="str">
            <v/>
          </cell>
          <cell r="BK9">
            <v>245574.03200000001</v>
          </cell>
          <cell r="BL9" t="str">
            <v/>
          </cell>
          <cell r="BM9">
            <v>177592.76920000004</v>
          </cell>
          <cell r="BN9" t="str">
            <v/>
          </cell>
          <cell r="BO9">
            <v>0</v>
          </cell>
          <cell r="BP9" t="str">
            <v/>
          </cell>
          <cell r="BQ9">
            <v>203475.49200000003</v>
          </cell>
          <cell r="BR9" t="str">
            <v/>
          </cell>
          <cell r="BS9">
            <v>393342.12720000005</v>
          </cell>
          <cell r="BT9" t="str">
            <v/>
          </cell>
          <cell r="BU9">
            <v>260300.6912</v>
          </cell>
          <cell r="BV9" t="str">
            <v/>
          </cell>
          <cell r="BW9">
            <v>254501.85200000001</v>
          </cell>
          <cell r="BX9" t="str">
            <v/>
          </cell>
          <cell r="BY9">
            <v>133042.228</v>
          </cell>
          <cell r="BZ9" t="str">
            <v/>
          </cell>
          <cell r="CA9">
            <v>171390.00999999998</v>
          </cell>
          <cell r="CB9" t="str">
            <v/>
          </cell>
          <cell r="CC9">
            <v>444322.56</v>
          </cell>
          <cell r="CD9" t="str">
            <v/>
          </cell>
          <cell r="CE9">
            <v>159345.64800000002</v>
          </cell>
          <cell r="CF9" t="str">
            <v/>
          </cell>
          <cell r="CG9">
            <v>435832.31999999995</v>
          </cell>
          <cell r="CH9" t="str">
            <v/>
          </cell>
          <cell r="CI9">
            <v>338373.99199999997</v>
          </cell>
          <cell r="CJ9">
            <v>0</v>
          </cell>
          <cell r="CK9">
            <v>11861535.422799999</v>
          </cell>
          <cell r="CL9" t="str">
            <v/>
          </cell>
        </row>
        <row r="10">
          <cell r="D10" t="str">
            <v>01-10-010</v>
          </cell>
          <cell r="E10" t="str">
            <v>DEMOLICION DE MURO EN LADRILLO DE E=10CM O 15CM; INCLUYE BOTADA</v>
          </cell>
          <cell r="F10" t="str">
            <v>M2</v>
          </cell>
          <cell r="G10">
            <v>10862</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cell r="CL10" t="str">
            <v/>
          </cell>
        </row>
        <row r="11">
          <cell r="D11" t="str">
            <v>01-10-020</v>
          </cell>
          <cell r="E11" t="str">
            <v>DEMOLICION DE PISO MORTERO; INCLUYE BOTADA.</v>
          </cell>
          <cell r="F11" t="str">
            <v>M2</v>
          </cell>
          <cell r="G11">
            <v>8448</v>
          </cell>
          <cell r="H11">
            <v>0</v>
          </cell>
          <cell r="I11">
            <v>0</v>
          </cell>
          <cell r="J11">
            <v>2.48</v>
          </cell>
          <cell r="K11">
            <v>20951.04</v>
          </cell>
          <cell r="L11">
            <v>2.4</v>
          </cell>
          <cell r="M11">
            <v>20275.2</v>
          </cell>
          <cell r="N11">
            <v>2.52</v>
          </cell>
          <cell r="O11">
            <v>21288.959999999999</v>
          </cell>
          <cell r="P11">
            <v>0</v>
          </cell>
          <cell r="Q11">
            <v>0</v>
          </cell>
          <cell r="R11">
            <v>2.2109999999999999</v>
          </cell>
          <cell r="S11">
            <v>18678.527999999998</v>
          </cell>
          <cell r="T11">
            <v>2.2000000000000002</v>
          </cell>
          <cell r="U11">
            <v>18585.600000000002</v>
          </cell>
          <cell r="V11">
            <v>2.5299999999999998</v>
          </cell>
          <cell r="W11">
            <v>21373.439999999999</v>
          </cell>
          <cell r="X11">
            <v>1.8</v>
          </cell>
          <cell r="Y11">
            <v>15206.4</v>
          </cell>
          <cell r="Z11">
            <v>2.72</v>
          </cell>
          <cell r="AA11">
            <v>22978.560000000001</v>
          </cell>
          <cell r="AB11">
            <v>3.06</v>
          </cell>
          <cell r="AC11">
            <v>25850.880000000001</v>
          </cell>
          <cell r="AD11">
            <v>2.8380000000000001</v>
          </cell>
          <cell r="AE11">
            <v>23975.423999999999</v>
          </cell>
          <cell r="AF11">
            <v>0</v>
          </cell>
          <cell r="AG11">
            <v>0</v>
          </cell>
          <cell r="AH11">
            <v>0</v>
          </cell>
          <cell r="AI11">
            <v>0</v>
          </cell>
          <cell r="AJ11">
            <v>0</v>
          </cell>
          <cell r="AK11">
            <v>0</v>
          </cell>
          <cell r="AL11">
            <v>2.16</v>
          </cell>
          <cell r="AM11">
            <v>18247.68</v>
          </cell>
          <cell r="AN11">
            <v>1.94</v>
          </cell>
          <cell r="AO11">
            <v>16389.12</v>
          </cell>
          <cell r="AP11">
            <v>3.12</v>
          </cell>
          <cell r="AQ11">
            <v>26357.760000000002</v>
          </cell>
          <cell r="AR11">
            <v>4</v>
          </cell>
          <cell r="AS11">
            <v>33792</v>
          </cell>
          <cell r="AT11">
            <v>3.72</v>
          </cell>
          <cell r="AU11">
            <v>31426.560000000001</v>
          </cell>
          <cell r="AV11">
            <v>2.3770000000000002</v>
          </cell>
          <cell r="AW11">
            <v>20080.896000000001</v>
          </cell>
          <cell r="AX11">
            <v>2.56</v>
          </cell>
          <cell r="AY11">
            <v>21626.880000000001</v>
          </cell>
          <cell r="AZ11">
            <v>2.7439999999999998</v>
          </cell>
          <cell r="BA11">
            <v>23181.311999999998</v>
          </cell>
          <cell r="BB11">
            <v>3.6823999999999999</v>
          </cell>
          <cell r="BC11">
            <v>31108.915199999999</v>
          </cell>
          <cell r="BD11">
            <v>14.322000000000001</v>
          </cell>
          <cell r="BE11">
            <v>120992.25600000001</v>
          </cell>
          <cell r="BF11">
            <v>2.9440000000000004</v>
          </cell>
          <cell r="BG11">
            <v>24870.912000000004</v>
          </cell>
          <cell r="BH11">
            <v>81.12</v>
          </cell>
          <cell r="BI11">
            <v>685301.76000000001</v>
          </cell>
          <cell r="BJ11">
            <v>3.4915000000000003</v>
          </cell>
          <cell r="BK11">
            <v>29496.192000000003</v>
          </cell>
          <cell r="BL11">
            <v>1.9863999999999997</v>
          </cell>
          <cell r="BM11">
            <v>16781.107199999999</v>
          </cell>
          <cell r="BN11">
            <v>0</v>
          </cell>
          <cell r="BO11">
            <v>0</v>
          </cell>
          <cell r="BP11">
            <v>2.484</v>
          </cell>
          <cell r="BQ11">
            <v>20984.831999999999</v>
          </cell>
          <cell r="BR11">
            <v>3.9621</v>
          </cell>
          <cell r="BS11">
            <v>33471.820800000001</v>
          </cell>
          <cell r="BT11">
            <v>2.6324000000000005</v>
          </cell>
          <cell r="BU11">
            <v>22238.515200000005</v>
          </cell>
          <cell r="BV11">
            <v>3.4640000000000004</v>
          </cell>
          <cell r="BW11">
            <v>29263.872000000003</v>
          </cell>
          <cell r="BX11">
            <v>2.7370000000000001</v>
          </cell>
          <cell r="BY11">
            <v>23122.175999999999</v>
          </cell>
          <cell r="BZ11">
            <v>2.472</v>
          </cell>
          <cell r="CA11">
            <v>20883.455999999998</v>
          </cell>
          <cell r="CB11">
            <v>52.594999999999999</v>
          </cell>
          <cell r="CC11">
            <v>444322.56</v>
          </cell>
          <cell r="CD11">
            <v>2.7319999999999998</v>
          </cell>
          <cell r="CE11">
            <v>23079.935999999998</v>
          </cell>
          <cell r="CF11">
            <v>51.589999999999996</v>
          </cell>
          <cell r="CG11">
            <v>435832.31999999995</v>
          </cell>
          <cell r="CH11">
            <v>4.4774999999999991</v>
          </cell>
          <cell r="CI11">
            <v>37825.919999999991</v>
          </cell>
          <cell r="CJ11">
            <v>284.07229999999998</v>
          </cell>
          <cell r="CK11">
            <v>2399842.7903999998</v>
          </cell>
          <cell r="CL11" t="str">
            <v/>
          </cell>
        </row>
        <row r="12">
          <cell r="D12" t="str">
            <v>01-10-030</v>
          </cell>
          <cell r="E12" t="str">
            <v>DEMOLICION DE ENCHAPES; INCLUYE BOTADA.</v>
          </cell>
          <cell r="F12" t="str">
            <v>M2</v>
          </cell>
          <cell r="G12">
            <v>8448</v>
          </cell>
          <cell r="H12">
            <v>0</v>
          </cell>
          <cell r="I12">
            <v>0</v>
          </cell>
          <cell r="J12">
            <v>11.58</v>
          </cell>
          <cell r="K12">
            <v>97827.839999999997</v>
          </cell>
          <cell r="L12">
            <v>11.6</v>
          </cell>
          <cell r="M12">
            <v>97996.800000000003</v>
          </cell>
          <cell r="N12">
            <v>12.000000000000002</v>
          </cell>
          <cell r="O12">
            <v>101376.00000000001</v>
          </cell>
          <cell r="P12">
            <v>0</v>
          </cell>
          <cell r="Q12">
            <v>0</v>
          </cell>
          <cell r="R12">
            <v>12.32</v>
          </cell>
          <cell r="S12">
            <v>104079.36</v>
          </cell>
          <cell r="T12">
            <v>10.8</v>
          </cell>
          <cell r="U12">
            <v>91238.400000000009</v>
          </cell>
          <cell r="V12">
            <v>11.999999999999998</v>
          </cell>
          <cell r="W12">
            <v>101375.99999999999</v>
          </cell>
          <cell r="X12">
            <v>10.799999999999999</v>
          </cell>
          <cell r="Y12">
            <v>91238.399999999994</v>
          </cell>
          <cell r="Z12">
            <v>11.2</v>
          </cell>
          <cell r="AA12">
            <v>94617.599999999991</v>
          </cell>
          <cell r="AB12">
            <v>14</v>
          </cell>
          <cell r="AC12">
            <v>118272</v>
          </cell>
          <cell r="AD12">
            <v>12.28</v>
          </cell>
          <cell r="AE12">
            <v>103741.43999999999</v>
          </cell>
          <cell r="AF12">
            <v>13.879999999999999</v>
          </cell>
          <cell r="AG12">
            <v>117258.23999999999</v>
          </cell>
          <cell r="AH12">
            <v>13.760000000000002</v>
          </cell>
          <cell r="AI12">
            <v>116244.48000000001</v>
          </cell>
          <cell r="AJ12">
            <v>12.959999999999999</v>
          </cell>
          <cell r="AK12">
            <v>109486.07999999999</v>
          </cell>
          <cell r="AL12">
            <v>10.4</v>
          </cell>
          <cell r="AM12">
            <v>87859.199999999997</v>
          </cell>
          <cell r="AN12">
            <v>10.16</v>
          </cell>
          <cell r="AO12">
            <v>85831.680000000008</v>
          </cell>
          <cell r="AP12">
            <v>12.6</v>
          </cell>
          <cell r="AQ12">
            <v>106444.8</v>
          </cell>
          <cell r="AR12">
            <v>22</v>
          </cell>
          <cell r="AS12">
            <v>185856</v>
          </cell>
          <cell r="AT12">
            <v>15.2</v>
          </cell>
          <cell r="AU12">
            <v>128409.59999999999</v>
          </cell>
          <cell r="AV12">
            <v>10.76</v>
          </cell>
          <cell r="AW12">
            <v>90900.479999999996</v>
          </cell>
          <cell r="AX12">
            <v>11.479999999999999</v>
          </cell>
          <cell r="AY12">
            <v>96983.039999999994</v>
          </cell>
          <cell r="AZ12">
            <v>13.32</v>
          </cell>
          <cell r="BA12">
            <v>112527.36</v>
          </cell>
          <cell r="BB12">
            <v>14.959999999999999</v>
          </cell>
          <cell r="BC12">
            <v>126382.07999999999</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8.4188000000000009</v>
          </cell>
          <cell r="BS12">
            <v>71122.022400000002</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11.787499999999998</v>
          </cell>
          <cell r="CI12">
            <v>99580.799999999988</v>
          </cell>
          <cell r="CJ12">
            <v>300.26629999999994</v>
          </cell>
          <cell r="CK12">
            <v>2536649.7023999994</v>
          </cell>
          <cell r="CL12" t="str">
            <v/>
          </cell>
        </row>
        <row r="13">
          <cell r="D13" t="str">
            <v>01-10-040</v>
          </cell>
          <cell r="E13" t="str">
            <v>RETIRO DE APARATOS SANITARIOS; DESMONTE DE CABINAS, PUERTAS, VENTANAS Y LVD PREFABRICADO O SIMILAR; INCLUYE BOTADA.</v>
          </cell>
          <cell r="F13" t="str">
            <v>U</v>
          </cell>
          <cell r="G13">
            <v>8448</v>
          </cell>
          <cell r="H13">
            <v>0</v>
          </cell>
          <cell r="I13">
            <v>0</v>
          </cell>
          <cell r="J13">
            <v>2</v>
          </cell>
          <cell r="K13">
            <v>16896</v>
          </cell>
          <cell r="L13">
            <v>2</v>
          </cell>
          <cell r="M13">
            <v>16896</v>
          </cell>
          <cell r="N13">
            <v>2</v>
          </cell>
          <cell r="O13">
            <v>16896</v>
          </cell>
          <cell r="P13">
            <v>0</v>
          </cell>
          <cell r="Q13">
            <v>0</v>
          </cell>
          <cell r="R13">
            <v>2</v>
          </cell>
          <cell r="S13">
            <v>16896</v>
          </cell>
          <cell r="T13">
            <v>0</v>
          </cell>
          <cell r="U13">
            <v>0</v>
          </cell>
          <cell r="V13">
            <v>2</v>
          </cell>
          <cell r="W13">
            <v>16896</v>
          </cell>
          <cell r="X13">
            <v>2</v>
          </cell>
          <cell r="Y13">
            <v>16896</v>
          </cell>
          <cell r="Z13">
            <v>2</v>
          </cell>
          <cell r="AA13">
            <v>16896</v>
          </cell>
          <cell r="AB13">
            <v>2</v>
          </cell>
          <cell r="AC13">
            <v>16896</v>
          </cell>
          <cell r="AD13">
            <v>2</v>
          </cell>
          <cell r="AE13">
            <v>16896</v>
          </cell>
          <cell r="AF13">
            <v>2</v>
          </cell>
          <cell r="AG13">
            <v>16896</v>
          </cell>
          <cell r="AH13">
            <v>2</v>
          </cell>
          <cell r="AI13">
            <v>16896</v>
          </cell>
          <cell r="AJ13">
            <v>2</v>
          </cell>
          <cell r="AK13">
            <v>16896</v>
          </cell>
          <cell r="AL13">
            <v>2</v>
          </cell>
          <cell r="AM13">
            <v>16896</v>
          </cell>
          <cell r="AN13">
            <v>2</v>
          </cell>
          <cell r="AO13">
            <v>16896</v>
          </cell>
          <cell r="AP13">
            <v>2</v>
          </cell>
          <cell r="AQ13">
            <v>16896</v>
          </cell>
          <cell r="AR13">
            <v>2</v>
          </cell>
          <cell r="AS13">
            <v>16896</v>
          </cell>
          <cell r="AT13">
            <v>2</v>
          </cell>
          <cell r="AU13">
            <v>16896</v>
          </cell>
          <cell r="AV13">
            <v>2</v>
          </cell>
          <cell r="AW13">
            <v>16896</v>
          </cell>
          <cell r="AX13">
            <v>2</v>
          </cell>
          <cell r="AY13">
            <v>16896</v>
          </cell>
          <cell r="AZ13">
            <v>2</v>
          </cell>
          <cell r="BA13">
            <v>16896</v>
          </cell>
          <cell r="BB13">
            <v>2</v>
          </cell>
          <cell r="BC13">
            <v>16896</v>
          </cell>
          <cell r="BD13">
            <v>0</v>
          </cell>
          <cell r="BE13">
            <v>0</v>
          </cell>
          <cell r="BF13">
            <v>1</v>
          </cell>
          <cell r="BG13">
            <v>8448</v>
          </cell>
          <cell r="BH13">
            <v>0</v>
          </cell>
          <cell r="BI13">
            <v>0</v>
          </cell>
          <cell r="BJ13">
            <v>1</v>
          </cell>
          <cell r="BK13">
            <v>8448</v>
          </cell>
          <cell r="BL13">
            <v>1</v>
          </cell>
          <cell r="BM13">
            <v>8448</v>
          </cell>
          <cell r="BN13">
            <v>0</v>
          </cell>
          <cell r="BO13">
            <v>0</v>
          </cell>
          <cell r="BP13">
            <v>1</v>
          </cell>
          <cell r="BQ13">
            <v>8448</v>
          </cell>
          <cell r="BR13">
            <v>1</v>
          </cell>
          <cell r="BS13">
            <v>8448</v>
          </cell>
          <cell r="BT13">
            <v>1</v>
          </cell>
          <cell r="BU13">
            <v>8448</v>
          </cell>
          <cell r="BV13">
            <v>1</v>
          </cell>
          <cell r="BW13">
            <v>8448</v>
          </cell>
          <cell r="BX13">
            <v>1</v>
          </cell>
          <cell r="BY13">
            <v>8448</v>
          </cell>
          <cell r="BZ13">
            <v>1</v>
          </cell>
          <cell r="CA13">
            <v>8448</v>
          </cell>
          <cell r="CB13">
            <v>0</v>
          </cell>
          <cell r="CC13">
            <v>0</v>
          </cell>
          <cell r="CD13">
            <v>1</v>
          </cell>
          <cell r="CE13">
            <v>8448</v>
          </cell>
          <cell r="CF13">
            <v>0</v>
          </cell>
          <cell r="CG13">
            <v>0</v>
          </cell>
          <cell r="CH13">
            <v>1</v>
          </cell>
          <cell r="CI13">
            <v>8448</v>
          </cell>
          <cell r="CJ13">
            <v>53</v>
          </cell>
          <cell r="CK13">
            <v>447744</v>
          </cell>
          <cell r="CL13" t="str">
            <v/>
          </cell>
        </row>
        <row r="14">
          <cell r="D14" t="str">
            <v>01-10-050</v>
          </cell>
          <cell r="E14" t="str">
            <v>DEMOLICION DE REVOQUES; INCLUYE BOTADA.</v>
          </cell>
          <cell r="F14" t="str">
            <v>M2</v>
          </cell>
          <cell r="G14">
            <v>8448</v>
          </cell>
          <cell r="H14">
            <v>0</v>
          </cell>
          <cell r="I14">
            <v>0</v>
          </cell>
          <cell r="J14">
            <v>12.576000000000001</v>
          </cell>
          <cell r="K14">
            <v>106242.04800000001</v>
          </cell>
          <cell r="L14">
            <v>12.4</v>
          </cell>
          <cell r="M14">
            <v>104755.2</v>
          </cell>
          <cell r="N14">
            <v>12.840000000000003</v>
          </cell>
          <cell r="O14">
            <v>108472.32000000004</v>
          </cell>
          <cell r="P14">
            <v>0</v>
          </cell>
          <cell r="Q14">
            <v>0</v>
          </cell>
          <cell r="R14">
            <v>11.96</v>
          </cell>
          <cell r="S14">
            <v>101038.08</v>
          </cell>
          <cell r="T14">
            <v>11.96</v>
          </cell>
          <cell r="U14">
            <v>101038.08</v>
          </cell>
          <cell r="V14">
            <v>13.28</v>
          </cell>
          <cell r="W14">
            <v>112189.43999999999</v>
          </cell>
          <cell r="X14">
            <v>11.080000000000002</v>
          </cell>
          <cell r="Y14">
            <v>93603.840000000011</v>
          </cell>
          <cell r="Z14">
            <v>12.400000000000002</v>
          </cell>
          <cell r="AA14">
            <v>104755.20000000001</v>
          </cell>
          <cell r="AB14">
            <v>13.72</v>
          </cell>
          <cell r="AC14">
            <v>115906.56000000001</v>
          </cell>
          <cell r="AD14">
            <v>13.588000000000001</v>
          </cell>
          <cell r="AE14">
            <v>114791.42400000001</v>
          </cell>
          <cell r="AF14">
            <v>15.347999999999999</v>
          </cell>
          <cell r="AG14">
            <v>129659.90399999999</v>
          </cell>
          <cell r="AH14">
            <v>15.216000000000005</v>
          </cell>
          <cell r="AI14">
            <v>128544.76800000004</v>
          </cell>
          <cell r="AJ14">
            <v>14.336</v>
          </cell>
          <cell r="AK14">
            <v>121110.52800000001</v>
          </cell>
          <cell r="AL14">
            <v>11.520000000000001</v>
          </cell>
          <cell r="AM14">
            <v>97320.960000000006</v>
          </cell>
          <cell r="AN14">
            <v>11.256</v>
          </cell>
          <cell r="AO14">
            <v>95090.687999999995</v>
          </cell>
          <cell r="AP14">
            <v>13.940000000000001</v>
          </cell>
          <cell r="AQ14">
            <v>117765.12000000001</v>
          </cell>
          <cell r="AR14">
            <v>22</v>
          </cell>
          <cell r="AS14">
            <v>185856</v>
          </cell>
          <cell r="AT14">
            <v>15.040000000000001</v>
          </cell>
          <cell r="AU14">
            <v>127057.92000000001</v>
          </cell>
          <cell r="AV14">
            <v>11.828000000000003</v>
          </cell>
          <cell r="AW14">
            <v>99922.944000000018</v>
          </cell>
          <cell r="AX14">
            <v>12.698</v>
          </cell>
          <cell r="AY14">
            <v>107272.704</v>
          </cell>
          <cell r="AZ14">
            <v>12.972000000000001</v>
          </cell>
          <cell r="BA14">
            <v>109587.45600000001</v>
          </cell>
          <cell r="BB14">
            <v>16.536000000000001</v>
          </cell>
          <cell r="BC14">
            <v>139696.12800000003</v>
          </cell>
          <cell r="BD14">
            <v>25.388000000000002</v>
          </cell>
          <cell r="BE14">
            <v>214477.82400000002</v>
          </cell>
          <cell r="BF14">
            <v>13.860000000000001</v>
          </cell>
          <cell r="BG14">
            <v>117089.28000000001</v>
          </cell>
          <cell r="BH14">
            <v>0</v>
          </cell>
          <cell r="BI14">
            <v>0</v>
          </cell>
          <cell r="BJ14">
            <v>14.96</v>
          </cell>
          <cell r="BK14">
            <v>126382.08</v>
          </cell>
          <cell r="BL14">
            <v>10.978000000000002</v>
          </cell>
          <cell r="BM14">
            <v>92742.144000000015</v>
          </cell>
          <cell r="BN14">
            <v>0</v>
          </cell>
          <cell r="BO14">
            <v>0</v>
          </cell>
          <cell r="BP14">
            <v>12.540000000000001</v>
          </cell>
          <cell r="BQ14">
            <v>105937.92000000001</v>
          </cell>
          <cell r="BR14">
            <v>20.196000000000002</v>
          </cell>
          <cell r="BS14">
            <v>170615.80800000002</v>
          </cell>
          <cell r="BT14">
            <v>16.544</v>
          </cell>
          <cell r="BU14">
            <v>139763.712</v>
          </cell>
          <cell r="BV14">
            <v>15.620000000000001</v>
          </cell>
          <cell r="BW14">
            <v>131957.76000000001</v>
          </cell>
          <cell r="BX14">
            <v>3.3840000000000003</v>
          </cell>
          <cell r="BY14">
            <v>28588.032000000003</v>
          </cell>
          <cell r="BZ14">
            <v>8.6549999999999994</v>
          </cell>
          <cell r="CA14">
            <v>73117.439999999988</v>
          </cell>
          <cell r="CB14">
            <v>0</v>
          </cell>
          <cell r="CC14">
            <v>0</v>
          </cell>
          <cell r="CD14">
            <v>6.644000000000001</v>
          </cell>
          <cell r="CE14">
            <v>56128.51200000001</v>
          </cell>
          <cell r="CF14">
            <v>0</v>
          </cell>
          <cell r="CG14">
            <v>0</v>
          </cell>
          <cell r="CH14">
            <v>10.965</v>
          </cell>
          <cell r="CI14">
            <v>92632.319999999992</v>
          </cell>
          <cell r="CJ14">
            <v>458.22799999999995</v>
          </cell>
          <cell r="CK14">
            <v>3871110.1439999994</v>
          </cell>
          <cell r="CL14" t="str">
            <v/>
          </cell>
        </row>
        <row r="15">
          <cell r="D15" t="str">
            <v>01-10-060</v>
          </cell>
          <cell r="E15" t="str">
            <v>DEMOLICION DE LAVADERO EN CONCRETO CON TANQUE Y MESON EN CONCRETO O SIMILAR; INCLUYE BOTADA.</v>
          </cell>
          <cell r="F15" t="str">
            <v>U</v>
          </cell>
          <cell r="G15">
            <v>25345</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1</v>
          </cell>
          <cell r="BE15">
            <v>25345</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1</v>
          </cell>
          <cell r="CK15">
            <v>25345</v>
          </cell>
          <cell r="CL15" t="str">
            <v/>
          </cell>
        </row>
        <row r="16">
          <cell r="D16" t="str">
            <v>01-10-070</v>
          </cell>
          <cell r="E16" t="str">
            <v>DESMONTE DE CUBIERTA EN FIBROCEMENTO, ZINC O SIMILAR</v>
          </cell>
          <cell r="F16" t="str">
            <v>M2</v>
          </cell>
          <cell r="G16">
            <v>10290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cell r="CL16" t="str">
            <v/>
          </cell>
        </row>
        <row r="17">
          <cell r="D17" t="str">
            <v>01-10-080</v>
          </cell>
          <cell r="E17" t="str">
            <v>DESMONTE DE CUBIERTA EN TEJA DE BARRO</v>
          </cell>
          <cell r="F17" t="str">
            <v>M2</v>
          </cell>
          <cell r="G17">
            <v>15359</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cell r="CL17" t="str">
            <v/>
          </cell>
        </row>
        <row r="18">
          <cell r="D18" t="str">
            <v>01-10-090</v>
          </cell>
          <cell r="E18" t="str">
            <v>ADECUACION DE SUPERFICIE PARA REVOQUE.</v>
          </cell>
          <cell r="F18" t="str">
            <v>M2</v>
          </cell>
          <cell r="G18">
            <v>5431</v>
          </cell>
          <cell r="H18">
            <v>0</v>
          </cell>
          <cell r="I18">
            <v>0</v>
          </cell>
          <cell r="J18">
            <v>12.576000000000001</v>
          </cell>
          <cell r="K18">
            <v>68300.256000000008</v>
          </cell>
          <cell r="L18">
            <v>12.4</v>
          </cell>
          <cell r="M18">
            <v>67344.400000000009</v>
          </cell>
          <cell r="N18">
            <v>12.840000000000003</v>
          </cell>
          <cell r="O18">
            <v>69734.040000000023</v>
          </cell>
          <cell r="P18">
            <v>0</v>
          </cell>
          <cell r="Q18">
            <v>0</v>
          </cell>
          <cell r="R18">
            <v>11.96</v>
          </cell>
          <cell r="S18">
            <v>64954.76</v>
          </cell>
          <cell r="T18">
            <v>11.96</v>
          </cell>
          <cell r="U18">
            <v>64954.76</v>
          </cell>
          <cell r="V18">
            <v>13.28</v>
          </cell>
          <cell r="W18">
            <v>72123.679999999993</v>
          </cell>
          <cell r="X18">
            <v>0</v>
          </cell>
          <cell r="Y18">
            <v>0</v>
          </cell>
          <cell r="Z18">
            <v>12.400000000000002</v>
          </cell>
          <cell r="AA18">
            <v>67344.400000000009</v>
          </cell>
          <cell r="AB18">
            <v>13.72</v>
          </cell>
          <cell r="AC18">
            <v>74513.320000000007</v>
          </cell>
          <cell r="AD18">
            <v>13.588000000000001</v>
          </cell>
          <cell r="AE18">
            <v>73796.428</v>
          </cell>
          <cell r="AF18">
            <v>15.347999999999999</v>
          </cell>
          <cell r="AG18">
            <v>83354.987999999998</v>
          </cell>
          <cell r="AH18">
            <v>15.216000000000005</v>
          </cell>
          <cell r="AI18">
            <v>82638.09600000002</v>
          </cell>
          <cell r="AJ18">
            <v>14.336</v>
          </cell>
          <cell r="AK18">
            <v>77858.816000000006</v>
          </cell>
          <cell r="AL18">
            <v>11.520000000000001</v>
          </cell>
          <cell r="AM18">
            <v>62565.12000000001</v>
          </cell>
          <cell r="AN18">
            <v>11.256</v>
          </cell>
          <cell r="AO18">
            <v>61131.336000000003</v>
          </cell>
          <cell r="AP18">
            <v>13.940000000000001</v>
          </cell>
          <cell r="AQ18">
            <v>75708.140000000014</v>
          </cell>
          <cell r="AR18">
            <v>22</v>
          </cell>
          <cell r="AS18">
            <v>119482</v>
          </cell>
          <cell r="AT18">
            <v>15.040000000000001</v>
          </cell>
          <cell r="AU18">
            <v>81682.240000000005</v>
          </cell>
          <cell r="AV18">
            <v>11.828000000000003</v>
          </cell>
          <cell r="AW18">
            <v>64237.868000000017</v>
          </cell>
          <cell r="AX18">
            <v>12.698</v>
          </cell>
          <cell r="AY18">
            <v>68962.838000000003</v>
          </cell>
          <cell r="AZ18">
            <v>12.972000000000001</v>
          </cell>
          <cell r="BA18">
            <v>70450.932000000001</v>
          </cell>
          <cell r="BB18">
            <v>16.536000000000001</v>
          </cell>
          <cell r="BC18">
            <v>89807.016000000003</v>
          </cell>
          <cell r="BD18">
            <v>25.388000000000002</v>
          </cell>
          <cell r="BE18">
            <v>137882.228</v>
          </cell>
          <cell r="BF18">
            <v>13.860000000000001</v>
          </cell>
          <cell r="BG18">
            <v>75273.66</v>
          </cell>
          <cell r="BH18">
            <v>0</v>
          </cell>
          <cell r="BI18">
            <v>0</v>
          </cell>
          <cell r="BJ18">
            <v>14.96</v>
          </cell>
          <cell r="BK18">
            <v>81247.760000000009</v>
          </cell>
          <cell r="BL18">
            <v>10.978000000000002</v>
          </cell>
          <cell r="BM18">
            <v>59621.518000000011</v>
          </cell>
          <cell r="BN18">
            <v>0</v>
          </cell>
          <cell r="BO18">
            <v>0</v>
          </cell>
          <cell r="BP18">
            <v>12.540000000000001</v>
          </cell>
          <cell r="BQ18">
            <v>68104.740000000005</v>
          </cell>
          <cell r="BR18">
            <v>20.196000000000002</v>
          </cell>
          <cell r="BS18">
            <v>109684.47600000001</v>
          </cell>
          <cell r="BT18">
            <v>16.544</v>
          </cell>
          <cell r="BU18">
            <v>89850.464000000007</v>
          </cell>
          <cell r="BV18">
            <v>15.620000000000001</v>
          </cell>
          <cell r="BW18">
            <v>84832.22</v>
          </cell>
          <cell r="BX18">
            <v>13.42</v>
          </cell>
          <cell r="BY18">
            <v>72884.02</v>
          </cell>
          <cell r="BZ18">
            <v>12.694000000000001</v>
          </cell>
          <cell r="CA18">
            <v>68941.114000000001</v>
          </cell>
          <cell r="CB18">
            <v>0</v>
          </cell>
          <cell r="CC18">
            <v>0</v>
          </cell>
          <cell r="CD18">
            <v>13.200000000000001</v>
          </cell>
          <cell r="CE18">
            <v>71689.200000000012</v>
          </cell>
          <cell r="CF18">
            <v>0</v>
          </cell>
          <cell r="CG18">
            <v>0</v>
          </cell>
          <cell r="CH18">
            <v>18.391999999999999</v>
          </cell>
          <cell r="CI18">
            <v>99886.95199999999</v>
          </cell>
          <cell r="CJ18">
            <v>475.20600000000002</v>
          </cell>
          <cell r="CK18">
            <v>2580843.7860000003</v>
          </cell>
          <cell r="CL18" t="str">
            <v/>
          </cell>
        </row>
        <row r="19">
          <cell r="D19" t="str">
            <v>03</v>
          </cell>
          <cell r="E19" t="str">
            <v>MOVIMIENTOS DE TIERRA</v>
          </cell>
          <cell r="G19">
            <v>0</v>
          </cell>
          <cell r="H19" t="str">
            <v/>
          </cell>
          <cell r="I19" t="str">
            <v/>
          </cell>
          <cell r="J19" t="str">
            <v/>
          </cell>
          <cell r="K19" t="str">
            <v/>
          </cell>
          <cell r="L19" t="str">
            <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cell r="Z19" t="str">
            <v/>
          </cell>
          <cell r="AA19" t="str">
            <v/>
          </cell>
          <cell r="AB19" t="str">
            <v/>
          </cell>
          <cell r="AC19" t="str">
            <v/>
          </cell>
          <cell r="AD19" t="str">
            <v/>
          </cell>
          <cell r="AE19" t="str">
            <v/>
          </cell>
          <cell r="AF19" t="str">
            <v/>
          </cell>
          <cell r="AG19" t="str">
            <v/>
          </cell>
          <cell r="AH19" t="str">
            <v/>
          </cell>
          <cell r="AI19" t="str">
            <v/>
          </cell>
          <cell r="AJ19" t="str">
            <v/>
          </cell>
          <cell r="AK19" t="str">
            <v/>
          </cell>
          <cell r="AL19" t="str">
            <v/>
          </cell>
          <cell r="AM19" t="str">
            <v/>
          </cell>
          <cell r="AN19" t="str">
            <v/>
          </cell>
          <cell r="AO19" t="str">
            <v/>
          </cell>
          <cell r="AP19" t="str">
            <v/>
          </cell>
          <cell r="AQ19" t="str">
            <v/>
          </cell>
          <cell r="AR19" t="str">
            <v/>
          </cell>
          <cell r="AS19" t="str">
            <v/>
          </cell>
          <cell r="AT19" t="str">
            <v/>
          </cell>
          <cell r="AU19" t="str">
            <v/>
          </cell>
          <cell r="AV19" t="str">
            <v/>
          </cell>
          <cell r="AW19" t="str">
            <v/>
          </cell>
          <cell r="AX19" t="str">
            <v/>
          </cell>
          <cell r="AY19" t="str">
            <v/>
          </cell>
          <cell r="AZ19" t="str">
            <v/>
          </cell>
          <cell r="BA19" t="str">
            <v/>
          </cell>
          <cell r="BB19" t="str">
            <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
          </cell>
          <cell r="BU19" t="str">
            <v/>
          </cell>
          <cell r="BV19" t="str">
            <v/>
          </cell>
          <cell r="BW19" t="str">
            <v/>
          </cell>
          <cell r="BX19" t="str">
            <v/>
          </cell>
          <cell r="BY19" t="str">
            <v/>
          </cell>
          <cell r="BZ19" t="str">
            <v/>
          </cell>
          <cell r="CA19" t="str">
            <v/>
          </cell>
          <cell r="CB19" t="str">
            <v/>
          </cell>
          <cell r="CC19" t="str">
            <v/>
          </cell>
          <cell r="CD19" t="str">
            <v/>
          </cell>
          <cell r="CE19" t="str">
            <v/>
          </cell>
          <cell r="CF19" t="str">
            <v/>
          </cell>
          <cell r="CG19" t="str">
            <v/>
          </cell>
          <cell r="CH19" t="str">
            <v/>
          </cell>
          <cell r="CI19" t="str">
            <v/>
          </cell>
          <cell r="CJ19">
            <v>0</v>
          </cell>
          <cell r="CK19" t="str">
            <v/>
          </cell>
          <cell r="CL19">
            <v>196234.70106240004</v>
          </cell>
        </row>
        <row r="20">
          <cell r="D20" t="str">
            <v>03-01</v>
          </cell>
          <cell r="E20" t="str">
            <v>EXCAVACIONES</v>
          </cell>
          <cell r="G20">
            <v>0</v>
          </cell>
          <cell r="H20" t="str">
            <v/>
          </cell>
          <cell r="I20">
            <v>71815.711968000018</v>
          </cell>
          <cell r="J20" t="str">
            <v/>
          </cell>
          <cell r="K20">
            <v>0</v>
          </cell>
          <cell r="L20" t="str">
            <v/>
          </cell>
          <cell r="M20">
            <v>0</v>
          </cell>
          <cell r="N20" t="str">
            <v/>
          </cell>
          <cell r="O20">
            <v>0</v>
          </cell>
          <cell r="P20" t="str">
            <v/>
          </cell>
          <cell r="Q20">
            <v>0</v>
          </cell>
          <cell r="R20" t="str">
            <v/>
          </cell>
          <cell r="S20">
            <v>0</v>
          </cell>
          <cell r="T20" t="str">
            <v/>
          </cell>
          <cell r="U20">
            <v>0</v>
          </cell>
          <cell r="V20" t="str">
            <v/>
          </cell>
          <cell r="W20">
            <v>0</v>
          </cell>
          <cell r="X20" t="str">
            <v/>
          </cell>
          <cell r="Y20">
            <v>0</v>
          </cell>
          <cell r="Z20" t="str">
            <v/>
          </cell>
          <cell r="AA20">
            <v>0</v>
          </cell>
          <cell r="AB20" t="str">
            <v/>
          </cell>
          <cell r="AC20">
            <v>0</v>
          </cell>
          <cell r="AD20" t="str">
            <v/>
          </cell>
          <cell r="AE20">
            <v>0</v>
          </cell>
          <cell r="AF20" t="str">
            <v/>
          </cell>
          <cell r="AG20">
            <v>0</v>
          </cell>
          <cell r="AH20" t="str">
            <v/>
          </cell>
          <cell r="AI20">
            <v>0</v>
          </cell>
          <cell r="AJ20" t="str">
            <v/>
          </cell>
          <cell r="AK20">
            <v>0</v>
          </cell>
          <cell r="AL20" t="str">
            <v/>
          </cell>
          <cell r="AM20">
            <v>0</v>
          </cell>
          <cell r="AN20" t="str">
            <v/>
          </cell>
          <cell r="AO20">
            <v>0</v>
          </cell>
          <cell r="AP20" t="str">
            <v/>
          </cell>
          <cell r="AQ20">
            <v>0</v>
          </cell>
          <cell r="AR20" t="str">
            <v/>
          </cell>
          <cell r="AS20">
            <v>0</v>
          </cell>
          <cell r="AT20" t="str">
            <v/>
          </cell>
          <cell r="AU20">
            <v>0</v>
          </cell>
          <cell r="AV20" t="str">
            <v/>
          </cell>
          <cell r="AW20">
            <v>0</v>
          </cell>
          <cell r="AX20" t="str">
            <v/>
          </cell>
          <cell r="AY20">
            <v>0</v>
          </cell>
          <cell r="AZ20" t="str">
            <v/>
          </cell>
          <cell r="BA20">
            <v>0</v>
          </cell>
          <cell r="BB20" t="str">
            <v/>
          </cell>
          <cell r="BC20">
            <v>0</v>
          </cell>
          <cell r="BD20" t="str">
            <v/>
          </cell>
          <cell r="BE20">
            <v>0</v>
          </cell>
          <cell r="BF20" t="str">
            <v/>
          </cell>
          <cell r="BG20">
            <v>0</v>
          </cell>
          <cell r="BH20" t="str">
            <v/>
          </cell>
          <cell r="BI20">
            <v>0</v>
          </cell>
          <cell r="BJ20" t="str">
            <v/>
          </cell>
          <cell r="BK20">
            <v>0</v>
          </cell>
          <cell r="BL20" t="str">
            <v/>
          </cell>
          <cell r="BM20">
            <v>0</v>
          </cell>
          <cell r="BN20" t="str">
            <v/>
          </cell>
          <cell r="BO20">
            <v>0</v>
          </cell>
          <cell r="BP20" t="str">
            <v/>
          </cell>
          <cell r="BQ20">
            <v>0</v>
          </cell>
          <cell r="BR20" t="str">
            <v/>
          </cell>
          <cell r="BS20">
            <v>0</v>
          </cell>
          <cell r="BT20" t="str">
            <v/>
          </cell>
          <cell r="BU20">
            <v>0</v>
          </cell>
          <cell r="BV20" t="str">
            <v/>
          </cell>
          <cell r="BW20">
            <v>0</v>
          </cell>
          <cell r="BX20" t="str">
            <v/>
          </cell>
          <cell r="BY20">
            <v>0</v>
          </cell>
          <cell r="BZ20" t="str">
            <v/>
          </cell>
          <cell r="CA20">
            <v>0</v>
          </cell>
          <cell r="CB20" t="str">
            <v/>
          </cell>
          <cell r="CC20">
            <v>0</v>
          </cell>
          <cell r="CD20" t="str">
            <v/>
          </cell>
          <cell r="CE20">
            <v>0</v>
          </cell>
          <cell r="CF20" t="str">
            <v/>
          </cell>
          <cell r="CG20">
            <v>0</v>
          </cell>
          <cell r="CH20" t="str">
            <v/>
          </cell>
          <cell r="CI20">
            <v>0</v>
          </cell>
          <cell r="CJ20">
            <v>0</v>
          </cell>
          <cell r="CK20">
            <v>71815.711968000018</v>
          </cell>
          <cell r="CL20" t="str">
            <v/>
          </cell>
        </row>
        <row r="21">
          <cell r="D21" t="str">
            <v>03-01-020</v>
          </cell>
          <cell r="E21" t="str">
            <v>EXCAVACION MANUAL DE MATERIAL HETEROGENEO DE 0-2 M, BAJO CUALQUIER GRADO DE HUMEDAD. INCLUYE DESCAPOTE, MATERIAL COMUN, ROCA DESCOMPUESTA, BOLAS DE ROCA DE VOLUMEN INFERIOR A 0.35 M3; INCLUYE CARGUE Y TRANSPORTE INTERNO Y SU MEDIDA SERA EN EL SITIO; NO INCLUYE BOTADERO; NO INCLUYE ENTIBADO.</v>
          </cell>
          <cell r="F21" t="str">
            <v>M3</v>
          </cell>
          <cell r="G21">
            <v>12129</v>
          </cell>
          <cell r="H21">
            <v>5.9209920000000009</v>
          </cell>
          <cell r="I21">
            <v>71815.711968000018</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5.9209920000000009</v>
          </cell>
          <cell r="CK21">
            <v>71815.711968000018</v>
          </cell>
          <cell r="CL21" t="str">
            <v/>
          </cell>
        </row>
        <row r="22">
          <cell r="D22" t="str">
            <v>03-02</v>
          </cell>
          <cell r="E22" t="str">
            <v>BOTADA</v>
          </cell>
          <cell r="G22">
            <v>0</v>
          </cell>
          <cell r="H22" t="str">
            <v/>
          </cell>
          <cell r="I22">
            <v>124418.98909440002</v>
          </cell>
          <cell r="J22" t="str">
            <v/>
          </cell>
          <cell r="K22">
            <v>0</v>
          </cell>
          <cell r="L22" t="str">
            <v/>
          </cell>
          <cell r="M22">
            <v>0</v>
          </cell>
          <cell r="N22" t="str">
            <v/>
          </cell>
          <cell r="O22">
            <v>0</v>
          </cell>
          <cell r="P22" t="str">
            <v/>
          </cell>
          <cell r="Q22">
            <v>0</v>
          </cell>
          <cell r="R22" t="str">
            <v/>
          </cell>
          <cell r="S22">
            <v>0</v>
          </cell>
          <cell r="T22" t="str">
            <v/>
          </cell>
          <cell r="U22">
            <v>0</v>
          </cell>
          <cell r="V22" t="str">
            <v/>
          </cell>
          <cell r="W22">
            <v>0</v>
          </cell>
          <cell r="X22" t="str">
            <v/>
          </cell>
          <cell r="Y22">
            <v>0</v>
          </cell>
          <cell r="Z22" t="str">
            <v/>
          </cell>
          <cell r="AA22">
            <v>0</v>
          </cell>
          <cell r="AB22" t="str">
            <v/>
          </cell>
          <cell r="AC22">
            <v>0</v>
          </cell>
          <cell r="AD22" t="str">
            <v/>
          </cell>
          <cell r="AE22">
            <v>0</v>
          </cell>
          <cell r="AF22" t="str">
            <v/>
          </cell>
          <cell r="AG22">
            <v>0</v>
          </cell>
          <cell r="AH22" t="str">
            <v/>
          </cell>
          <cell r="AI22">
            <v>0</v>
          </cell>
          <cell r="AJ22" t="str">
            <v/>
          </cell>
          <cell r="AK22">
            <v>0</v>
          </cell>
          <cell r="AL22" t="str">
            <v/>
          </cell>
          <cell r="AM22">
            <v>0</v>
          </cell>
          <cell r="AN22" t="str">
            <v/>
          </cell>
          <cell r="AO22">
            <v>0</v>
          </cell>
          <cell r="AP22" t="str">
            <v/>
          </cell>
          <cell r="AQ22">
            <v>0</v>
          </cell>
          <cell r="AR22" t="str">
            <v/>
          </cell>
          <cell r="AS22">
            <v>0</v>
          </cell>
          <cell r="AT22" t="str">
            <v/>
          </cell>
          <cell r="AU22">
            <v>0</v>
          </cell>
          <cell r="AV22" t="str">
            <v/>
          </cell>
          <cell r="AW22">
            <v>0</v>
          </cell>
          <cell r="AX22" t="str">
            <v/>
          </cell>
          <cell r="AY22">
            <v>0</v>
          </cell>
          <cell r="AZ22" t="str">
            <v/>
          </cell>
          <cell r="BA22">
            <v>0</v>
          </cell>
          <cell r="BB22" t="str">
            <v/>
          </cell>
          <cell r="BC22">
            <v>0</v>
          </cell>
          <cell r="BD22" t="str">
            <v/>
          </cell>
          <cell r="BE22">
            <v>0</v>
          </cell>
          <cell r="BF22" t="str">
            <v/>
          </cell>
          <cell r="BG22">
            <v>0</v>
          </cell>
          <cell r="BH22" t="str">
            <v/>
          </cell>
          <cell r="BI22">
            <v>0</v>
          </cell>
          <cell r="BJ22" t="str">
            <v/>
          </cell>
          <cell r="BK22">
            <v>0</v>
          </cell>
          <cell r="BL22" t="str">
            <v/>
          </cell>
          <cell r="BM22">
            <v>0</v>
          </cell>
          <cell r="BN22" t="str">
            <v/>
          </cell>
          <cell r="BO22">
            <v>0</v>
          </cell>
          <cell r="BP22" t="str">
            <v/>
          </cell>
          <cell r="BQ22">
            <v>0</v>
          </cell>
          <cell r="BR22" t="str">
            <v/>
          </cell>
          <cell r="BS22">
            <v>0</v>
          </cell>
          <cell r="BT22" t="str">
            <v/>
          </cell>
          <cell r="BU22">
            <v>0</v>
          </cell>
          <cell r="BV22" t="str">
            <v/>
          </cell>
          <cell r="BW22">
            <v>0</v>
          </cell>
          <cell r="BX22" t="str">
            <v/>
          </cell>
          <cell r="BY22">
            <v>0</v>
          </cell>
          <cell r="BZ22" t="str">
            <v/>
          </cell>
          <cell r="CA22">
            <v>0</v>
          </cell>
          <cell r="CB22" t="str">
            <v/>
          </cell>
          <cell r="CC22">
            <v>0</v>
          </cell>
          <cell r="CD22" t="str">
            <v/>
          </cell>
          <cell r="CE22">
            <v>0</v>
          </cell>
          <cell r="CF22" t="str">
            <v/>
          </cell>
          <cell r="CG22">
            <v>0</v>
          </cell>
          <cell r="CH22" t="str">
            <v/>
          </cell>
          <cell r="CI22">
            <v>0</v>
          </cell>
          <cell r="CJ22">
            <v>0</v>
          </cell>
          <cell r="CK22">
            <v>124418.98909440002</v>
          </cell>
          <cell r="CL22" t="str">
            <v/>
          </cell>
        </row>
        <row r="23">
          <cell r="D23" t="str">
            <v>03-02-010</v>
          </cell>
          <cell r="E23" t="str">
            <v>BOTADA DE MATERIALES RESULTANTES DE EXCAVACIONES, DEMOLICIONES, RETIRO Y DEMAS ACTIVIDADES QUE ASI LO REQUIERAN, ESTE SERA LLEVADO EN VOLQUETA U OTRO MEDIO DE TRANSPORTE AL SITIO DESTINADO.</v>
          </cell>
          <cell r="F23" t="str">
            <v>M3</v>
          </cell>
          <cell r="G23">
            <v>16164</v>
          </cell>
          <cell r="H23">
            <v>7.6972896000000013</v>
          </cell>
          <cell r="I23">
            <v>124418.98909440002</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7.6972896000000013</v>
          </cell>
          <cell r="CK23">
            <v>124418.98909440002</v>
          </cell>
          <cell r="CL23" t="str">
            <v/>
          </cell>
        </row>
        <row r="24">
          <cell r="D24" t="str">
            <v>04</v>
          </cell>
          <cell r="E24" t="str">
            <v>CONCRETOS ESTRUCTURALES</v>
          </cell>
          <cell r="G24">
            <v>0</v>
          </cell>
          <cell r="H24" t="str">
            <v/>
          </cell>
          <cell r="I24" t="str">
            <v/>
          </cell>
          <cell r="J24" t="str">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cell r="Z24" t="str">
            <v/>
          </cell>
          <cell r="AA24" t="str">
            <v/>
          </cell>
          <cell r="AB24" t="str">
            <v/>
          </cell>
          <cell r="AC24" t="str">
            <v/>
          </cell>
          <cell r="AD24" t="str">
            <v/>
          </cell>
          <cell r="AE24" t="str">
            <v/>
          </cell>
          <cell r="AF24" t="str">
            <v/>
          </cell>
          <cell r="AG24" t="str">
            <v/>
          </cell>
          <cell r="AH24" t="str">
            <v/>
          </cell>
          <cell r="AI24" t="str">
            <v/>
          </cell>
          <cell r="AJ24" t="str">
            <v/>
          </cell>
          <cell r="AK24" t="str">
            <v/>
          </cell>
          <cell r="AL24" t="str">
            <v/>
          </cell>
          <cell r="AM24" t="str">
            <v/>
          </cell>
          <cell r="AN24" t="str">
            <v/>
          </cell>
          <cell r="AO24" t="str">
            <v/>
          </cell>
          <cell r="AP24" t="str">
            <v/>
          </cell>
          <cell r="AQ24" t="str">
            <v/>
          </cell>
          <cell r="AR24" t="str">
            <v/>
          </cell>
          <cell r="AS24" t="str">
            <v/>
          </cell>
          <cell r="AT24" t="str">
            <v/>
          </cell>
          <cell r="AU24" t="str">
            <v/>
          </cell>
          <cell r="AV24" t="str">
            <v/>
          </cell>
          <cell r="AW24" t="str">
            <v/>
          </cell>
          <cell r="AX24" t="str">
            <v/>
          </cell>
          <cell r="AY24" t="str">
            <v/>
          </cell>
          <cell r="AZ24" t="str">
            <v/>
          </cell>
          <cell r="BA24" t="str">
            <v/>
          </cell>
          <cell r="BB24" t="str">
            <v/>
          </cell>
          <cell r="BC24" t="str">
            <v/>
          </cell>
          <cell r="BD24" t="str">
            <v/>
          </cell>
          <cell r="BE24" t="str">
            <v/>
          </cell>
          <cell r="BF24" t="str">
            <v/>
          </cell>
          <cell r="BG24" t="str">
            <v/>
          </cell>
          <cell r="BH24" t="str">
            <v/>
          </cell>
          <cell r="BI24" t="str">
            <v/>
          </cell>
          <cell r="BJ24" t="str">
            <v/>
          </cell>
          <cell r="BK24" t="str">
            <v/>
          </cell>
          <cell r="BL24" t="str">
            <v/>
          </cell>
          <cell r="BM24" t="str">
            <v/>
          </cell>
          <cell r="BN24" t="str">
            <v/>
          </cell>
          <cell r="BO24" t="str">
            <v/>
          </cell>
          <cell r="BP24" t="str">
            <v/>
          </cell>
          <cell r="BQ24" t="str">
            <v/>
          </cell>
          <cell r="BR24" t="str">
            <v/>
          </cell>
          <cell r="BS24" t="str">
            <v/>
          </cell>
          <cell r="BT24" t="str">
            <v/>
          </cell>
          <cell r="BU24" t="str">
            <v/>
          </cell>
          <cell r="BV24" t="str">
            <v/>
          </cell>
          <cell r="BW24" t="str">
            <v/>
          </cell>
          <cell r="BX24" t="str">
            <v/>
          </cell>
          <cell r="BY24" t="str">
            <v/>
          </cell>
          <cell r="BZ24" t="str">
            <v/>
          </cell>
          <cell r="CA24" t="str">
            <v/>
          </cell>
          <cell r="CB24" t="str">
            <v/>
          </cell>
          <cell r="CC24" t="str">
            <v/>
          </cell>
          <cell r="CD24" t="str">
            <v/>
          </cell>
          <cell r="CE24" t="str">
            <v/>
          </cell>
          <cell r="CF24" t="str">
            <v/>
          </cell>
          <cell r="CG24" t="str">
            <v/>
          </cell>
          <cell r="CH24" t="str">
            <v/>
          </cell>
          <cell r="CI24" t="str">
            <v/>
          </cell>
          <cell r="CJ24">
            <v>0</v>
          </cell>
          <cell r="CK24" t="str">
            <v/>
          </cell>
          <cell r="CL24">
            <v>1981632.2399999998</v>
          </cell>
        </row>
        <row r="25">
          <cell r="D25" t="str">
            <v>04-10</v>
          </cell>
          <cell r="E25" t="str">
            <v>CONCRETOS PARA CIMENTACION</v>
          </cell>
          <cell r="G25">
            <v>0</v>
          </cell>
          <cell r="H25" t="str">
            <v/>
          </cell>
          <cell r="I25">
            <v>0</v>
          </cell>
          <cell r="J25" t="str">
            <v/>
          </cell>
          <cell r="K25">
            <v>0</v>
          </cell>
          <cell r="L25" t="str">
            <v/>
          </cell>
          <cell r="M25">
            <v>0</v>
          </cell>
          <cell r="N25" t="str">
            <v/>
          </cell>
          <cell r="O25">
            <v>0</v>
          </cell>
          <cell r="P25" t="str">
            <v/>
          </cell>
          <cell r="Q25">
            <v>0</v>
          </cell>
          <cell r="R25" t="str">
            <v/>
          </cell>
          <cell r="S25">
            <v>0</v>
          </cell>
          <cell r="T25" t="str">
            <v/>
          </cell>
          <cell r="U25">
            <v>0</v>
          </cell>
          <cell r="V25" t="str">
            <v/>
          </cell>
          <cell r="W25">
            <v>0</v>
          </cell>
          <cell r="X25" t="str">
            <v/>
          </cell>
          <cell r="Y25">
            <v>0</v>
          </cell>
          <cell r="Z25" t="str">
            <v/>
          </cell>
          <cell r="AA25">
            <v>0</v>
          </cell>
          <cell r="AB25" t="str">
            <v/>
          </cell>
          <cell r="AC25">
            <v>0</v>
          </cell>
          <cell r="AD25" t="str">
            <v/>
          </cell>
          <cell r="AE25">
            <v>0</v>
          </cell>
          <cell r="AF25" t="str">
            <v/>
          </cell>
          <cell r="AG25">
            <v>0</v>
          </cell>
          <cell r="AH25" t="str">
            <v/>
          </cell>
          <cell r="AI25">
            <v>0</v>
          </cell>
          <cell r="AJ25" t="str">
            <v/>
          </cell>
          <cell r="AK25">
            <v>0</v>
          </cell>
          <cell r="AL25" t="str">
            <v/>
          </cell>
          <cell r="AM25">
            <v>0</v>
          </cell>
          <cell r="AN25" t="str">
            <v/>
          </cell>
          <cell r="AO25">
            <v>0</v>
          </cell>
          <cell r="AP25" t="str">
            <v/>
          </cell>
          <cell r="AQ25">
            <v>0</v>
          </cell>
          <cell r="AR25" t="str">
            <v/>
          </cell>
          <cell r="AS25">
            <v>0</v>
          </cell>
          <cell r="AT25" t="str">
            <v/>
          </cell>
          <cell r="AU25">
            <v>0</v>
          </cell>
          <cell r="AV25" t="str">
            <v/>
          </cell>
          <cell r="AW25">
            <v>0</v>
          </cell>
          <cell r="AX25" t="str">
            <v/>
          </cell>
          <cell r="AY25">
            <v>0</v>
          </cell>
          <cell r="AZ25" t="str">
            <v/>
          </cell>
          <cell r="BA25">
            <v>0</v>
          </cell>
          <cell r="BB25" t="str">
            <v/>
          </cell>
          <cell r="BC25">
            <v>0</v>
          </cell>
          <cell r="BD25" t="str">
            <v/>
          </cell>
          <cell r="BE25">
            <v>0</v>
          </cell>
          <cell r="BF25" t="str">
            <v/>
          </cell>
          <cell r="BG25">
            <v>0</v>
          </cell>
          <cell r="BH25" t="str">
            <v/>
          </cell>
          <cell r="BI25">
            <v>0</v>
          </cell>
          <cell r="BJ25" t="str">
            <v/>
          </cell>
          <cell r="BK25">
            <v>0</v>
          </cell>
          <cell r="BL25" t="str">
            <v/>
          </cell>
          <cell r="BM25">
            <v>0</v>
          </cell>
          <cell r="BN25" t="str">
            <v/>
          </cell>
          <cell r="BO25">
            <v>0</v>
          </cell>
          <cell r="BP25" t="str">
            <v/>
          </cell>
          <cell r="BQ25">
            <v>0</v>
          </cell>
          <cell r="BR25" t="str">
            <v/>
          </cell>
          <cell r="BS25">
            <v>0</v>
          </cell>
          <cell r="BT25" t="str">
            <v/>
          </cell>
          <cell r="BU25">
            <v>0</v>
          </cell>
          <cell r="BV25" t="str">
            <v/>
          </cell>
          <cell r="BW25">
            <v>0</v>
          </cell>
          <cell r="BX25" t="str">
            <v/>
          </cell>
          <cell r="BY25">
            <v>0</v>
          </cell>
          <cell r="BZ25" t="str">
            <v/>
          </cell>
          <cell r="CA25">
            <v>0</v>
          </cell>
          <cell r="CB25" t="str">
            <v/>
          </cell>
          <cell r="CC25">
            <v>0</v>
          </cell>
          <cell r="CD25" t="str">
            <v/>
          </cell>
          <cell r="CE25">
            <v>0</v>
          </cell>
          <cell r="CF25" t="str">
            <v/>
          </cell>
          <cell r="CG25">
            <v>0</v>
          </cell>
          <cell r="CH25" t="str">
            <v/>
          </cell>
          <cell r="CI25">
            <v>0</v>
          </cell>
          <cell r="CJ25">
            <v>0</v>
          </cell>
          <cell r="CK25">
            <v>0</v>
          </cell>
          <cell r="CL25" t="str">
            <v/>
          </cell>
        </row>
        <row r="26">
          <cell r="D26" t="str">
            <v>04-10-060</v>
          </cell>
          <cell r="E26" t="str">
            <v>VIGA DE CIMENTACION EN CONCRETO DE 21 MPa, DE SECCION 0.10X0.15 M. INCLUYE FORMALETA, EQUIPO Y TODO LO NECESARIO PARA SU CORRECTA COLOCACION Y FUNCIONAMIENTO.</v>
          </cell>
          <cell r="F26" t="str">
            <v>M</v>
          </cell>
          <cell r="G26">
            <v>42494</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cell r="CL26" t="str">
            <v/>
          </cell>
        </row>
        <row r="27">
          <cell r="D27" t="str">
            <v>04-25</v>
          </cell>
          <cell r="E27" t="str">
            <v>VIGAS SOBRE MAMPOSTERIA</v>
          </cell>
          <cell r="G27">
            <v>0</v>
          </cell>
          <cell r="H27" t="str">
            <v/>
          </cell>
          <cell r="I27">
            <v>1069897.92</v>
          </cell>
          <cell r="J27" t="str">
            <v/>
          </cell>
          <cell r="K27">
            <v>0</v>
          </cell>
          <cell r="L27" t="str">
            <v/>
          </cell>
          <cell r="M27">
            <v>0</v>
          </cell>
          <cell r="N27" t="str">
            <v/>
          </cell>
          <cell r="O27">
            <v>0</v>
          </cell>
          <cell r="P27" t="str">
            <v/>
          </cell>
          <cell r="Q27">
            <v>0</v>
          </cell>
          <cell r="R27" t="str">
            <v/>
          </cell>
          <cell r="S27">
            <v>0</v>
          </cell>
          <cell r="T27" t="str">
            <v/>
          </cell>
          <cell r="U27">
            <v>0</v>
          </cell>
          <cell r="V27" t="str">
            <v/>
          </cell>
          <cell r="W27">
            <v>0</v>
          </cell>
          <cell r="X27" t="str">
            <v/>
          </cell>
          <cell r="Y27">
            <v>0</v>
          </cell>
          <cell r="Z27" t="str">
            <v/>
          </cell>
          <cell r="AA27">
            <v>0</v>
          </cell>
          <cell r="AB27" t="str">
            <v/>
          </cell>
          <cell r="AC27">
            <v>0</v>
          </cell>
          <cell r="AD27" t="str">
            <v/>
          </cell>
          <cell r="AE27">
            <v>0</v>
          </cell>
          <cell r="AF27" t="str">
            <v/>
          </cell>
          <cell r="AG27">
            <v>0</v>
          </cell>
          <cell r="AH27" t="str">
            <v/>
          </cell>
          <cell r="AI27">
            <v>0</v>
          </cell>
          <cell r="AJ27" t="str">
            <v/>
          </cell>
          <cell r="AK27">
            <v>0</v>
          </cell>
          <cell r="AL27" t="str">
            <v/>
          </cell>
          <cell r="AM27">
            <v>0</v>
          </cell>
          <cell r="AN27" t="str">
            <v/>
          </cell>
          <cell r="AO27">
            <v>0</v>
          </cell>
          <cell r="AP27" t="str">
            <v/>
          </cell>
          <cell r="AQ27">
            <v>0</v>
          </cell>
          <cell r="AR27" t="str">
            <v/>
          </cell>
          <cell r="AS27">
            <v>0</v>
          </cell>
          <cell r="AT27" t="str">
            <v/>
          </cell>
          <cell r="AU27">
            <v>0</v>
          </cell>
          <cell r="AV27" t="str">
            <v/>
          </cell>
          <cell r="AW27">
            <v>0</v>
          </cell>
          <cell r="AX27" t="str">
            <v/>
          </cell>
          <cell r="AY27">
            <v>0</v>
          </cell>
          <cell r="AZ27" t="str">
            <v/>
          </cell>
          <cell r="BA27">
            <v>0</v>
          </cell>
          <cell r="BB27" t="str">
            <v/>
          </cell>
          <cell r="BC27">
            <v>0</v>
          </cell>
          <cell r="BD27" t="str">
            <v/>
          </cell>
          <cell r="BE27">
            <v>0</v>
          </cell>
          <cell r="BF27" t="str">
            <v/>
          </cell>
          <cell r="BG27">
            <v>0</v>
          </cell>
          <cell r="BH27" t="str">
            <v/>
          </cell>
          <cell r="BI27">
            <v>0</v>
          </cell>
          <cell r="BJ27" t="str">
            <v/>
          </cell>
          <cell r="BK27">
            <v>0</v>
          </cell>
          <cell r="BL27" t="str">
            <v/>
          </cell>
          <cell r="BM27">
            <v>0</v>
          </cell>
          <cell r="BN27" t="str">
            <v/>
          </cell>
          <cell r="BO27">
            <v>0</v>
          </cell>
          <cell r="BP27" t="str">
            <v/>
          </cell>
          <cell r="BQ27">
            <v>0</v>
          </cell>
          <cell r="BR27" t="str">
            <v/>
          </cell>
          <cell r="BS27">
            <v>0</v>
          </cell>
          <cell r="BT27" t="str">
            <v/>
          </cell>
          <cell r="BU27">
            <v>0</v>
          </cell>
          <cell r="BV27" t="str">
            <v/>
          </cell>
          <cell r="BW27">
            <v>0</v>
          </cell>
          <cell r="BX27" t="str">
            <v/>
          </cell>
          <cell r="BY27">
            <v>0</v>
          </cell>
          <cell r="BZ27" t="str">
            <v/>
          </cell>
          <cell r="CA27">
            <v>0</v>
          </cell>
          <cell r="CB27" t="str">
            <v/>
          </cell>
          <cell r="CC27">
            <v>0</v>
          </cell>
          <cell r="CD27" t="str">
            <v/>
          </cell>
          <cell r="CE27">
            <v>0</v>
          </cell>
          <cell r="CF27" t="str">
            <v/>
          </cell>
          <cell r="CG27">
            <v>0</v>
          </cell>
          <cell r="CH27" t="str">
            <v/>
          </cell>
          <cell r="CI27">
            <v>0</v>
          </cell>
          <cell r="CJ27">
            <v>0</v>
          </cell>
          <cell r="CK27">
            <v>1069897.92</v>
          </cell>
          <cell r="CL27" t="str">
            <v/>
          </cell>
        </row>
        <row r="28">
          <cell r="D28" t="str">
            <v>04-25-010</v>
          </cell>
          <cell r="E28" t="str">
            <v>VIGA DE AMARRE SUPERIOR EN CONCRETO DE 21 MPa SOBRE MAMPOSTERIA, DE SECCION 0.10X0.20 M. INCLUYE FORMALETA, EQUIPO Y TODO LO NECESARIO PARA SU CORRECTA COLOCACION Y FUNCIONAMIENTO.</v>
          </cell>
          <cell r="F28" t="str">
            <v>M</v>
          </cell>
          <cell r="G28">
            <v>36741</v>
          </cell>
          <cell r="H28">
            <v>29.12</v>
          </cell>
          <cell r="I28">
            <v>1069897.92</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29.12</v>
          </cell>
          <cell r="CK28">
            <v>1069897.92</v>
          </cell>
          <cell r="CL28" t="str">
            <v/>
          </cell>
        </row>
        <row r="29">
          <cell r="D29" t="str">
            <v>04-25-020</v>
          </cell>
          <cell r="E29" t="str">
            <v>CINTAS DE AMARRE SUPERIOR EN CONCRETO DE 21 MPa SOBRE MAMPOSTERIA, DE SECCION 0.10X0.10 M. INCLUYE FORMALETA, EQUIPO Y TODO LO NECESARIO PARA SU CORRECTA COLOCACION Y FUNCIONAMIENTO.</v>
          </cell>
          <cell r="F29" t="str">
            <v>M</v>
          </cell>
          <cell r="G29">
            <v>22444</v>
          </cell>
          <cell r="H29" t="str">
            <v/>
          </cell>
          <cell r="I29" t="str">
            <v/>
          </cell>
          <cell r="J29" t="str">
            <v/>
          </cell>
          <cell r="K29" t="str">
            <v/>
          </cell>
          <cell r="L29" t="str">
            <v/>
          </cell>
          <cell r="M29" t="str">
            <v/>
          </cell>
          <cell r="N29" t="str">
            <v/>
          </cell>
          <cell r="O29" t="str">
            <v/>
          </cell>
          <cell r="P29" t="str">
            <v/>
          </cell>
          <cell r="Q29" t="str">
            <v/>
          </cell>
          <cell r="R29" t="str">
            <v/>
          </cell>
          <cell r="S29" t="str">
            <v/>
          </cell>
          <cell r="T29" t="str">
            <v/>
          </cell>
          <cell r="U29" t="str">
            <v/>
          </cell>
          <cell r="V29" t="str">
            <v/>
          </cell>
          <cell r="W29" t="str">
            <v/>
          </cell>
          <cell r="X29" t="str">
            <v/>
          </cell>
          <cell r="Y29" t="str">
            <v/>
          </cell>
          <cell r="Z29" t="str">
            <v/>
          </cell>
          <cell r="AA29" t="str">
            <v/>
          </cell>
          <cell r="AB29" t="str">
            <v/>
          </cell>
          <cell r="AC29" t="str">
            <v/>
          </cell>
          <cell r="AD29" t="str">
            <v/>
          </cell>
          <cell r="AE29" t="str">
            <v/>
          </cell>
          <cell r="AF29" t="str">
            <v/>
          </cell>
          <cell r="AG29" t="str">
            <v/>
          </cell>
          <cell r="AH29" t="str">
            <v/>
          </cell>
          <cell r="AI29" t="str">
            <v/>
          </cell>
          <cell r="AJ29" t="str">
            <v/>
          </cell>
          <cell r="AK29" t="str">
            <v/>
          </cell>
          <cell r="AL29" t="str">
            <v/>
          </cell>
          <cell r="AM29" t="str">
            <v/>
          </cell>
          <cell r="AN29" t="str">
            <v/>
          </cell>
          <cell r="AO29" t="str">
            <v/>
          </cell>
          <cell r="AP29" t="str">
            <v/>
          </cell>
          <cell r="AQ29" t="str">
            <v/>
          </cell>
          <cell r="AR29" t="str">
            <v/>
          </cell>
          <cell r="AS29" t="str">
            <v/>
          </cell>
          <cell r="AT29" t="str">
            <v/>
          </cell>
          <cell r="AU29" t="str">
            <v/>
          </cell>
          <cell r="AV29" t="str">
            <v/>
          </cell>
          <cell r="AW29" t="str">
            <v/>
          </cell>
          <cell r="AX29" t="str">
            <v/>
          </cell>
          <cell r="AY29" t="str">
            <v/>
          </cell>
          <cell r="AZ29" t="str">
            <v/>
          </cell>
          <cell r="BA29" t="str">
            <v/>
          </cell>
          <cell r="BB29" t="str">
            <v/>
          </cell>
          <cell r="BC29" t="str">
            <v/>
          </cell>
          <cell r="BD29" t="str">
            <v/>
          </cell>
          <cell r="BE29" t="str">
            <v/>
          </cell>
          <cell r="BF29" t="str">
            <v/>
          </cell>
          <cell r="BG29" t="str">
            <v/>
          </cell>
          <cell r="BH29" t="str">
            <v/>
          </cell>
          <cell r="BI29" t="str">
            <v/>
          </cell>
          <cell r="BJ29" t="str">
            <v/>
          </cell>
          <cell r="BK29" t="str">
            <v/>
          </cell>
          <cell r="BL29" t="str">
            <v/>
          </cell>
          <cell r="BM29" t="str">
            <v/>
          </cell>
          <cell r="BN29" t="str">
            <v/>
          </cell>
          <cell r="BO29" t="str">
            <v/>
          </cell>
          <cell r="BP29" t="str">
            <v/>
          </cell>
          <cell r="BQ29" t="str">
            <v/>
          </cell>
          <cell r="BR29" t="str">
            <v/>
          </cell>
          <cell r="BS29" t="str">
            <v/>
          </cell>
          <cell r="BT29" t="str">
            <v/>
          </cell>
          <cell r="BU29" t="str">
            <v/>
          </cell>
          <cell r="BV29" t="str">
            <v/>
          </cell>
          <cell r="BW29" t="str">
            <v/>
          </cell>
          <cell r="BX29" t="str">
            <v/>
          </cell>
          <cell r="BY29" t="str">
            <v/>
          </cell>
          <cell r="BZ29" t="str">
            <v/>
          </cell>
          <cell r="CA29" t="str">
            <v/>
          </cell>
          <cell r="CB29" t="str">
            <v/>
          </cell>
          <cell r="CC29" t="str">
            <v/>
          </cell>
          <cell r="CD29" t="str">
            <v/>
          </cell>
          <cell r="CE29" t="str">
            <v/>
          </cell>
          <cell r="CF29" t="str">
            <v/>
          </cell>
          <cell r="CG29" t="str">
            <v/>
          </cell>
          <cell r="CH29" t="str">
            <v/>
          </cell>
          <cell r="CI29" t="str">
            <v/>
          </cell>
          <cell r="CJ29">
            <v>0</v>
          </cell>
          <cell r="CK29">
            <v>0</v>
          </cell>
          <cell r="CL29" t="str">
            <v/>
          </cell>
        </row>
        <row r="30">
          <cell r="D30" t="str">
            <v>04-50</v>
          </cell>
          <cell r="E30" t="str">
            <v>COLUMNAS EN MADERA</v>
          </cell>
          <cell r="G30">
            <v>0</v>
          </cell>
          <cell r="H30" t="str">
            <v/>
          </cell>
          <cell r="I30">
            <v>911734.32</v>
          </cell>
          <cell r="J30" t="str">
            <v/>
          </cell>
          <cell r="K30">
            <v>0</v>
          </cell>
          <cell r="L30" t="str">
            <v/>
          </cell>
          <cell r="M30">
            <v>0</v>
          </cell>
          <cell r="N30" t="str">
            <v/>
          </cell>
          <cell r="O30">
            <v>0</v>
          </cell>
          <cell r="P30" t="str">
            <v/>
          </cell>
          <cell r="Q30">
            <v>0</v>
          </cell>
          <cell r="R30" t="str">
            <v/>
          </cell>
          <cell r="S30">
            <v>0</v>
          </cell>
          <cell r="T30" t="str">
            <v/>
          </cell>
          <cell r="U30">
            <v>0</v>
          </cell>
          <cell r="V30" t="str">
            <v/>
          </cell>
          <cell r="W30">
            <v>0</v>
          </cell>
          <cell r="X30" t="str">
            <v/>
          </cell>
          <cell r="Y30">
            <v>0</v>
          </cell>
          <cell r="Z30" t="str">
            <v/>
          </cell>
          <cell r="AA30">
            <v>0</v>
          </cell>
          <cell r="AB30" t="str">
            <v/>
          </cell>
          <cell r="AC30">
            <v>0</v>
          </cell>
          <cell r="AD30" t="str">
            <v/>
          </cell>
          <cell r="AE30">
            <v>0</v>
          </cell>
          <cell r="AF30" t="str">
            <v/>
          </cell>
          <cell r="AG30">
            <v>0</v>
          </cell>
          <cell r="AH30" t="str">
            <v/>
          </cell>
          <cell r="AI30">
            <v>0</v>
          </cell>
          <cell r="AJ30" t="str">
            <v/>
          </cell>
          <cell r="AK30">
            <v>0</v>
          </cell>
          <cell r="AL30" t="str">
            <v/>
          </cell>
          <cell r="AM30">
            <v>0</v>
          </cell>
          <cell r="AN30" t="str">
            <v/>
          </cell>
          <cell r="AO30">
            <v>0</v>
          </cell>
          <cell r="AP30" t="str">
            <v/>
          </cell>
          <cell r="AQ30">
            <v>0</v>
          </cell>
          <cell r="AR30" t="str">
            <v/>
          </cell>
          <cell r="AS30">
            <v>0</v>
          </cell>
          <cell r="AT30" t="str">
            <v/>
          </cell>
          <cell r="AU30">
            <v>0</v>
          </cell>
          <cell r="AV30" t="str">
            <v/>
          </cell>
          <cell r="AW30">
            <v>0</v>
          </cell>
          <cell r="AX30" t="str">
            <v/>
          </cell>
          <cell r="AY30">
            <v>0</v>
          </cell>
          <cell r="AZ30" t="str">
            <v/>
          </cell>
          <cell r="BA30">
            <v>0</v>
          </cell>
          <cell r="BB30" t="str">
            <v/>
          </cell>
          <cell r="BC30">
            <v>0</v>
          </cell>
          <cell r="BD30" t="str">
            <v/>
          </cell>
          <cell r="BE30">
            <v>0</v>
          </cell>
          <cell r="BF30" t="str">
            <v/>
          </cell>
          <cell r="BG30">
            <v>0</v>
          </cell>
          <cell r="BH30" t="str">
            <v/>
          </cell>
          <cell r="BI30">
            <v>0</v>
          </cell>
          <cell r="BJ30" t="str">
            <v/>
          </cell>
          <cell r="BK30">
            <v>0</v>
          </cell>
          <cell r="BL30" t="str">
            <v/>
          </cell>
          <cell r="BM30">
            <v>0</v>
          </cell>
          <cell r="BN30" t="str">
            <v/>
          </cell>
          <cell r="BO30">
            <v>0</v>
          </cell>
          <cell r="BP30" t="str">
            <v/>
          </cell>
          <cell r="BQ30">
            <v>0</v>
          </cell>
          <cell r="BR30" t="str">
            <v/>
          </cell>
          <cell r="BS30">
            <v>0</v>
          </cell>
          <cell r="BT30" t="str">
            <v/>
          </cell>
          <cell r="BU30">
            <v>0</v>
          </cell>
          <cell r="BV30" t="str">
            <v/>
          </cell>
          <cell r="BW30">
            <v>0</v>
          </cell>
          <cell r="BX30" t="str">
            <v/>
          </cell>
          <cell r="BY30">
            <v>0</v>
          </cell>
          <cell r="BZ30" t="str">
            <v/>
          </cell>
          <cell r="CA30">
            <v>0</v>
          </cell>
          <cell r="CB30" t="str">
            <v/>
          </cell>
          <cell r="CC30">
            <v>0</v>
          </cell>
          <cell r="CD30" t="str">
            <v/>
          </cell>
          <cell r="CE30">
            <v>0</v>
          </cell>
          <cell r="CF30" t="str">
            <v/>
          </cell>
          <cell r="CG30">
            <v>0</v>
          </cell>
          <cell r="CH30" t="str">
            <v/>
          </cell>
          <cell r="CI30">
            <v>0</v>
          </cell>
          <cell r="CJ30">
            <v>0</v>
          </cell>
          <cell r="CK30">
            <v>911734.32</v>
          </cell>
          <cell r="CL30" t="str">
            <v/>
          </cell>
        </row>
        <row r="31">
          <cell r="D31" t="str">
            <v>04-50-010</v>
          </cell>
          <cell r="E31" t="str">
            <v>VIGA EN MADERA DE ABARCO INMUNIZADA DE SECCION 0.10X0.10 M PARA SOPRTE DE CUBIERTA. INCLUYE ANCLAJES, PERNOS Y TODO LO NECESARIO PARA SU CORRECTO FUNCIONAMIENTO.</v>
          </cell>
          <cell r="F31" t="str">
            <v>M</v>
          </cell>
          <cell r="G31">
            <v>57414</v>
          </cell>
          <cell r="H31">
            <v>15.879999999999999</v>
          </cell>
          <cell r="I31">
            <v>911734.32</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15.879999999999999</v>
          </cell>
          <cell r="CK31">
            <v>911734.32</v>
          </cell>
          <cell r="CL31" t="str">
            <v/>
          </cell>
        </row>
        <row r="32">
          <cell r="D32" t="str">
            <v>05</v>
          </cell>
          <cell r="E32" t="str">
            <v>ACERO DE REFUERZO</v>
          </cell>
          <cell r="G32">
            <v>0</v>
          </cell>
          <cell r="H32" t="str">
            <v/>
          </cell>
          <cell r="I32" t="str">
            <v/>
          </cell>
          <cell r="J32" t="str">
            <v/>
          </cell>
          <cell r="K32" t="str">
            <v/>
          </cell>
          <cell r="L32" t="str">
            <v/>
          </cell>
          <cell r="M32" t="str">
            <v/>
          </cell>
          <cell r="N32" t="str">
            <v/>
          </cell>
          <cell r="O32" t="str">
            <v/>
          </cell>
          <cell r="P32" t="str">
            <v/>
          </cell>
          <cell r="Q32" t="str">
            <v/>
          </cell>
          <cell r="R32" t="str">
            <v/>
          </cell>
          <cell r="S32" t="str">
            <v/>
          </cell>
          <cell r="T32" t="str">
            <v/>
          </cell>
          <cell r="U32" t="str">
            <v/>
          </cell>
          <cell r="V32" t="str">
            <v/>
          </cell>
          <cell r="W32" t="str">
            <v/>
          </cell>
          <cell r="X32" t="str">
            <v/>
          </cell>
          <cell r="Y32" t="str">
            <v/>
          </cell>
          <cell r="Z32" t="str">
            <v/>
          </cell>
          <cell r="AA32" t="str">
            <v/>
          </cell>
          <cell r="AB32" t="str">
            <v/>
          </cell>
          <cell r="AC32" t="str">
            <v/>
          </cell>
          <cell r="AD32" t="str">
            <v/>
          </cell>
          <cell r="AE32" t="str">
            <v/>
          </cell>
          <cell r="AF32" t="str">
            <v/>
          </cell>
          <cell r="AG32" t="str">
            <v/>
          </cell>
          <cell r="AH32" t="str">
            <v/>
          </cell>
          <cell r="AI32" t="str">
            <v/>
          </cell>
          <cell r="AJ32" t="str">
            <v/>
          </cell>
          <cell r="AK32" t="str">
            <v/>
          </cell>
          <cell r="AL32" t="str">
            <v/>
          </cell>
          <cell r="AM32" t="str">
            <v/>
          </cell>
          <cell r="AN32" t="str">
            <v/>
          </cell>
          <cell r="AO32" t="str">
            <v/>
          </cell>
          <cell r="AP32" t="str">
            <v/>
          </cell>
          <cell r="AQ32" t="str">
            <v/>
          </cell>
          <cell r="AR32" t="str">
            <v/>
          </cell>
          <cell r="AS32" t="str">
            <v/>
          </cell>
          <cell r="AT32" t="str">
            <v/>
          </cell>
          <cell r="AU32" t="str">
            <v/>
          </cell>
          <cell r="AV32" t="str">
            <v/>
          </cell>
          <cell r="AW32" t="str">
            <v/>
          </cell>
          <cell r="AX32" t="str">
            <v/>
          </cell>
          <cell r="AY32" t="str">
            <v/>
          </cell>
          <cell r="AZ32" t="str">
            <v/>
          </cell>
          <cell r="BA32" t="str">
            <v/>
          </cell>
          <cell r="BB32" t="str">
            <v/>
          </cell>
          <cell r="BC32" t="str">
            <v/>
          </cell>
          <cell r="BD32" t="str">
            <v/>
          </cell>
          <cell r="BE32" t="str">
            <v/>
          </cell>
          <cell r="BF32" t="str">
            <v/>
          </cell>
          <cell r="BG32" t="str">
            <v/>
          </cell>
          <cell r="BH32" t="str">
            <v/>
          </cell>
          <cell r="BI32" t="str">
            <v/>
          </cell>
          <cell r="BJ32" t="str">
            <v/>
          </cell>
          <cell r="BK32" t="str">
            <v/>
          </cell>
          <cell r="BL32" t="str">
            <v/>
          </cell>
          <cell r="BM32" t="str">
            <v/>
          </cell>
          <cell r="BN32" t="str">
            <v/>
          </cell>
          <cell r="BO32" t="str">
            <v/>
          </cell>
          <cell r="BP32" t="str">
            <v/>
          </cell>
          <cell r="BQ32" t="str">
            <v/>
          </cell>
          <cell r="BR32" t="str">
            <v/>
          </cell>
          <cell r="BS32" t="str">
            <v/>
          </cell>
          <cell r="BT32" t="str">
            <v/>
          </cell>
          <cell r="BU32" t="str">
            <v/>
          </cell>
          <cell r="BV32" t="str">
            <v/>
          </cell>
          <cell r="BW32" t="str">
            <v/>
          </cell>
          <cell r="BX32" t="str">
            <v/>
          </cell>
          <cell r="BY32" t="str">
            <v/>
          </cell>
          <cell r="BZ32" t="str">
            <v/>
          </cell>
          <cell r="CA32" t="str">
            <v/>
          </cell>
          <cell r="CB32" t="str">
            <v/>
          </cell>
          <cell r="CC32" t="str">
            <v/>
          </cell>
          <cell r="CD32" t="str">
            <v/>
          </cell>
          <cell r="CE32" t="str">
            <v/>
          </cell>
          <cell r="CF32" t="str">
            <v/>
          </cell>
          <cell r="CG32" t="str">
            <v/>
          </cell>
          <cell r="CH32" t="str">
            <v/>
          </cell>
          <cell r="CI32" t="str">
            <v/>
          </cell>
          <cell r="CJ32">
            <v>0</v>
          </cell>
          <cell r="CK32" t="str">
            <v/>
          </cell>
          <cell r="CL32">
            <v>1741682.6</v>
          </cell>
        </row>
        <row r="33">
          <cell r="D33" t="str">
            <v>05-05</v>
          </cell>
          <cell r="E33" t="str">
            <v>ACERO DE REFUERZO PARA ESTRUCTURAS</v>
          </cell>
          <cell r="G33">
            <v>0</v>
          </cell>
          <cell r="H33" t="str">
            <v/>
          </cell>
          <cell r="I33">
            <v>981576.20000000007</v>
          </cell>
          <cell r="J33" t="str">
            <v/>
          </cell>
          <cell r="K33">
            <v>0</v>
          </cell>
          <cell r="L33" t="str">
            <v/>
          </cell>
          <cell r="M33">
            <v>0</v>
          </cell>
          <cell r="N33" t="str">
            <v/>
          </cell>
          <cell r="O33">
            <v>0</v>
          </cell>
          <cell r="P33" t="str">
            <v/>
          </cell>
          <cell r="Q33">
            <v>0</v>
          </cell>
          <cell r="R33" t="str">
            <v/>
          </cell>
          <cell r="S33">
            <v>0</v>
          </cell>
          <cell r="T33" t="str">
            <v/>
          </cell>
          <cell r="U33">
            <v>0</v>
          </cell>
          <cell r="V33" t="str">
            <v/>
          </cell>
          <cell r="W33">
            <v>0</v>
          </cell>
          <cell r="X33" t="str">
            <v/>
          </cell>
          <cell r="Y33">
            <v>0</v>
          </cell>
          <cell r="Z33" t="str">
            <v/>
          </cell>
          <cell r="AA33">
            <v>0</v>
          </cell>
          <cell r="AB33" t="str">
            <v/>
          </cell>
          <cell r="AC33">
            <v>0</v>
          </cell>
          <cell r="AD33" t="str">
            <v/>
          </cell>
          <cell r="AE33">
            <v>0</v>
          </cell>
          <cell r="AF33" t="str">
            <v/>
          </cell>
          <cell r="AG33">
            <v>0</v>
          </cell>
          <cell r="AH33" t="str">
            <v/>
          </cell>
          <cell r="AI33">
            <v>0</v>
          </cell>
          <cell r="AJ33" t="str">
            <v/>
          </cell>
          <cell r="AK33">
            <v>0</v>
          </cell>
          <cell r="AL33" t="str">
            <v/>
          </cell>
          <cell r="AM33">
            <v>0</v>
          </cell>
          <cell r="AN33" t="str">
            <v/>
          </cell>
          <cell r="AO33">
            <v>0</v>
          </cell>
          <cell r="AP33" t="str">
            <v/>
          </cell>
          <cell r="AQ33">
            <v>0</v>
          </cell>
          <cell r="AR33" t="str">
            <v/>
          </cell>
          <cell r="AS33">
            <v>0</v>
          </cell>
          <cell r="AT33" t="str">
            <v/>
          </cell>
          <cell r="AU33">
            <v>0</v>
          </cell>
          <cell r="AV33" t="str">
            <v/>
          </cell>
          <cell r="AW33">
            <v>0</v>
          </cell>
          <cell r="AX33" t="str">
            <v/>
          </cell>
          <cell r="AY33">
            <v>0</v>
          </cell>
          <cell r="AZ33" t="str">
            <v/>
          </cell>
          <cell r="BA33">
            <v>0</v>
          </cell>
          <cell r="BB33" t="str">
            <v/>
          </cell>
          <cell r="BC33">
            <v>0</v>
          </cell>
          <cell r="BD33" t="str">
            <v/>
          </cell>
          <cell r="BE33">
            <v>0</v>
          </cell>
          <cell r="BF33" t="str">
            <v/>
          </cell>
          <cell r="BG33">
            <v>0</v>
          </cell>
          <cell r="BH33" t="str">
            <v/>
          </cell>
          <cell r="BI33">
            <v>0</v>
          </cell>
          <cell r="BJ33" t="str">
            <v/>
          </cell>
          <cell r="BK33">
            <v>0</v>
          </cell>
          <cell r="BL33" t="str">
            <v/>
          </cell>
          <cell r="BM33">
            <v>0</v>
          </cell>
          <cell r="BN33" t="str">
            <v/>
          </cell>
          <cell r="BO33">
            <v>0</v>
          </cell>
          <cell r="BP33" t="str">
            <v/>
          </cell>
          <cell r="BQ33">
            <v>0</v>
          </cell>
          <cell r="BR33" t="str">
            <v/>
          </cell>
          <cell r="BS33">
            <v>0</v>
          </cell>
          <cell r="BT33" t="str">
            <v/>
          </cell>
          <cell r="BU33">
            <v>0</v>
          </cell>
          <cell r="BV33" t="str">
            <v/>
          </cell>
          <cell r="BW33">
            <v>0</v>
          </cell>
          <cell r="BX33" t="str">
            <v/>
          </cell>
          <cell r="BY33">
            <v>0</v>
          </cell>
          <cell r="BZ33" t="str">
            <v/>
          </cell>
          <cell r="CA33">
            <v>0</v>
          </cell>
          <cell r="CB33" t="str">
            <v/>
          </cell>
          <cell r="CC33">
            <v>0</v>
          </cell>
          <cell r="CD33" t="str">
            <v/>
          </cell>
          <cell r="CE33">
            <v>0</v>
          </cell>
          <cell r="CF33" t="str">
            <v/>
          </cell>
          <cell r="CG33">
            <v>0</v>
          </cell>
          <cell r="CH33" t="str">
            <v/>
          </cell>
          <cell r="CI33">
            <v>0</v>
          </cell>
          <cell r="CJ33">
            <v>0</v>
          </cell>
          <cell r="CK33">
            <v>981576.20000000007</v>
          </cell>
          <cell r="CL33" t="str">
            <v/>
          </cell>
        </row>
        <row r="34">
          <cell r="D34" t="str">
            <v>05-05-010</v>
          </cell>
          <cell r="E34" t="str">
            <v>ACERO DE REFUERZO DE FY=420 MPa. COMPRENDE EL SUMINISTRO, TRANSPORTE, CORTE, DOBLAJE, FIGURACION Y COLOCACION DE BARRAS DE ACERO PARA EL REFUERZO DE ESTRUCTURAS Y DEMAS OBRAS QUE REQUIERAN DE ESTE ELEMENTO.</v>
          </cell>
          <cell r="F34" t="str">
            <v>KG</v>
          </cell>
          <cell r="G34">
            <v>4315</v>
          </cell>
          <cell r="H34">
            <v>227.48000000000002</v>
          </cell>
          <cell r="I34">
            <v>981576.20000000007</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227.48000000000002</v>
          </cell>
          <cell r="CK34">
            <v>981576.20000000007</v>
          </cell>
          <cell r="CL34" t="str">
            <v/>
          </cell>
        </row>
        <row r="35">
          <cell r="D35" t="str">
            <v>05-10</v>
          </cell>
          <cell r="E35" t="str">
            <v>MALLA ELECTROSOLDADA</v>
          </cell>
          <cell r="G35">
            <v>0</v>
          </cell>
          <cell r="H35" t="str">
            <v/>
          </cell>
          <cell r="I35">
            <v>760106.4</v>
          </cell>
          <cell r="J35" t="str">
            <v/>
          </cell>
          <cell r="K35">
            <v>0</v>
          </cell>
          <cell r="L35" t="str">
            <v/>
          </cell>
          <cell r="M35">
            <v>0</v>
          </cell>
          <cell r="N35" t="str">
            <v/>
          </cell>
          <cell r="O35">
            <v>0</v>
          </cell>
          <cell r="P35" t="str">
            <v/>
          </cell>
          <cell r="Q35">
            <v>0</v>
          </cell>
          <cell r="R35" t="str">
            <v/>
          </cell>
          <cell r="S35">
            <v>0</v>
          </cell>
          <cell r="T35" t="str">
            <v/>
          </cell>
          <cell r="U35">
            <v>0</v>
          </cell>
          <cell r="V35" t="str">
            <v/>
          </cell>
          <cell r="W35">
            <v>0</v>
          </cell>
          <cell r="X35" t="str">
            <v/>
          </cell>
          <cell r="Y35">
            <v>0</v>
          </cell>
          <cell r="Z35" t="str">
            <v/>
          </cell>
          <cell r="AA35">
            <v>0</v>
          </cell>
          <cell r="AB35" t="str">
            <v/>
          </cell>
          <cell r="AC35">
            <v>0</v>
          </cell>
          <cell r="AD35" t="str">
            <v/>
          </cell>
          <cell r="AE35">
            <v>0</v>
          </cell>
          <cell r="AF35" t="str">
            <v/>
          </cell>
          <cell r="AG35">
            <v>0</v>
          </cell>
          <cell r="AH35" t="str">
            <v/>
          </cell>
          <cell r="AI35">
            <v>0</v>
          </cell>
          <cell r="AJ35" t="str">
            <v/>
          </cell>
          <cell r="AK35">
            <v>0</v>
          </cell>
          <cell r="AL35" t="str">
            <v/>
          </cell>
          <cell r="AM35">
            <v>0</v>
          </cell>
          <cell r="AN35" t="str">
            <v/>
          </cell>
          <cell r="AO35">
            <v>0</v>
          </cell>
          <cell r="AP35" t="str">
            <v/>
          </cell>
          <cell r="AQ35">
            <v>0</v>
          </cell>
          <cell r="AR35" t="str">
            <v/>
          </cell>
          <cell r="AS35">
            <v>0</v>
          </cell>
          <cell r="AT35" t="str">
            <v/>
          </cell>
          <cell r="AU35">
            <v>0</v>
          </cell>
          <cell r="AV35" t="str">
            <v/>
          </cell>
          <cell r="AW35">
            <v>0</v>
          </cell>
          <cell r="AX35" t="str">
            <v/>
          </cell>
          <cell r="AY35">
            <v>0</v>
          </cell>
          <cell r="AZ35" t="str">
            <v/>
          </cell>
          <cell r="BA35">
            <v>0</v>
          </cell>
          <cell r="BB35" t="str">
            <v/>
          </cell>
          <cell r="BC35">
            <v>0</v>
          </cell>
          <cell r="BD35" t="str">
            <v/>
          </cell>
          <cell r="BE35">
            <v>0</v>
          </cell>
          <cell r="BF35" t="str">
            <v/>
          </cell>
          <cell r="BG35">
            <v>0</v>
          </cell>
          <cell r="BH35" t="str">
            <v/>
          </cell>
          <cell r="BI35">
            <v>0</v>
          </cell>
          <cell r="BJ35" t="str">
            <v/>
          </cell>
          <cell r="BK35">
            <v>0</v>
          </cell>
          <cell r="BL35" t="str">
            <v/>
          </cell>
          <cell r="BM35">
            <v>0</v>
          </cell>
          <cell r="BN35" t="str">
            <v/>
          </cell>
          <cell r="BO35">
            <v>0</v>
          </cell>
          <cell r="BP35" t="str">
            <v/>
          </cell>
          <cell r="BQ35">
            <v>0</v>
          </cell>
          <cell r="BR35" t="str">
            <v/>
          </cell>
          <cell r="BS35">
            <v>0</v>
          </cell>
          <cell r="BT35" t="str">
            <v/>
          </cell>
          <cell r="BU35">
            <v>0</v>
          </cell>
          <cell r="BV35" t="str">
            <v/>
          </cell>
          <cell r="BW35">
            <v>0</v>
          </cell>
          <cell r="BX35" t="str">
            <v/>
          </cell>
          <cell r="BY35">
            <v>0</v>
          </cell>
          <cell r="BZ35" t="str">
            <v/>
          </cell>
          <cell r="CA35">
            <v>0</v>
          </cell>
          <cell r="CB35" t="str">
            <v/>
          </cell>
          <cell r="CC35">
            <v>0</v>
          </cell>
          <cell r="CD35" t="str">
            <v/>
          </cell>
          <cell r="CE35">
            <v>0</v>
          </cell>
          <cell r="CF35" t="str">
            <v/>
          </cell>
          <cell r="CG35">
            <v>0</v>
          </cell>
          <cell r="CH35" t="str">
            <v/>
          </cell>
          <cell r="CI35">
            <v>0</v>
          </cell>
          <cell r="CJ35">
            <v>0</v>
          </cell>
          <cell r="CK35">
            <v>760106.4</v>
          </cell>
          <cell r="CL35" t="str">
            <v/>
          </cell>
        </row>
        <row r="36">
          <cell r="D36" t="str">
            <v>05-10-010</v>
          </cell>
          <cell r="E36" t="str">
            <v>MALLA ELECTROSOLDADA D-188</v>
          </cell>
          <cell r="F36" t="str">
            <v>KG</v>
          </cell>
          <cell r="G36">
            <v>4503</v>
          </cell>
          <cell r="H36">
            <v>168.8</v>
          </cell>
          <cell r="I36">
            <v>760106.4</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168.8</v>
          </cell>
          <cell r="CK36">
            <v>760106.4</v>
          </cell>
          <cell r="CL36" t="str">
            <v/>
          </cell>
        </row>
        <row r="37">
          <cell r="D37" t="str">
            <v>07</v>
          </cell>
          <cell r="E37" t="str">
            <v>MAMPOSTERIAS, DIVISIONES Y ELEMENTOS NO ESTRUCTURALES</v>
          </cell>
          <cell r="G37">
            <v>0</v>
          </cell>
          <cell r="H37" t="str">
            <v/>
          </cell>
          <cell r="I37" t="str">
            <v/>
          </cell>
          <cell r="J37" t="str">
            <v/>
          </cell>
          <cell r="K37" t="str">
            <v/>
          </cell>
          <cell r="L37" t="str">
            <v/>
          </cell>
          <cell r="M37" t="str">
            <v/>
          </cell>
          <cell r="N37" t="str">
            <v/>
          </cell>
          <cell r="O37" t="str">
            <v/>
          </cell>
          <cell r="P37" t="str">
            <v/>
          </cell>
          <cell r="Q37" t="str">
            <v/>
          </cell>
          <cell r="R37" t="str">
            <v/>
          </cell>
          <cell r="S37" t="str">
            <v/>
          </cell>
          <cell r="T37" t="str">
            <v/>
          </cell>
          <cell r="U37" t="str">
            <v/>
          </cell>
          <cell r="V37" t="str">
            <v/>
          </cell>
          <cell r="W37" t="str">
            <v/>
          </cell>
          <cell r="X37" t="str">
            <v/>
          </cell>
          <cell r="Y37" t="str">
            <v/>
          </cell>
          <cell r="Z37" t="str">
            <v/>
          </cell>
          <cell r="AA37" t="str">
            <v/>
          </cell>
          <cell r="AB37" t="str">
            <v/>
          </cell>
          <cell r="AC37" t="str">
            <v/>
          </cell>
          <cell r="AD37" t="str">
            <v/>
          </cell>
          <cell r="AE37" t="str">
            <v/>
          </cell>
          <cell r="AF37" t="str">
            <v/>
          </cell>
          <cell r="AG37" t="str">
            <v/>
          </cell>
          <cell r="AH37" t="str">
            <v/>
          </cell>
          <cell r="AI37" t="str">
            <v/>
          </cell>
          <cell r="AJ37" t="str">
            <v/>
          </cell>
          <cell r="AK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t="str">
            <v/>
          </cell>
          <cell r="BP37" t="str">
            <v/>
          </cell>
          <cell r="BQ37" t="str">
            <v/>
          </cell>
          <cell r="BR37" t="str">
            <v/>
          </cell>
          <cell r="BS37" t="str">
            <v/>
          </cell>
          <cell r="BT37" t="str">
            <v/>
          </cell>
          <cell r="BU37" t="str">
            <v/>
          </cell>
          <cell r="BV37" t="str">
            <v/>
          </cell>
          <cell r="BW37" t="str">
            <v/>
          </cell>
          <cell r="BX37" t="str">
            <v/>
          </cell>
          <cell r="BY37" t="str">
            <v/>
          </cell>
          <cell r="BZ37" t="str">
            <v/>
          </cell>
          <cell r="CA37" t="str">
            <v/>
          </cell>
          <cell r="CB37" t="str">
            <v/>
          </cell>
          <cell r="CC37" t="str">
            <v/>
          </cell>
          <cell r="CD37" t="str">
            <v/>
          </cell>
          <cell r="CE37" t="str">
            <v/>
          </cell>
          <cell r="CF37" t="str">
            <v/>
          </cell>
          <cell r="CG37" t="str">
            <v/>
          </cell>
          <cell r="CH37" t="str">
            <v/>
          </cell>
          <cell r="CI37" t="str">
            <v/>
          </cell>
          <cell r="CJ37">
            <v>0</v>
          </cell>
          <cell r="CK37" t="str">
            <v/>
          </cell>
          <cell r="CL37">
            <v>7688605.8824000005</v>
          </cell>
        </row>
        <row r="38">
          <cell r="D38" t="str">
            <v>07-05</v>
          </cell>
          <cell r="E38" t="str">
            <v>DOVELAS</v>
          </cell>
          <cell r="G38">
            <v>0</v>
          </cell>
          <cell r="H38" t="str">
            <v/>
          </cell>
          <cell r="I38">
            <v>1138714.32</v>
          </cell>
          <cell r="J38" t="str">
            <v/>
          </cell>
          <cell r="K38">
            <v>0</v>
          </cell>
          <cell r="L38" t="str">
            <v/>
          </cell>
          <cell r="M38">
            <v>0</v>
          </cell>
          <cell r="N38" t="str">
            <v/>
          </cell>
          <cell r="O38">
            <v>0</v>
          </cell>
          <cell r="P38" t="str">
            <v/>
          </cell>
          <cell r="Q38">
            <v>0</v>
          </cell>
          <cell r="R38" t="str">
            <v/>
          </cell>
          <cell r="S38">
            <v>0</v>
          </cell>
          <cell r="T38" t="str">
            <v/>
          </cell>
          <cell r="U38">
            <v>0</v>
          </cell>
          <cell r="V38" t="str">
            <v/>
          </cell>
          <cell r="W38">
            <v>0</v>
          </cell>
          <cell r="X38" t="str">
            <v/>
          </cell>
          <cell r="Y38">
            <v>0</v>
          </cell>
          <cell r="Z38" t="str">
            <v/>
          </cell>
          <cell r="AA38">
            <v>0</v>
          </cell>
          <cell r="AB38" t="str">
            <v/>
          </cell>
          <cell r="AC38">
            <v>0</v>
          </cell>
          <cell r="AD38" t="str">
            <v/>
          </cell>
          <cell r="AE38">
            <v>0</v>
          </cell>
          <cell r="AF38" t="str">
            <v/>
          </cell>
          <cell r="AG38">
            <v>0</v>
          </cell>
          <cell r="AH38" t="str">
            <v/>
          </cell>
          <cell r="AI38">
            <v>0</v>
          </cell>
          <cell r="AJ38" t="str">
            <v/>
          </cell>
          <cell r="AK38">
            <v>0</v>
          </cell>
          <cell r="AL38" t="str">
            <v/>
          </cell>
          <cell r="AM38">
            <v>0</v>
          </cell>
          <cell r="AN38" t="str">
            <v/>
          </cell>
          <cell r="AO38">
            <v>0</v>
          </cell>
          <cell r="AP38" t="str">
            <v/>
          </cell>
          <cell r="AQ38">
            <v>0</v>
          </cell>
          <cell r="AR38" t="str">
            <v/>
          </cell>
          <cell r="AS38">
            <v>0</v>
          </cell>
          <cell r="AT38" t="str">
            <v/>
          </cell>
          <cell r="AU38">
            <v>0</v>
          </cell>
          <cell r="AV38" t="str">
            <v/>
          </cell>
          <cell r="AW38">
            <v>0</v>
          </cell>
          <cell r="AX38" t="str">
            <v/>
          </cell>
          <cell r="AY38">
            <v>0</v>
          </cell>
          <cell r="AZ38" t="str">
            <v/>
          </cell>
          <cell r="BA38">
            <v>0</v>
          </cell>
          <cell r="BB38" t="str">
            <v/>
          </cell>
          <cell r="BC38">
            <v>0</v>
          </cell>
          <cell r="BD38" t="str">
            <v/>
          </cell>
          <cell r="BE38">
            <v>0</v>
          </cell>
          <cell r="BF38" t="str">
            <v/>
          </cell>
          <cell r="BG38">
            <v>0</v>
          </cell>
          <cell r="BH38" t="str">
            <v/>
          </cell>
          <cell r="BI38">
            <v>0</v>
          </cell>
          <cell r="BJ38" t="str">
            <v/>
          </cell>
          <cell r="BK38">
            <v>0</v>
          </cell>
          <cell r="BL38" t="str">
            <v/>
          </cell>
          <cell r="BM38">
            <v>0</v>
          </cell>
          <cell r="BN38" t="str">
            <v/>
          </cell>
          <cell r="BO38">
            <v>0</v>
          </cell>
          <cell r="BP38" t="str">
            <v/>
          </cell>
          <cell r="BQ38">
            <v>0</v>
          </cell>
          <cell r="BR38" t="str">
            <v/>
          </cell>
          <cell r="BS38">
            <v>0</v>
          </cell>
          <cell r="BT38" t="str">
            <v/>
          </cell>
          <cell r="BU38">
            <v>0</v>
          </cell>
          <cell r="BV38" t="str">
            <v/>
          </cell>
          <cell r="BW38">
            <v>0</v>
          </cell>
          <cell r="BX38" t="str">
            <v/>
          </cell>
          <cell r="BY38">
            <v>0</v>
          </cell>
          <cell r="BZ38" t="str">
            <v/>
          </cell>
          <cell r="CA38">
            <v>0</v>
          </cell>
          <cell r="CB38" t="str">
            <v/>
          </cell>
          <cell r="CC38">
            <v>0</v>
          </cell>
          <cell r="CD38" t="str">
            <v/>
          </cell>
          <cell r="CE38">
            <v>0</v>
          </cell>
          <cell r="CF38" t="str">
            <v/>
          </cell>
          <cell r="CG38">
            <v>0</v>
          </cell>
          <cell r="CH38" t="str">
            <v/>
          </cell>
          <cell r="CI38">
            <v>0</v>
          </cell>
          <cell r="CJ38">
            <v>0</v>
          </cell>
          <cell r="CK38">
            <v>1138714.32</v>
          </cell>
          <cell r="CL38" t="str">
            <v/>
          </cell>
        </row>
        <row r="39">
          <cell r="D39" t="str">
            <v>07-05-010</v>
          </cell>
          <cell r="E39" t="str">
            <v>SUMINISTRO, TRANSPORTE Y COLOCACION DE CONCRETO FLUIDO PARA DOVELAS EN MAMPOSTERIA ESTRUCTURAL. INCLUYE ACERO DE REFUERZO Y GROUTING DE 21 MPa, ESPACIADAS DE ACUERDO A LOS DISEÑOS, O EN SU DEFECTO CADA 1.20 M Y EN LAS INTERSECCIONES DE MUROS.</v>
          </cell>
          <cell r="F39" t="str">
            <v>M</v>
          </cell>
          <cell r="G39">
            <v>11199</v>
          </cell>
          <cell r="H39">
            <v>101.68</v>
          </cell>
          <cell r="I39">
            <v>1138714.32</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101.68</v>
          </cell>
          <cell r="CK39">
            <v>1138714.32</v>
          </cell>
          <cell r="CL39" t="str">
            <v/>
          </cell>
        </row>
        <row r="40">
          <cell r="D40" t="str">
            <v>07-10</v>
          </cell>
          <cell r="E40" t="str">
            <v>MUROS EN BLOQUE DE CONCRETO</v>
          </cell>
          <cell r="F40" t="str">
            <v/>
          </cell>
          <cell r="G40">
            <v>0</v>
          </cell>
          <cell r="H40" t="str">
            <v/>
          </cell>
          <cell r="I40">
            <v>3781196.2624000008</v>
          </cell>
          <cell r="J40" t="str">
            <v/>
          </cell>
          <cell r="K40">
            <v>0</v>
          </cell>
          <cell r="L40" t="str">
            <v/>
          </cell>
          <cell r="M40">
            <v>0</v>
          </cell>
          <cell r="N40" t="str">
            <v/>
          </cell>
          <cell r="O40">
            <v>0</v>
          </cell>
          <cell r="P40" t="str">
            <v/>
          </cell>
          <cell r="Q40">
            <v>0</v>
          </cell>
          <cell r="R40" t="str">
            <v/>
          </cell>
          <cell r="S40">
            <v>0</v>
          </cell>
          <cell r="T40" t="str">
            <v/>
          </cell>
          <cell r="U40">
            <v>0</v>
          </cell>
          <cell r="V40" t="str">
            <v/>
          </cell>
          <cell r="W40">
            <v>52521.920000000006</v>
          </cell>
          <cell r="X40" t="str">
            <v/>
          </cell>
          <cell r="Y40">
            <v>0</v>
          </cell>
          <cell r="Z40" t="str">
            <v/>
          </cell>
          <cell r="AA40">
            <v>0</v>
          </cell>
          <cell r="AB40" t="str">
            <v/>
          </cell>
          <cell r="AC40">
            <v>302001.04000000004</v>
          </cell>
          <cell r="AD40" t="str">
            <v/>
          </cell>
          <cell r="AE40">
            <v>0</v>
          </cell>
          <cell r="AF40" t="str">
            <v/>
          </cell>
          <cell r="AG40">
            <v>0</v>
          </cell>
          <cell r="AH40" t="str">
            <v/>
          </cell>
          <cell r="AI40">
            <v>0</v>
          </cell>
          <cell r="AJ40" t="str">
            <v/>
          </cell>
          <cell r="AK40">
            <v>87974.216000000015</v>
          </cell>
          <cell r="AL40" t="str">
            <v/>
          </cell>
          <cell r="AM40">
            <v>26260.960000000003</v>
          </cell>
          <cell r="AN40" t="str">
            <v/>
          </cell>
          <cell r="AO40">
            <v>0</v>
          </cell>
          <cell r="AP40" t="str">
            <v/>
          </cell>
          <cell r="AQ40">
            <v>0</v>
          </cell>
          <cell r="AR40" t="str">
            <v/>
          </cell>
          <cell r="AS40">
            <v>0</v>
          </cell>
          <cell r="AT40" t="str">
            <v/>
          </cell>
          <cell r="AU40">
            <v>0</v>
          </cell>
          <cell r="AV40" t="str">
            <v/>
          </cell>
          <cell r="AW40">
            <v>0</v>
          </cell>
          <cell r="AX40" t="str">
            <v/>
          </cell>
          <cell r="AY40">
            <v>0</v>
          </cell>
          <cell r="AZ40" t="str">
            <v/>
          </cell>
          <cell r="BA40">
            <v>223218.16</v>
          </cell>
          <cell r="BB40" t="str">
            <v/>
          </cell>
          <cell r="BC40">
            <v>0</v>
          </cell>
          <cell r="BD40" t="str">
            <v/>
          </cell>
          <cell r="BE40">
            <v>0</v>
          </cell>
          <cell r="BF40" t="str">
            <v/>
          </cell>
          <cell r="BG40">
            <v>0</v>
          </cell>
          <cell r="BH40" t="str">
            <v/>
          </cell>
          <cell r="BI40">
            <v>0</v>
          </cell>
          <cell r="BJ40" t="str">
            <v/>
          </cell>
          <cell r="BK40">
            <v>0</v>
          </cell>
          <cell r="BL40" t="str">
            <v/>
          </cell>
          <cell r="BM40">
            <v>11817.432000000001</v>
          </cell>
          <cell r="BN40" t="str">
            <v/>
          </cell>
          <cell r="BO40">
            <v>0</v>
          </cell>
          <cell r="BP40" t="str">
            <v/>
          </cell>
          <cell r="BQ40">
            <v>0</v>
          </cell>
          <cell r="BR40" t="str">
            <v/>
          </cell>
          <cell r="BS40">
            <v>0</v>
          </cell>
          <cell r="BT40" t="str">
            <v/>
          </cell>
          <cell r="BU40">
            <v>0</v>
          </cell>
          <cell r="BV40" t="str">
            <v/>
          </cell>
          <cell r="BW40">
            <v>0</v>
          </cell>
          <cell r="BX40" t="str">
            <v/>
          </cell>
          <cell r="BY40">
            <v>0</v>
          </cell>
          <cell r="BZ40" t="str">
            <v/>
          </cell>
          <cell r="CA40">
            <v>15756.576000000001</v>
          </cell>
          <cell r="CB40" t="str">
            <v/>
          </cell>
          <cell r="CC40">
            <v>0</v>
          </cell>
          <cell r="CD40" t="str">
            <v/>
          </cell>
          <cell r="CE40">
            <v>0</v>
          </cell>
          <cell r="CF40" t="str">
            <v/>
          </cell>
          <cell r="CG40">
            <v>0</v>
          </cell>
          <cell r="CH40" t="str">
            <v/>
          </cell>
          <cell r="CI40">
            <v>137870.04000000004</v>
          </cell>
          <cell r="CJ40">
            <v>0</v>
          </cell>
          <cell r="CK40">
            <v>4638616.6063999999</v>
          </cell>
          <cell r="CL40" t="str">
            <v/>
          </cell>
        </row>
        <row r="41">
          <cell r="D41" t="str">
            <v>07-10-010</v>
          </cell>
          <cell r="E41" t="str">
            <v>CONSTRUCCION DE MAMPOSTERIA EN BLOQUE DE CONCRETO, PERFORACION VERTICAL, DE 12X20X40 CM, RESISTENCIA DE 10 MPa. INCLUYE EL SUMINISTRO, TRANSPORTE Y COLOCACION DEL BLOQUE VERTICAL, EL MORTERO DE PEGA TIPO S, ESPESOR MAX=0.01 M, ENCORAZADOS Y TODOS LOS ELEMENTOS NECESARIOS PARA SU CORRECTA INSTALACION. TODOS LOS CORTES SERAN REALIZADOS A MAQUINA.</v>
          </cell>
          <cell r="F41" t="str">
            <v>M2</v>
          </cell>
          <cell r="G41">
            <v>59684</v>
          </cell>
          <cell r="H41">
            <v>63.353600000000014</v>
          </cell>
          <cell r="I41">
            <v>3781196.2624000008</v>
          </cell>
          <cell r="J41">
            <v>0</v>
          </cell>
          <cell r="K41">
            <v>0</v>
          </cell>
          <cell r="L41">
            <v>0</v>
          </cell>
          <cell r="M41">
            <v>0</v>
          </cell>
          <cell r="N41">
            <v>0</v>
          </cell>
          <cell r="O41">
            <v>0</v>
          </cell>
          <cell r="P41">
            <v>0</v>
          </cell>
          <cell r="Q41">
            <v>0</v>
          </cell>
          <cell r="R41">
            <v>0</v>
          </cell>
          <cell r="S41">
            <v>0</v>
          </cell>
          <cell r="T41">
            <v>0</v>
          </cell>
          <cell r="U41">
            <v>0</v>
          </cell>
          <cell r="V41">
            <v>0.88000000000000012</v>
          </cell>
          <cell r="W41">
            <v>52521.920000000006</v>
          </cell>
          <cell r="X41">
            <v>0</v>
          </cell>
          <cell r="Y41">
            <v>0</v>
          </cell>
          <cell r="Z41">
            <v>0</v>
          </cell>
          <cell r="AA41">
            <v>0</v>
          </cell>
          <cell r="AB41">
            <v>5.0600000000000005</v>
          </cell>
          <cell r="AC41">
            <v>302001.04000000004</v>
          </cell>
          <cell r="AD41">
            <v>0</v>
          </cell>
          <cell r="AE41">
            <v>0</v>
          </cell>
          <cell r="AF41">
            <v>0</v>
          </cell>
          <cell r="AG41">
            <v>0</v>
          </cell>
          <cell r="AH41">
            <v>0</v>
          </cell>
          <cell r="AI41">
            <v>0</v>
          </cell>
          <cell r="AJ41">
            <v>1.4740000000000002</v>
          </cell>
          <cell r="AK41">
            <v>87974.216000000015</v>
          </cell>
          <cell r="AL41">
            <v>0.44000000000000006</v>
          </cell>
          <cell r="AM41">
            <v>26260.960000000003</v>
          </cell>
          <cell r="AN41">
            <v>0</v>
          </cell>
          <cell r="AO41">
            <v>0</v>
          </cell>
          <cell r="AP41">
            <v>0</v>
          </cell>
          <cell r="AQ41">
            <v>0</v>
          </cell>
          <cell r="AR41">
            <v>0</v>
          </cell>
          <cell r="AS41">
            <v>0</v>
          </cell>
          <cell r="AT41">
            <v>0</v>
          </cell>
          <cell r="AU41">
            <v>0</v>
          </cell>
          <cell r="AV41">
            <v>0</v>
          </cell>
          <cell r="AW41">
            <v>0</v>
          </cell>
          <cell r="AX41">
            <v>0</v>
          </cell>
          <cell r="AY41">
            <v>0</v>
          </cell>
          <cell r="AZ41">
            <v>3.74</v>
          </cell>
          <cell r="BA41">
            <v>223218.16</v>
          </cell>
          <cell r="BB41">
            <v>0</v>
          </cell>
          <cell r="BC41">
            <v>0</v>
          </cell>
          <cell r="BD41">
            <v>0</v>
          </cell>
          <cell r="BE41">
            <v>0</v>
          </cell>
          <cell r="BF41">
            <v>0</v>
          </cell>
          <cell r="BG41">
            <v>0</v>
          </cell>
          <cell r="BH41">
            <v>0</v>
          </cell>
          <cell r="BI41">
            <v>0</v>
          </cell>
          <cell r="BJ41">
            <v>0</v>
          </cell>
          <cell r="BK41">
            <v>0</v>
          </cell>
          <cell r="BL41">
            <v>0.19800000000000001</v>
          </cell>
          <cell r="BM41">
            <v>11817.432000000001</v>
          </cell>
          <cell r="BN41">
            <v>0</v>
          </cell>
          <cell r="BO41">
            <v>0</v>
          </cell>
          <cell r="BP41">
            <v>0</v>
          </cell>
          <cell r="BQ41">
            <v>0</v>
          </cell>
          <cell r="BR41">
            <v>0</v>
          </cell>
          <cell r="BS41">
            <v>0</v>
          </cell>
          <cell r="BT41">
            <v>0</v>
          </cell>
          <cell r="BU41">
            <v>0</v>
          </cell>
          <cell r="BV41">
            <v>0</v>
          </cell>
          <cell r="BW41">
            <v>0</v>
          </cell>
          <cell r="BX41">
            <v>0</v>
          </cell>
          <cell r="BY41">
            <v>0</v>
          </cell>
          <cell r="BZ41">
            <v>0.26400000000000001</v>
          </cell>
          <cell r="CA41">
            <v>15756.576000000001</v>
          </cell>
          <cell r="CB41">
            <v>0</v>
          </cell>
          <cell r="CC41">
            <v>0</v>
          </cell>
          <cell r="CD41">
            <v>0</v>
          </cell>
          <cell r="CE41">
            <v>0</v>
          </cell>
          <cell r="CF41">
            <v>0</v>
          </cell>
          <cell r="CG41">
            <v>0</v>
          </cell>
          <cell r="CH41">
            <v>2.3100000000000005</v>
          </cell>
          <cell r="CI41">
            <v>137870.04000000004</v>
          </cell>
          <cell r="CJ41">
            <v>77.7196</v>
          </cell>
          <cell r="CK41">
            <v>4638616.6063999999</v>
          </cell>
          <cell r="CL41" t="str">
            <v/>
          </cell>
        </row>
        <row r="42">
          <cell r="D42" t="str">
            <v>07-15</v>
          </cell>
          <cell r="E42" t="str">
            <v>MUROS EN MAMPUESTOS CALADOS</v>
          </cell>
          <cell r="F42" t="str">
            <v/>
          </cell>
          <cell r="G42">
            <v>0</v>
          </cell>
          <cell r="H42" t="str">
            <v/>
          </cell>
          <cell r="I42">
            <v>162775.296</v>
          </cell>
          <cell r="J42" t="str">
            <v/>
          </cell>
          <cell r="K42">
            <v>41022</v>
          </cell>
          <cell r="L42" t="str">
            <v/>
          </cell>
          <cell r="M42">
            <v>41022</v>
          </cell>
          <cell r="N42" t="str">
            <v/>
          </cell>
          <cell r="O42">
            <v>41022</v>
          </cell>
          <cell r="P42" t="str">
            <v/>
          </cell>
          <cell r="Q42">
            <v>0</v>
          </cell>
          <cell r="R42" t="str">
            <v/>
          </cell>
          <cell r="S42">
            <v>41022</v>
          </cell>
          <cell r="T42" t="str">
            <v/>
          </cell>
          <cell r="U42">
            <v>128847.18000000001</v>
          </cell>
          <cell r="V42" t="str">
            <v/>
          </cell>
          <cell r="W42">
            <v>41022</v>
          </cell>
          <cell r="X42" t="str">
            <v/>
          </cell>
          <cell r="Y42">
            <v>0</v>
          </cell>
          <cell r="Z42" t="str">
            <v/>
          </cell>
          <cell r="AA42">
            <v>41022</v>
          </cell>
          <cell r="AB42" t="str">
            <v/>
          </cell>
          <cell r="AC42">
            <v>41022</v>
          </cell>
          <cell r="AD42" t="str">
            <v/>
          </cell>
          <cell r="AE42">
            <v>41022</v>
          </cell>
          <cell r="AF42" t="str">
            <v/>
          </cell>
          <cell r="AG42">
            <v>41022</v>
          </cell>
          <cell r="AH42" t="str">
            <v/>
          </cell>
          <cell r="AI42">
            <v>41022</v>
          </cell>
          <cell r="AJ42" t="str">
            <v/>
          </cell>
          <cell r="AK42">
            <v>41022</v>
          </cell>
          <cell r="AL42" t="str">
            <v/>
          </cell>
          <cell r="AM42">
            <v>41022</v>
          </cell>
          <cell r="AN42" t="str">
            <v/>
          </cell>
          <cell r="AO42">
            <v>41022</v>
          </cell>
          <cell r="AP42" t="str">
            <v/>
          </cell>
          <cell r="AQ42">
            <v>41022</v>
          </cell>
          <cell r="AR42" t="str">
            <v/>
          </cell>
          <cell r="AS42">
            <v>41833.5</v>
          </cell>
          <cell r="AT42" t="str">
            <v/>
          </cell>
          <cell r="AU42">
            <v>41022</v>
          </cell>
          <cell r="AV42" t="str">
            <v/>
          </cell>
          <cell r="AW42">
            <v>41022</v>
          </cell>
          <cell r="AX42" t="str">
            <v/>
          </cell>
          <cell r="AY42">
            <v>41022</v>
          </cell>
          <cell r="AZ42" t="str">
            <v/>
          </cell>
          <cell r="BA42">
            <v>41022</v>
          </cell>
          <cell r="BB42" t="str">
            <v/>
          </cell>
          <cell r="BC42">
            <v>41022</v>
          </cell>
          <cell r="BD42" t="str">
            <v/>
          </cell>
          <cell r="BE42">
            <v>0</v>
          </cell>
          <cell r="BF42" t="str">
            <v/>
          </cell>
          <cell r="BG42">
            <v>0</v>
          </cell>
          <cell r="BH42" t="str">
            <v/>
          </cell>
          <cell r="BI42">
            <v>0</v>
          </cell>
          <cell r="BJ42" t="str">
            <v/>
          </cell>
          <cell r="BK42">
            <v>0</v>
          </cell>
          <cell r="BL42" t="str">
            <v/>
          </cell>
          <cell r="BM42">
            <v>0</v>
          </cell>
          <cell r="BN42" t="str">
            <v/>
          </cell>
          <cell r="BO42">
            <v>0</v>
          </cell>
          <cell r="BP42" t="str">
            <v/>
          </cell>
          <cell r="BQ42">
            <v>0</v>
          </cell>
          <cell r="BR42" t="str">
            <v/>
          </cell>
          <cell r="BS42">
            <v>0</v>
          </cell>
          <cell r="BT42" t="str">
            <v/>
          </cell>
          <cell r="BU42">
            <v>0</v>
          </cell>
          <cell r="BV42" t="str">
            <v/>
          </cell>
          <cell r="BW42">
            <v>0</v>
          </cell>
          <cell r="BX42" t="str">
            <v/>
          </cell>
          <cell r="BY42">
            <v>0</v>
          </cell>
          <cell r="BZ42" t="str">
            <v/>
          </cell>
          <cell r="CA42">
            <v>0</v>
          </cell>
          <cell r="CB42" t="str">
            <v/>
          </cell>
          <cell r="CC42">
            <v>0</v>
          </cell>
          <cell r="CD42" t="str">
            <v/>
          </cell>
          <cell r="CE42">
            <v>0</v>
          </cell>
          <cell r="CF42" t="str">
            <v/>
          </cell>
          <cell r="CG42">
            <v>0</v>
          </cell>
          <cell r="CH42" t="str">
            <v/>
          </cell>
          <cell r="CI42">
            <v>0</v>
          </cell>
          <cell r="CJ42">
            <v>0</v>
          </cell>
          <cell r="CK42">
            <v>1112873.976</v>
          </cell>
          <cell r="CL42" t="str">
            <v/>
          </cell>
        </row>
        <row r="43">
          <cell r="D43" t="str">
            <v>07-15-010</v>
          </cell>
          <cell r="E43" t="str">
            <v>CONSTRUCCION DE MAMPOSTERIA EN LADRILLO CALADO DE 20X20X19 CM. INCLUYE EL SUMINISTRO, TRANSPORTE Y COLOCACION DEL CALADO, EL MORTERO DE PEGA ESPESOR MAX=0.01 M Y TODOS LOS ELEMENTOS NECESARIOS PARA SU CORRECTA INSTALACION.</v>
          </cell>
          <cell r="F43" t="str">
            <v>M2</v>
          </cell>
          <cell r="G43">
            <v>82044</v>
          </cell>
          <cell r="H43">
            <v>1.984</v>
          </cell>
          <cell r="I43">
            <v>162775.296</v>
          </cell>
          <cell r="J43">
            <v>0.5</v>
          </cell>
          <cell r="K43">
            <v>41022</v>
          </cell>
          <cell r="L43">
            <v>0.5</v>
          </cell>
          <cell r="M43">
            <v>41022</v>
          </cell>
          <cell r="N43">
            <v>0.5</v>
          </cell>
          <cell r="O43">
            <v>41022</v>
          </cell>
          <cell r="P43">
            <v>0</v>
          </cell>
          <cell r="Q43">
            <v>0</v>
          </cell>
          <cell r="R43">
            <v>0.5</v>
          </cell>
          <cell r="S43">
            <v>41022</v>
          </cell>
          <cell r="T43">
            <v>0</v>
          </cell>
          <cell r="U43">
            <v>0</v>
          </cell>
          <cell r="V43">
            <v>0.5</v>
          </cell>
          <cell r="W43">
            <v>41022</v>
          </cell>
          <cell r="X43">
            <v>0</v>
          </cell>
          <cell r="Y43">
            <v>0</v>
          </cell>
          <cell r="Z43">
            <v>0.5</v>
          </cell>
          <cell r="AA43">
            <v>41022</v>
          </cell>
          <cell r="AB43">
            <v>0.5</v>
          </cell>
          <cell r="AC43">
            <v>41022</v>
          </cell>
          <cell r="AD43">
            <v>0.5</v>
          </cell>
          <cell r="AE43">
            <v>41022</v>
          </cell>
          <cell r="AF43">
            <v>0.5</v>
          </cell>
          <cell r="AG43">
            <v>41022</v>
          </cell>
          <cell r="AH43">
            <v>0.5</v>
          </cell>
          <cell r="AI43">
            <v>41022</v>
          </cell>
          <cell r="AJ43">
            <v>0.5</v>
          </cell>
          <cell r="AK43">
            <v>41022</v>
          </cell>
          <cell r="AL43">
            <v>0.5</v>
          </cell>
          <cell r="AM43">
            <v>41022</v>
          </cell>
          <cell r="AN43">
            <v>0.5</v>
          </cell>
          <cell r="AO43">
            <v>41022</v>
          </cell>
          <cell r="AP43">
            <v>0.5</v>
          </cell>
          <cell r="AQ43">
            <v>41022</v>
          </cell>
          <cell r="AR43">
            <v>0</v>
          </cell>
          <cell r="AS43">
            <v>0</v>
          </cell>
          <cell r="AT43">
            <v>0.5</v>
          </cell>
          <cell r="AU43">
            <v>41022</v>
          </cell>
          <cell r="AV43">
            <v>0.5</v>
          </cell>
          <cell r="AW43">
            <v>41022</v>
          </cell>
          <cell r="AX43">
            <v>0.5</v>
          </cell>
          <cell r="AY43">
            <v>41022</v>
          </cell>
          <cell r="AZ43">
            <v>0.5</v>
          </cell>
          <cell r="BA43">
            <v>41022</v>
          </cell>
          <cell r="BB43">
            <v>0.5</v>
          </cell>
          <cell r="BC43">
            <v>41022</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11.484</v>
          </cell>
          <cell r="CK43">
            <v>942193.29599999997</v>
          </cell>
          <cell r="CL43" t="str">
            <v/>
          </cell>
        </row>
        <row r="44">
          <cell r="D44" t="str">
            <v>07-15-020</v>
          </cell>
          <cell r="E44" t="str">
            <v>CONSTRUCCION DE MAMPOSTERIA EN BLOQUE CALADO DE 19X10X19 CM. INCLUYE EL SUMINISTRO, TRANSPORTE Y COLOCACION DEL BLOQUE CALADO, EL MORTERO DE PEGA ESPESOR MAX=0.01 M Y TODOS LOS ELEMENTOS NECESARIOS PARA SU CORRECTA INSTALACION.</v>
          </cell>
          <cell r="F44" t="str">
            <v>M2</v>
          </cell>
          <cell r="G44">
            <v>83667</v>
          </cell>
          <cell r="H44">
            <v>0</v>
          </cell>
          <cell r="I44">
            <v>0</v>
          </cell>
          <cell r="J44">
            <v>0</v>
          </cell>
          <cell r="K44">
            <v>0</v>
          </cell>
          <cell r="L44">
            <v>0</v>
          </cell>
          <cell r="M44">
            <v>0</v>
          </cell>
          <cell r="N44">
            <v>0</v>
          </cell>
          <cell r="O44">
            <v>0</v>
          </cell>
          <cell r="P44">
            <v>0</v>
          </cell>
          <cell r="Q44">
            <v>0</v>
          </cell>
          <cell r="R44">
            <v>0</v>
          </cell>
          <cell r="S44">
            <v>0</v>
          </cell>
          <cell r="T44">
            <v>1.54</v>
          </cell>
          <cell r="U44">
            <v>128847.18000000001</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0.5</v>
          </cell>
          <cell r="AS44">
            <v>41833.5</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2.04</v>
          </cell>
          <cell r="CK44">
            <v>170680.68</v>
          </cell>
          <cell r="CL44" t="str">
            <v/>
          </cell>
        </row>
        <row r="45">
          <cell r="D45" t="str">
            <v>07-20</v>
          </cell>
          <cell r="E45" t="str">
            <v>MUROS EN LADRILLO</v>
          </cell>
          <cell r="F45" t="str">
            <v/>
          </cell>
          <cell r="G45">
            <v>0</v>
          </cell>
          <cell r="H45" t="str">
            <v/>
          </cell>
          <cell r="I45">
            <v>0</v>
          </cell>
          <cell r="J45" t="str">
            <v/>
          </cell>
          <cell r="K45">
            <v>0</v>
          </cell>
          <cell r="L45" t="str">
            <v/>
          </cell>
          <cell r="M45">
            <v>0</v>
          </cell>
          <cell r="N45" t="str">
            <v/>
          </cell>
          <cell r="O45">
            <v>0</v>
          </cell>
          <cell r="P45" t="str">
            <v/>
          </cell>
          <cell r="Q45">
            <v>0</v>
          </cell>
          <cell r="R45" t="str">
            <v/>
          </cell>
          <cell r="S45">
            <v>0</v>
          </cell>
          <cell r="T45" t="str">
            <v/>
          </cell>
          <cell r="U45">
            <v>0</v>
          </cell>
          <cell r="V45" t="str">
            <v/>
          </cell>
          <cell r="W45">
            <v>0</v>
          </cell>
          <cell r="X45" t="str">
            <v/>
          </cell>
          <cell r="Y45">
            <v>0</v>
          </cell>
          <cell r="Z45" t="str">
            <v/>
          </cell>
          <cell r="AA45">
            <v>0</v>
          </cell>
          <cell r="AB45" t="str">
            <v/>
          </cell>
          <cell r="AC45">
            <v>0</v>
          </cell>
          <cell r="AD45" t="str">
            <v/>
          </cell>
          <cell r="AE45">
            <v>0</v>
          </cell>
          <cell r="AF45" t="str">
            <v/>
          </cell>
          <cell r="AG45">
            <v>0</v>
          </cell>
          <cell r="AH45" t="str">
            <v/>
          </cell>
          <cell r="AI45">
            <v>0</v>
          </cell>
          <cell r="AJ45" t="str">
            <v/>
          </cell>
          <cell r="AK45">
            <v>0</v>
          </cell>
          <cell r="AL45" t="str">
            <v/>
          </cell>
          <cell r="AM45">
            <v>22900.680000000004</v>
          </cell>
          <cell r="AN45" t="str">
            <v/>
          </cell>
          <cell r="AO45">
            <v>0</v>
          </cell>
          <cell r="AP45" t="str">
            <v/>
          </cell>
          <cell r="AQ45">
            <v>725535.18</v>
          </cell>
          <cell r="AR45" t="str">
            <v/>
          </cell>
          <cell r="AS45">
            <v>0</v>
          </cell>
          <cell r="AT45" t="str">
            <v/>
          </cell>
          <cell r="AU45">
            <v>0</v>
          </cell>
          <cell r="AV45" t="str">
            <v/>
          </cell>
          <cell r="AW45">
            <v>0</v>
          </cell>
          <cell r="AX45" t="str">
            <v/>
          </cell>
          <cell r="AY45">
            <v>0</v>
          </cell>
          <cell r="AZ45" t="str">
            <v/>
          </cell>
          <cell r="BA45">
            <v>0</v>
          </cell>
          <cell r="BB45" t="str">
            <v/>
          </cell>
          <cell r="BC45">
            <v>0</v>
          </cell>
          <cell r="BD45" t="str">
            <v/>
          </cell>
          <cell r="BE45">
            <v>49965.119999999995</v>
          </cell>
          <cell r="BF45" t="str">
            <v/>
          </cell>
          <cell r="BG45">
            <v>0</v>
          </cell>
          <cell r="BH45" t="str">
            <v/>
          </cell>
          <cell r="BI45">
            <v>0</v>
          </cell>
          <cell r="BJ45" t="str">
            <v/>
          </cell>
          <cell r="BK45">
            <v>0</v>
          </cell>
          <cell r="BL45" t="str">
            <v/>
          </cell>
          <cell r="BM45">
            <v>0</v>
          </cell>
          <cell r="BN45" t="str">
            <v/>
          </cell>
          <cell r="BO45">
            <v>0</v>
          </cell>
          <cell r="BP45" t="str">
            <v/>
          </cell>
          <cell r="BQ45">
            <v>0</v>
          </cell>
          <cell r="BR45" t="str">
            <v/>
          </cell>
          <cell r="BS45">
            <v>0</v>
          </cell>
          <cell r="BT45" t="str">
            <v/>
          </cell>
          <cell r="BU45">
            <v>0</v>
          </cell>
          <cell r="BV45" t="str">
            <v/>
          </cell>
          <cell r="BW45">
            <v>0</v>
          </cell>
          <cell r="BX45" t="str">
            <v/>
          </cell>
          <cell r="BY45">
            <v>0</v>
          </cell>
          <cell r="BZ45" t="str">
            <v/>
          </cell>
          <cell r="CA45">
            <v>0</v>
          </cell>
          <cell r="CB45" t="str">
            <v/>
          </cell>
          <cell r="CC45">
            <v>0</v>
          </cell>
          <cell r="CD45" t="str">
            <v/>
          </cell>
          <cell r="CE45">
            <v>0</v>
          </cell>
          <cell r="CF45" t="str">
            <v/>
          </cell>
          <cell r="CG45">
            <v>0</v>
          </cell>
          <cell r="CH45" t="str">
            <v/>
          </cell>
          <cell r="CI45">
            <v>0</v>
          </cell>
          <cell r="CJ45">
            <v>0</v>
          </cell>
          <cell r="CK45">
            <v>798400.98</v>
          </cell>
          <cell r="CL45" t="str">
            <v/>
          </cell>
        </row>
        <row r="46">
          <cell r="D46" t="str">
            <v>07-20-010</v>
          </cell>
          <cell r="E46" t="str">
            <v>CONSTRUCCION DE MAMPOSTERIA EN LADRILLO, PERFORACION HORIZONTAL, DE 10X20X40 CM. INCLUYE EL SUMINISTRO, TRANSPORTE Y COLOCACION DEL LADRILLO, EL MORTERO DE PEGA, ESPESOR DE PEGA MAX=0.01 M, ENCORAZADOS Y TODOS LOS ELEMENTOS NECESARIOS PARA SU CORRECTA INSTALACION.</v>
          </cell>
          <cell r="F46" t="str">
            <v>M2</v>
          </cell>
          <cell r="G46">
            <v>52047</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0.44000000000000006</v>
          </cell>
          <cell r="AM46">
            <v>22900.680000000004</v>
          </cell>
          <cell r="AN46">
            <v>0</v>
          </cell>
          <cell r="AO46">
            <v>0</v>
          </cell>
          <cell r="AP46">
            <v>13.940000000000001</v>
          </cell>
          <cell r="AQ46">
            <v>725535.18</v>
          </cell>
          <cell r="AR46">
            <v>0</v>
          </cell>
          <cell r="AS46">
            <v>0</v>
          </cell>
          <cell r="AT46">
            <v>0</v>
          </cell>
          <cell r="AU46">
            <v>0</v>
          </cell>
          <cell r="AV46">
            <v>0</v>
          </cell>
          <cell r="AW46">
            <v>0</v>
          </cell>
          <cell r="AX46">
            <v>0</v>
          </cell>
          <cell r="AY46">
            <v>0</v>
          </cell>
          <cell r="AZ46">
            <v>0</v>
          </cell>
          <cell r="BA46">
            <v>0</v>
          </cell>
          <cell r="BB46">
            <v>0</v>
          </cell>
          <cell r="BC46">
            <v>0</v>
          </cell>
          <cell r="BD46">
            <v>0.96</v>
          </cell>
          <cell r="BE46">
            <v>49965.119999999995</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15.34</v>
          </cell>
          <cell r="CK46">
            <v>798400.98</v>
          </cell>
          <cell r="CL46" t="str">
            <v/>
          </cell>
        </row>
        <row r="47">
          <cell r="D47" t="str">
            <v>07-20-020</v>
          </cell>
          <cell r="E47" t="str">
            <v>CONSTRUCCION DE MAMPOSTERIA EN LADRILLO, PERFORACION HORIZONTAL, DE 15X20X40 CM. INCLUYE EL SUMINISTRO, TRANSPORTE Y COLOCACION DEL LADRILLO, EL MORTERO DE PEGA, ESPESOR DE PEGA MAX=0.01 M, ENCORAZADOS Y TODOS LOS ELEMENTOS NECESARIOS PARA SU CORRECTA INSTALACION.</v>
          </cell>
          <cell r="F47" t="str">
            <v>M2</v>
          </cell>
          <cell r="G47">
            <v>56240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t="str">
            <v/>
          </cell>
        </row>
        <row r="48">
          <cell r="D48" t="str">
            <v>08</v>
          </cell>
          <cell r="E48" t="str">
            <v>CUBIERTAS Y CIELOS</v>
          </cell>
          <cell r="G48">
            <v>0</v>
          </cell>
          <cell r="H48" t="str">
            <v/>
          </cell>
          <cell r="I48" t="str">
            <v/>
          </cell>
          <cell r="J48" t="str">
            <v/>
          </cell>
          <cell r="K48" t="str">
            <v/>
          </cell>
          <cell r="L48" t="str">
            <v/>
          </cell>
          <cell r="M48" t="str">
            <v/>
          </cell>
          <cell r="N48" t="str">
            <v/>
          </cell>
          <cell r="O48" t="str">
            <v/>
          </cell>
          <cell r="P48" t="str">
            <v/>
          </cell>
          <cell r="Q48" t="str">
            <v/>
          </cell>
          <cell r="R48" t="str">
            <v/>
          </cell>
          <cell r="S48" t="str">
            <v/>
          </cell>
          <cell r="T48" t="str">
            <v/>
          </cell>
          <cell r="U48" t="str">
            <v/>
          </cell>
          <cell r="V48" t="str">
            <v/>
          </cell>
          <cell r="W48" t="str">
            <v/>
          </cell>
          <cell r="X48" t="str">
            <v/>
          </cell>
          <cell r="Y48" t="str">
            <v/>
          </cell>
          <cell r="Z48" t="str">
            <v/>
          </cell>
          <cell r="AA48" t="str">
            <v/>
          </cell>
          <cell r="AB48" t="str">
            <v/>
          </cell>
          <cell r="AC48" t="str">
            <v/>
          </cell>
          <cell r="AD48" t="str">
            <v/>
          </cell>
          <cell r="AE48" t="str">
            <v/>
          </cell>
          <cell r="AF48" t="str">
            <v/>
          </cell>
          <cell r="AG48" t="str">
            <v/>
          </cell>
          <cell r="AH48" t="str">
            <v/>
          </cell>
          <cell r="AI48" t="str">
            <v/>
          </cell>
          <cell r="AJ48" t="str">
            <v/>
          </cell>
          <cell r="AK48" t="str">
            <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t="str">
            <v/>
          </cell>
          <cell r="BP48" t="str">
            <v/>
          </cell>
          <cell r="BQ48" t="str">
            <v/>
          </cell>
          <cell r="BR48" t="str">
            <v/>
          </cell>
          <cell r="BS48" t="str">
            <v/>
          </cell>
          <cell r="BT48" t="str">
            <v/>
          </cell>
          <cell r="BU48" t="str">
            <v/>
          </cell>
          <cell r="BV48" t="str">
            <v/>
          </cell>
          <cell r="BW48" t="str">
            <v/>
          </cell>
          <cell r="BX48" t="str">
            <v/>
          </cell>
          <cell r="BY48" t="str">
            <v/>
          </cell>
          <cell r="BZ48" t="str">
            <v/>
          </cell>
          <cell r="CA48" t="str">
            <v/>
          </cell>
          <cell r="CB48" t="str">
            <v/>
          </cell>
          <cell r="CC48" t="str">
            <v/>
          </cell>
          <cell r="CD48" t="str">
            <v/>
          </cell>
          <cell r="CE48" t="str">
            <v/>
          </cell>
          <cell r="CF48" t="str">
            <v/>
          </cell>
          <cell r="CG48" t="str">
            <v/>
          </cell>
          <cell r="CH48" t="str">
            <v/>
          </cell>
          <cell r="CI48" t="str">
            <v/>
          </cell>
          <cell r="CJ48">
            <v>0</v>
          </cell>
          <cell r="CK48" t="str">
            <v/>
          </cell>
          <cell r="CL48">
            <v>6162627.8198000006</v>
          </cell>
        </row>
        <row r="49">
          <cell r="D49" t="str">
            <v>08-15</v>
          </cell>
          <cell r="E49" t="str">
            <v>CUBIERTA</v>
          </cell>
          <cell r="G49">
            <v>0</v>
          </cell>
          <cell r="H49" t="str">
            <v/>
          </cell>
          <cell r="I49">
            <v>2990015.3552000001</v>
          </cell>
          <cell r="J49" t="str">
            <v/>
          </cell>
          <cell r="K49">
            <v>0</v>
          </cell>
          <cell r="L49" t="str">
            <v/>
          </cell>
          <cell r="M49">
            <v>0</v>
          </cell>
          <cell r="N49" t="str">
            <v/>
          </cell>
          <cell r="O49">
            <v>0</v>
          </cell>
          <cell r="P49" t="str">
            <v/>
          </cell>
          <cell r="Q49">
            <v>0</v>
          </cell>
          <cell r="R49" t="str">
            <v/>
          </cell>
          <cell r="S49">
            <v>0</v>
          </cell>
          <cell r="T49" t="str">
            <v/>
          </cell>
          <cell r="U49">
            <v>0</v>
          </cell>
          <cell r="V49" t="str">
            <v/>
          </cell>
          <cell r="W49">
            <v>0</v>
          </cell>
          <cell r="X49" t="str">
            <v/>
          </cell>
          <cell r="Y49">
            <v>0</v>
          </cell>
          <cell r="Z49" t="str">
            <v/>
          </cell>
          <cell r="AA49">
            <v>172506.99</v>
          </cell>
          <cell r="AB49" t="str">
            <v/>
          </cell>
          <cell r="AC49">
            <v>204143.21999999997</v>
          </cell>
          <cell r="AD49" t="str">
            <v/>
          </cell>
          <cell r="AE49">
            <v>190712.74499999997</v>
          </cell>
          <cell r="AF49" t="str">
            <v/>
          </cell>
          <cell r="AG49">
            <v>324910.05120000005</v>
          </cell>
          <cell r="AH49" t="str">
            <v/>
          </cell>
          <cell r="AI49">
            <v>203426.92799999999</v>
          </cell>
          <cell r="AJ49" t="str">
            <v/>
          </cell>
          <cell r="AK49">
            <v>225011.1936</v>
          </cell>
          <cell r="AL49" t="str">
            <v/>
          </cell>
          <cell r="AM49">
            <v>179073</v>
          </cell>
          <cell r="AN49" t="str">
            <v/>
          </cell>
          <cell r="AO49">
            <v>137886.21000000002</v>
          </cell>
          <cell r="AP49" t="str">
            <v/>
          </cell>
          <cell r="AQ49">
            <v>179073</v>
          </cell>
          <cell r="AR49" t="str">
            <v/>
          </cell>
          <cell r="AS49">
            <v>263237.31</v>
          </cell>
          <cell r="AT49" t="str">
            <v/>
          </cell>
          <cell r="AU49">
            <v>238764</v>
          </cell>
          <cell r="AV49" t="str">
            <v/>
          </cell>
          <cell r="AW49">
            <v>151280.87040000001</v>
          </cell>
          <cell r="AX49" t="str">
            <v/>
          </cell>
          <cell r="AY49">
            <v>165463.45200000002</v>
          </cell>
          <cell r="AZ49" t="str">
            <v/>
          </cell>
          <cell r="BA49">
            <v>235421.30399999995</v>
          </cell>
          <cell r="BB49" t="str">
            <v/>
          </cell>
          <cell r="BC49">
            <v>301702.19040000002</v>
          </cell>
          <cell r="BD49" t="str">
            <v/>
          </cell>
          <cell r="BE49">
            <v>0</v>
          </cell>
          <cell r="BF49" t="str">
            <v/>
          </cell>
          <cell r="BG49">
            <v>0</v>
          </cell>
          <cell r="BH49" t="str">
            <v/>
          </cell>
          <cell r="BI49">
            <v>0</v>
          </cell>
          <cell r="BJ49" t="str">
            <v/>
          </cell>
          <cell r="BK49">
            <v>0</v>
          </cell>
          <cell r="BL49" t="str">
            <v/>
          </cell>
          <cell r="BM49">
            <v>0</v>
          </cell>
          <cell r="BN49" t="str">
            <v/>
          </cell>
          <cell r="BO49">
            <v>0</v>
          </cell>
          <cell r="BP49" t="str">
            <v/>
          </cell>
          <cell r="BQ49">
            <v>0</v>
          </cell>
          <cell r="BR49" t="str">
            <v/>
          </cell>
          <cell r="BS49">
            <v>0</v>
          </cell>
          <cell r="BT49" t="str">
            <v/>
          </cell>
          <cell r="BU49">
            <v>0</v>
          </cell>
          <cell r="BV49" t="str">
            <v/>
          </cell>
          <cell r="BW49">
            <v>0</v>
          </cell>
          <cell r="BX49" t="str">
            <v/>
          </cell>
          <cell r="BY49">
            <v>0</v>
          </cell>
          <cell r="BZ49" t="str">
            <v/>
          </cell>
          <cell r="CA49">
            <v>0</v>
          </cell>
          <cell r="CB49" t="str">
            <v/>
          </cell>
          <cell r="CC49">
            <v>0</v>
          </cell>
          <cell r="CD49" t="str">
            <v/>
          </cell>
          <cell r="CE49">
            <v>0</v>
          </cell>
          <cell r="CF49" t="str">
            <v/>
          </cell>
          <cell r="CG49">
            <v>0</v>
          </cell>
          <cell r="CH49" t="str">
            <v/>
          </cell>
          <cell r="CI49">
            <v>0</v>
          </cell>
          <cell r="CJ49">
            <v>0</v>
          </cell>
          <cell r="CK49">
            <v>6162627.8198000006</v>
          </cell>
          <cell r="CL49" t="str">
            <v/>
          </cell>
        </row>
        <row r="50">
          <cell r="D50" t="str">
            <v>08-15-010</v>
          </cell>
          <cell r="E50" t="str">
            <v>SUMINISTRO, TRANSPORTE E INSTALACION DE CUBIERTA EN TEJA VERDE 2 X 0,95 METROS = 1.55M2. TECHOLINE O SIMILAR, INCLUYE AMARRAS PARA INSTALACION A MADERA, SISTEMAS DE ANCLAJE A CONCRETO Y DE FIJACION ENTRE ESTAS. LA MEDIDA SERA TOMADA EN PENDIENTE DE CUBIERTA.</v>
          </cell>
          <cell r="F50" t="str">
            <v>M2</v>
          </cell>
          <cell r="G50">
            <v>45697</v>
          </cell>
          <cell r="H50">
            <v>31.08</v>
          </cell>
          <cell r="I50">
            <v>1420262.76</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2.8899999999999997</v>
          </cell>
          <cell r="AA50">
            <v>132064.32999999999</v>
          </cell>
          <cell r="AB50">
            <v>3.42</v>
          </cell>
          <cell r="AC50">
            <v>156283.74</v>
          </cell>
          <cell r="AD50">
            <v>3.1949999999999998</v>
          </cell>
          <cell r="AE50">
            <v>146001.91499999998</v>
          </cell>
          <cell r="AF50">
            <v>5.4432000000000009</v>
          </cell>
          <cell r="AG50">
            <v>248737.91040000005</v>
          </cell>
          <cell r="AH50">
            <v>3.4079999999999999</v>
          </cell>
          <cell r="AI50">
            <v>155735.37599999999</v>
          </cell>
          <cell r="AJ50">
            <v>3.7696000000000001</v>
          </cell>
          <cell r="AK50">
            <v>172259.4112</v>
          </cell>
          <cell r="AL50">
            <v>3</v>
          </cell>
          <cell r="AM50">
            <v>137091</v>
          </cell>
          <cell r="AN50">
            <v>2.3100000000000005</v>
          </cell>
          <cell r="AO50">
            <v>105560.07000000002</v>
          </cell>
          <cell r="AP50">
            <v>3</v>
          </cell>
          <cell r="AQ50">
            <v>137091</v>
          </cell>
          <cell r="AR50">
            <v>4.41</v>
          </cell>
          <cell r="AS50">
            <v>201523.77000000002</v>
          </cell>
          <cell r="AT50">
            <v>4</v>
          </cell>
          <cell r="AU50">
            <v>182788</v>
          </cell>
          <cell r="AV50">
            <v>2.5344000000000002</v>
          </cell>
          <cell r="AW50">
            <v>115814.4768</v>
          </cell>
          <cell r="AX50">
            <v>2.7720000000000002</v>
          </cell>
          <cell r="AY50">
            <v>126672.08400000002</v>
          </cell>
          <cell r="AZ50">
            <v>3.9439999999999995</v>
          </cell>
          <cell r="BA50">
            <v>180228.96799999996</v>
          </cell>
          <cell r="BB50">
            <v>5.0544000000000002</v>
          </cell>
          <cell r="BC50">
            <v>230970.91680000001</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84.23060000000001</v>
          </cell>
          <cell r="CK50">
            <v>3849085.7282000002</v>
          </cell>
          <cell r="CL50" t="str">
            <v/>
          </cell>
        </row>
        <row r="51">
          <cell r="D51" t="str">
            <v>08-15-020</v>
          </cell>
          <cell r="E51" t="str">
            <v>SUMINISTRO, TRANSPORTE E INSTALACION DE SOPORTE (DURMIENTES) DE TEJAS EN MADERA DE 54X2, INCLUYE ANCLAJES Y TODO LO NECESARIO PARA SU CORRECTO FUNCIONAMIENTO.</v>
          </cell>
          <cell r="F51" t="str">
            <v>M2</v>
          </cell>
          <cell r="G51">
            <v>13994</v>
          </cell>
          <cell r="H51">
            <v>35.540799999999997</v>
          </cell>
          <cell r="I51">
            <v>497357.95519999997</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2.8899999999999997</v>
          </cell>
          <cell r="AA51">
            <v>40442.659999999996</v>
          </cell>
          <cell r="AB51">
            <v>3.42</v>
          </cell>
          <cell r="AC51">
            <v>47859.479999999996</v>
          </cell>
          <cell r="AD51">
            <v>3.1949999999999998</v>
          </cell>
          <cell r="AE51">
            <v>44710.829999999994</v>
          </cell>
          <cell r="AF51">
            <v>5.4432000000000009</v>
          </cell>
          <cell r="AG51">
            <v>76172.140800000008</v>
          </cell>
          <cell r="AH51">
            <v>3.4079999999999999</v>
          </cell>
          <cell r="AI51">
            <v>47691.551999999996</v>
          </cell>
          <cell r="AJ51">
            <v>3.7696000000000001</v>
          </cell>
          <cell r="AK51">
            <v>52751.782400000004</v>
          </cell>
          <cell r="AL51">
            <v>3</v>
          </cell>
          <cell r="AM51">
            <v>41982</v>
          </cell>
          <cell r="AN51">
            <v>2.3100000000000005</v>
          </cell>
          <cell r="AO51">
            <v>32326.140000000007</v>
          </cell>
          <cell r="AP51">
            <v>3</v>
          </cell>
          <cell r="AQ51">
            <v>41982</v>
          </cell>
          <cell r="AR51">
            <v>4.41</v>
          </cell>
          <cell r="AS51">
            <v>61713.54</v>
          </cell>
          <cell r="AT51">
            <v>4</v>
          </cell>
          <cell r="AU51">
            <v>55976</v>
          </cell>
          <cell r="AV51">
            <v>2.5344000000000002</v>
          </cell>
          <cell r="AW51">
            <v>35466.393600000003</v>
          </cell>
          <cell r="AX51">
            <v>2.7720000000000002</v>
          </cell>
          <cell r="AY51">
            <v>38791.368000000002</v>
          </cell>
          <cell r="AZ51">
            <v>3.9439999999999995</v>
          </cell>
          <cell r="BA51">
            <v>55192.335999999996</v>
          </cell>
          <cell r="BB51">
            <v>5.0544000000000002</v>
          </cell>
          <cell r="BC51">
            <v>70731.2736</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88.691400000000016</v>
          </cell>
          <cell r="CK51">
            <v>1241147.4516000003</v>
          </cell>
          <cell r="CL51" t="str">
            <v/>
          </cell>
        </row>
        <row r="52">
          <cell r="D52" t="str">
            <v>08-15-030</v>
          </cell>
          <cell r="E52" t="str">
            <v>SUMINISTRO, TRANSPORTE E INSTALACION DE COLUMNA EN MADERA DE SOPORTE DE CUBIERTA EN ABARCO O SIMILAR, DE 7X5 CM INCLUYE ANCLAJES Y TODO LO NECESARIO PARA SU CORRECTO FUNCIONAMIENTO.</v>
          </cell>
          <cell r="F52" t="str">
            <v>M</v>
          </cell>
          <cell r="G52">
            <v>73251</v>
          </cell>
          <cell r="H52">
            <v>14.64</v>
          </cell>
          <cell r="I52">
            <v>1072394.6400000001</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14.64</v>
          </cell>
          <cell r="CK52">
            <v>1072394.6400000001</v>
          </cell>
          <cell r="CL52" t="str">
            <v/>
          </cell>
        </row>
        <row r="53">
          <cell r="D53" t="str">
            <v>09</v>
          </cell>
          <cell r="E53" t="str">
            <v>RECUBRIMIENTOS</v>
          </cell>
          <cell r="G53">
            <v>0</v>
          </cell>
          <cell r="H53" t="str">
            <v/>
          </cell>
          <cell r="I53" t="str">
            <v/>
          </cell>
          <cell r="J53" t="str">
            <v/>
          </cell>
          <cell r="K53" t="str">
            <v/>
          </cell>
          <cell r="L53" t="str">
            <v/>
          </cell>
          <cell r="M53" t="str">
            <v/>
          </cell>
          <cell r="N53" t="str">
            <v/>
          </cell>
          <cell r="O53" t="str">
            <v/>
          </cell>
          <cell r="P53" t="str">
            <v/>
          </cell>
          <cell r="Q53" t="str">
            <v/>
          </cell>
          <cell r="R53" t="str">
            <v/>
          </cell>
          <cell r="S53" t="str">
            <v/>
          </cell>
          <cell r="T53" t="str">
            <v/>
          </cell>
          <cell r="U53" t="str">
            <v/>
          </cell>
          <cell r="V53" t="str">
            <v/>
          </cell>
          <cell r="W53" t="str">
            <v/>
          </cell>
          <cell r="X53" t="str">
            <v/>
          </cell>
          <cell r="Y53" t="str">
            <v/>
          </cell>
          <cell r="Z53" t="str">
            <v/>
          </cell>
          <cell r="AA53" t="str">
            <v/>
          </cell>
          <cell r="AB53" t="str">
            <v/>
          </cell>
          <cell r="AC53" t="str">
            <v/>
          </cell>
          <cell r="AD53" t="str">
            <v/>
          </cell>
          <cell r="AE53" t="str">
            <v/>
          </cell>
          <cell r="AF53" t="str">
            <v/>
          </cell>
          <cell r="AG53" t="str">
            <v/>
          </cell>
          <cell r="AH53" t="str">
            <v/>
          </cell>
          <cell r="AI53" t="str">
            <v/>
          </cell>
          <cell r="AJ53" t="str">
            <v/>
          </cell>
          <cell r="AK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t="str">
            <v/>
          </cell>
          <cell r="BP53" t="str">
            <v/>
          </cell>
          <cell r="BQ53" t="str">
            <v/>
          </cell>
          <cell r="BR53" t="str">
            <v/>
          </cell>
          <cell r="BS53" t="str">
            <v/>
          </cell>
          <cell r="BT53" t="str">
            <v/>
          </cell>
          <cell r="BU53" t="str">
            <v/>
          </cell>
          <cell r="BV53" t="str">
            <v/>
          </cell>
          <cell r="BW53" t="str">
            <v/>
          </cell>
          <cell r="BX53" t="str">
            <v/>
          </cell>
          <cell r="BY53" t="str">
            <v/>
          </cell>
          <cell r="BZ53" t="str">
            <v/>
          </cell>
          <cell r="CA53" t="str">
            <v/>
          </cell>
          <cell r="CB53" t="str">
            <v/>
          </cell>
          <cell r="CC53" t="str">
            <v/>
          </cell>
          <cell r="CD53" t="str">
            <v/>
          </cell>
          <cell r="CE53" t="str">
            <v/>
          </cell>
          <cell r="CF53" t="str">
            <v/>
          </cell>
          <cell r="CG53" t="str">
            <v/>
          </cell>
          <cell r="CH53" t="str">
            <v/>
          </cell>
          <cell r="CI53" t="str">
            <v/>
          </cell>
          <cell r="CJ53">
            <v>0</v>
          </cell>
          <cell r="CK53" t="str">
            <v/>
          </cell>
          <cell r="CL53">
            <v>45114793.158000007</v>
          </cell>
        </row>
        <row r="54">
          <cell r="D54" t="str">
            <v>09-10</v>
          </cell>
          <cell r="E54" t="str">
            <v>REVOQUES</v>
          </cell>
          <cell r="G54">
            <v>0</v>
          </cell>
          <cell r="H54" t="str">
            <v/>
          </cell>
          <cell r="I54">
            <v>536215.68000000005</v>
          </cell>
          <cell r="J54" t="str">
            <v/>
          </cell>
          <cell r="K54">
            <v>365500.68</v>
          </cell>
          <cell r="L54" t="str">
            <v/>
          </cell>
          <cell r="M54">
            <v>361245</v>
          </cell>
          <cell r="N54" t="str">
            <v/>
          </cell>
          <cell r="O54">
            <v>371884.20000000007</v>
          </cell>
          <cell r="P54" t="str">
            <v/>
          </cell>
          <cell r="Q54">
            <v>0</v>
          </cell>
          <cell r="R54" t="str">
            <v/>
          </cell>
          <cell r="S54">
            <v>350605.80000000005</v>
          </cell>
          <cell r="T54" t="str">
            <v/>
          </cell>
          <cell r="U54">
            <v>350605.80000000005</v>
          </cell>
          <cell r="V54" t="str">
            <v/>
          </cell>
          <cell r="W54">
            <v>382523.39999999997</v>
          </cell>
          <cell r="X54" t="str">
            <v/>
          </cell>
          <cell r="Y54">
            <v>329327.40000000002</v>
          </cell>
          <cell r="Z54" t="str">
            <v/>
          </cell>
          <cell r="AA54">
            <v>361245.00000000006</v>
          </cell>
          <cell r="AB54" t="str">
            <v/>
          </cell>
          <cell r="AC54">
            <v>393162.60000000003</v>
          </cell>
          <cell r="AD54" t="str">
            <v/>
          </cell>
          <cell r="AE54">
            <v>389970.84</v>
          </cell>
          <cell r="AF54" t="str">
            <v/>
          </cell>
          <cell r="AG54">
            <v>432527.63999999996</v>
          </cell>
          <cell r="AH54" t="str">
            <v/>
          </cell>
          <cell r="AI54">
            <v>429335.88000000012</v>
          </cell>
          <cell r="AJ54" t="str">
            <v/>
          </cell>
          <cell r="AK54">
            <v>408057.48</v>
          </cell>
          <cell r="AL54" t="str">
            <v/>
          </cell>
          <cell r="AM54">
            <v>339966.60000000003</v>
          </cell>
          <cell r="AN54" t="str">
            <v/>
          </cell>
          <cell r="AO54">
            <v>333583.08</v>
          </cell>
          <cell r="AP54" t="str">
            <v/>
          </cell>
          <cell r="AQ54">
            <v>398482.2</v>
          </cell>
          <cell r="AR54" t="str">
            <v/>
          </cell>
          <cell r="AS54">
            <v>630220.80000000005</v>
          </cell>
          <cell r="AT54" t="str">
            <v/>
          </cell>
          <cell r="AU54">
            <v>425080.2</v>
          </cell>
          <cell r="AV54" t="str">
            <v/>
          </cell>
          <cell r="AW54">
            <v>347414.0400000001</v>
          </cell>
          <cell r="AX54" t="str">
            <v/>
          </cell>
          <cell r="AY54">
            <v>368450.64</v>
          </cell>
          <cell r="AZ54" t="str">
            <v/>
          </cell>
          <cell r="BA54">
            <v>375075.96</v>
          </cell>
          <cell r="BB54" t="str">
            <v/>
          </cell>
          <cell r="BC54">
            <v>461253.48000000004</v>
          </cell>
          <cell r="BD54" t="str">
            <v/>
          </cell>
          <cell r="BE54">
            <v>960187.8</v>
          </cell>
          <cell r="BF54" t="str">
            <v/>
          </cell>
          <cell r="BG54">
            <v>396547.80000000005</v>
          </cell>
          <cell r="BH54" t="str">
            <v/>
          </cell>
          <cell r="BI54">
            <v>0</v>
          </cell>
          <cell r="BJ54" t="str">
            <v/>
          </cell>
          <cell r="BK54">
            <v>423145.80000000005</v>
          </cell>
          <cell r="BL54" t="str">
            <v/>
          </cell>
          <cell r="BM54">
            <v>339143.64</v>
          </cell>
          <cell r="BN54" t="str">
            <v/>
          </cell>
          <cell r="BO54">
            <v>0</v>
          </cell>
          <cell r="BP54" t="str">
            <v/>
          </cell>
          <cell r="BQ54">
            <v>364630.2</v>
          </cell>
          <cell r="BR54" t="str">
            <v/>
          </cell>
          <cell r="BS54">
            <v>598882.68000000005</v>
          </cell>
          <cell r="BT54" t="str">
            <v/>
          </cell>
          <cell r="BU54">
            <v>522859.92</v>
          </cell>
          <cell r="BV54" t="str">
            <v/>
          </cell>
          <cell r="BW54">
            <v>439104.60000000003</v>
          </cell>
          <cell r="BX54" t="str">
            <v/>
          </cell>
          <cell r="BY54">
            <v>385908.6</v>
          </cell>
          <cell r="BZ54" t="str">
            <v/>
          </cell>
          <cell r="CA54">
            <v>368353.92000000004</v>
          </cell>
          <cell r="CB54" t="str">
            <v/>
          </cell>
          <cell r="CC54">
            <v>0</v>
          </cell>
          <cell r="CD54" t="str">
            <v/>
          </cell>
          <cell r="CE54">
            <v>380589</v>
          </cell>
          <cell r="CF54" t="str">
            <v/>
          </cell>
          <cell r="CG54">
            <v>0</v>
          </cell>
          <cell r="CH54" t="str">
            <v/>
          </cell>
          <cell r="CI54">
            <v>530696.76</v>
          </cell>
          <cell r="CJ54">
            <v>0</v>
          </cell>
          <cell r="CK54">
            <v>14851785.120000003</v>
          </cell>
          <cell r="CL54" t="str">
            <v/>
          </cell>
        </row>
        <row r="55">
          <cell r="D55" t="str">
            <v>09-10-010</v>
          </cell>
          <cell r="E55" t="str">
            <v>SUMINISTRO E INSTALACION DE REVOQUE EN UN ESPESOR MINIMO DE 2 CM Y PULIDO CON LLANA DE MADERA. RELACION 1:4 CON ADICION DE IMPERMEABILIZANTE INTEGRAL; INCLUYE FAJAS, RANURAS, FILETES Y TODOS LOS MATERIALES NECESARIOS PARA SU CORRECTA EJECUCION.</v>
          </cell>
          <cell r="F55" t="str">
            <v>M2</v>
          </cell>
          <cell r="G55">
            <v>24180</v>
          </cell>
          <cell r="H55">
            <v>22.176000000000002</v>
          </cell>
          <cell r="I55">
            <v>536215.68000000005</v>
          </cell>
          <cell r="J55">
            <v>12.576000000000001</v>
          </cell>
          <cell r="K55">
            <v>304087.67999999999</v>
          </cell>
          <cell r="L55">
            <v>12.4</v>
          </cell>
          <cell r="M55">
            <v>299832</v>
          </cell>
          <cell r="N55">
            <v>12.840000000000003</v>
          </cell>
          <cell r="O55">
            <v>310471.20000000007</v>
          </cell>
          <cell r="P55">
            <v>0</v>
          </cell>
          <cell r="Q55">
            <v>0</v>
          </cell>
          <cell r="R55">
            <v>11.96</v>
          </cell>
          <cell r="S55">
            <v>289192.80000000005</v>
          </cell>
          <cell r="T55">
            <v>11.96</v>
          </cell>
          <cell r="U55">
            <v>289192.80000000005</v>
          </cell>
          <cell r="V55">
            <v>13.28</v>
          </cell>
          <cell r="W55">
            <v>321110.39999999997</v>
          </cell>
          <cell r="X55">
            <v>11.080000000000002</v>
          </cell>
          <cell r="Y55">
            <v>267914.40000000002</v>
          </cell>
          <cell r="Z55">
            <v>12.400000000000002</v>
          </cell>
          <cell r="AA55">
            <v>299832.00000000006</v>
          </cell>
          <cell r="AB55">
            <v>13.72</v>
          </cell>
          <cell r="AC55">
            <v>331749.60000000003</v>
          </cell>
          <cell r="AD55">
            <v>13.588000000000001</v>
          </cell>
          <cell r="AE55">
            <v>328557.84000000003</v>
          </cell>
          <cell r="AF55">
            <v>15.347999999999999</v>
          </cell>
          <cell r="AG55">
            <v>371114.63999999996</v>
          </cell>
          <cell r="AH55">
            <v>15.216000000000005</v>
          </cell>
          <cell r="AI55">
            <v>367922.88000000012</v>
          </cell>
          <cell r="AJ55">
            <v>14.336</v>
          </cell>
          <cell r="AK55">
            <v>346644.47999999998</v>
          </cell>
          <cell r="AL55">
            <v>11.520000000000001</v>
          </cell>
          <cell r="AM55">
            <v>278553.60000000003</v>
          </cell>
          <cell r="AN55">
            <v>11.256</v>
          </cell>
          <cell r="AO55">
            <v>272170.08</v>
          </cell>
          <cell r="AP55">
            <v>13.940000000000001</v>
          </cell>
          <cell r="AQ55">
            <v>337069.2</v>
          </cell>
          <cell r="AR55">
            <v>22</v>
          </cell>
          <cell r="AS55">
            <v>531960</v>
          </cell>
          <cell r="AT55">
            <v>15.040000000000001</v>
          </cell>
          <cell r="AU55">
            <v>363667.20000000001</v>
          </cell>
          <cell r="AV55">
            <v>11.828000000000003</v>
          </cell>
          <cell r="AW55">
            <v>286001.0400000001</v>
          </cell>
          <cell r="AX55">
            <v>12.698</v>
          </cell>
          <cell r="AY55">
            <v>307037.64</v>
          </cell>
          <cell r="AZ55">
            <v>12.972000000000001</v>
          </cell>
          <cell r="BA55">
            <v>313662.96000000002</v>
          </cell>
          <cell r="BB55">
            <v>16.536000000000001</v>
          </cell>
          <cell r="BC55">
            <v>399840.48000000004</v>
          </cell>
          <cell r="BD55">
            <v>39.71</v>
          </cell>
          <cell r="BE55">
            <v>960187.8</v>
          </cell>
          <cell r="BF55">
            <v>13.860000000000001</v>
          </cell>
          <cell r="BG55">
            <v>335134.80000000005</v>
          </cell>
          <cell r="BH55">
            <v>0</v>
          </cell>
          <cell r="BI55">
            <v>0</v>
          </cell>
          <cell r="BJ55">
            <v>14.96</v>
          </cell>
          <cell r="BK55">
            <v>361732.80000000005</v>
          </cell>
          <cell r="BL55">
            <v>10.978000000000002</v>
          </cell>
          <cell r="BM55">
            <v>265448.04000000004</v>
          </cell>
          <cell r="BN55">
            <v>0</v>
          </cell>
          <cell r="BO55">
            <v>0</v>
          </cell>
          <cell r="BP55">
            <v>12.540000000000001</v>
          </cell>
          <cell r="BQ55">
            <v>303217.2</v>
          </cell>
          <cell r="BR55">
            <v>20.196000000000002</v>
          </cell>
          <cell r="BS55">
            <v>488339.28</v>
          </cell>
          <cell r="BT55">
            <v>16.544</v>
          </cell>
          <cell r="BU55">
            <v>400033.92</v>
          </cell>
          <cell r="BV55">
            <v>15.620000000000001</v>
          </cell>
          <cell r="BW55">
            <v>377691.60000000003</v>
          </cell>
          <cell r="BX55">
            <v>13.42</v>
          </cell>
          <cell r="BY55">
            <v>324495.59999999998</v>
          </cell>
          <cell r="BZ55">
            <v>12.694000000000001</v>
          </cell>
          <cell r="CA55">
            <v>306940.92000000004</v>
          </cell>
          <cell r="CB55">
            <v>0</v>
          </cell>
          <cell r="CC55">
            <v>0</v>
          </cell>
          <cell r="CD55">
            <v>13.200000000000001</v>
          </cell>
          <cell r="CE55">
            <v>319176</v>
          </cell>
          <cell r="CF55">
            <v>0</v>
          </cell>
          <cell r="CG55">
            <v>0</v>
          </cell>
          <cell r="CH55">
            <v>18.391999999999999</v>
          </cell>
          <cell r="CI55">
            <v>444718.56</v>
          </cell>
          <cell r="CJ55">
            <v>522.78400000000011</v>
          </cell>
          <cell r="CK55">
            <v>12640917.120000003</v>
          </cell>
          <cell r="CL55" t="str">
            <v/>
          </cell>
        </row>
        <row r="56">
          <cell r="D56" t="str">
            <v>09-10-050</v>
          </cell>
          <cell r="E56" t="str">
            <v>ELABORACION DE FILETES, FAJAS Y RANURAS EN REVOQUES; INCLUYE TODOS LOS ELEMENTOS NECESARIOS PARA SU CORRECTA EJECUCION.</v>
          </cell>
          <cell r="F56" t="str">
            <v>M</v>
          </cell>
          <cell r="G56">
            <v>5583</v>
          </cell>
          <cell r="H56">
            <v>0</v>
          </cell>
          <cell r="I56">
            <v>0</v>
          </cell>
          <cell r="J56">
            <v>11</v>
          </cell>
          <cell r="K56">
            <v>61413</v>
          </cell>
          <cell r="L56">
            <v>11</v>
          </cell>
          <cell r="M56">
            <v>61413</v>
          </cell>
          <cell r="N56">
            <v>11</v>
          </cell>
          <cell r="O56">
            <v>61413</v>
          </cell>
          <cell r="P56">
            <v>0</v>
          </cell>
          <cell r="Q56">
            <v>0</v>
          </cell>
          <cell r="R56">
            <v>11</v>
          </cell>
          <cell r="S56">
            <v>61413</v>
          </cell>
          <cell r="T56">
            <v>11</v>
          </cell>
          <cell r="U56">
            <v>61413</v>
          </cell>
          <cell r="V56">
            <v>11</v>
          </cell>
          <cell r="W56">
            <v>61413</v>
          </cell>
          <cell r="X56">
            <v>11</v>
          </cell>
          <cell r="Y56">
            <v>61413</v>
          </cell>
          <cell r="Z56">
            <v>11</v>
          </cell>
          <cell r="AA56">
            <v>61413</v>
          </cell>
          <cell r="AB56">
            <v>11</v>
          </cell>
          <cell r="AC56">
            <v>61413</v>
          </cell>
          <cell r="AD56">
            <v>11</v>
          </cell>
          <cell r="AE56">
            <v>61413</v>
          </cell>
          <cell r="AF56">
            <v>11</v>
          </cell>
          <cell r="AG56">
            <v>61413</v>
          </cell>
          <cell r="AH56">
            <v>11</v>
          </cell>
          <cell r="AI56">
            <v>61413</v>
          </cell>
          <cell r="AJ56">
            <v>11</v>
          </cell>
          <cell r="AK56">
            <v>61413</v>
          </cell>
          <cell r="AL56">
            <v>11</v>
          </cell>
          <cell r="AM56">
            <v>61413</v>
          </cell>
          <cell r="AN56">
            <v>11</v>
          </cell>
          <cell r="AO56">
            <v>61413</v>
          </cell>
          <cell r="AP56">
            <v>11</v>
          </cell>
          <cell r="AQ56">
            <v>61413</v>
          </cell>
          <cell r="AR56">
            <v>17.600000000000001</v>
          </cell>
          <cell r="AS56">
            <v>98260.800000000003</v>
          </cell>
          <cell r="AT56">
            <v>11</v>
          </cell>
          <cell r="AU56">
            <v>61413</v>
          </cell>
          <cell r="AV56">
            <v>11</v>
          </cell>
          <cell r="AW56">
            <v>61413</v>
          </cell>
          <cell r="AX56">
            <v>11</v>
          </cell>
          <cell r="AY56">
            <v>61413</v>
          </cell>
          <cell r="AZ56">
            <v>11</v>
          </cell>
          <cell r="BA56">
            <v>61413</v>
          </cell>
          <cell r="BB56">
            <v>11</v>
          </cell>
          <cell r="BC56">
            <v>61413</v>
          </cell>
          <cell r="BD56">
            <v>0</v>
          </cell>
          <cell r="BE56">
            <v>0</v>
          </cell>
          <cell r="BF56">
            <v>11</v>
          </cell>
          <cell r="BG56">
            <v>61413</v>
          </cell>
          <cell r="BH56">
            <v>0</v>
          </cell>
          <cell r="BI56">
            <v>0</v>
          </cell>
          <cell r="BJ56">
            <v>11</v>
          </cell>
          <cell r="BK56">
            <v>61413</v>
          </cell>
          <cell r="BL56">
            <v>13.200000000000001</v>
          </cell>
          <cell r="BM56">
            <v>73695.600000000006</v>
          </cell>
          <cell r="BN56">
            <v>0</v>
          </cell>
          <cell r="BO56">
            <v>0</v>
          </cell>
          <cell r="BP56">
            <v>11</v>
          </cell>
          <cell r="BQ56">
            <v>61413</v>
          </cell>
          <cell r="BR56">
            <v>19.8</v>
          </cell>
          <cell r="BS56">
            <v>110543.40000000001</v>
          </cell>
          <cell r="BT56">
            <v>22</v>
          </cell>
          <cell r="BU56">
            <v>122826</v>
          </cell>
          <cell r="BV56">
            <v>11</v>
          </cell>
          <cell r="BW56">
            <v>61413</v>
          </cell>
          <cell r="BX56">
            <v>11</v>
          </cell>
          <cell r="BY56">
            <v>61413</v>
          </cell>
          <cell r="BZ56">
            <v>11</v>
          </cell>
          <cell r="CA56">
            <v>61413</v>
          </cell>
          <cell r="CB56">
            <v>0</v>
          </cell>
          <cell r="CC56">
            <v>0</v>
          </cell>
          <cell r="CD56">
            <v>11</v>
          </cell>
          <cell r="CE56">
            <v>61413</v>
          </cell>
          <cell r="CF56">
            <v>0</v>
          </cell>
          <cell r="CG56">
            <v>0</v>
          </cell>
          <cell r="CH56">
            <v>15.400000000000002</v>
          </cell>
          <cell r="CI56">
            <v>85978.200000000012</v>
          </cell>
          <cell r="CJ56">
            <v>396</v>
          </cell>
          <cell r="CK56">
            <v>2210868</v>
          </cell>
          <cell r="CL56" t="str">
            <v/>
          </cell>
        </row>
        <row r="57">
          <cell r="D57" t="str">
            <v>09-15</v>
          </cell>
          <cell r="E57" t="str">
            <v>PINTURAS</v>
          </cell>
          <cell r="G57">
            <v>0</v>
          </cell>
          <cell r="H57" t="str">
            <v/>
          </cell>
          <cell r="I57">
            <v>167139.84000000003</v>
          </cell>
          <cell r="J57" t="str">
            <v/>
          </cell>
          <cell r="K57">
            <v>157762.14800000002</v>
          </cell>
          <cell r="L57" t="str">
            <v/>
          </cell>
          <cell r="M57">
            <v>52832.160000000003</v>
          </cell>
          <cell r="N57" t="str">
            <v/>
          </cell>
          <cell r="O57">
            <v>53200.400000000009</v>
          </cell>
          <cell r="P57" t="str">
            <v/>
          </cell>
          <cell r="Q57">
            <v>0</v>
          </cell>
          <cell r="R57" t="str">
            <v/>
          </cell>
          <cell r="S57">
            <v>52463.920000000006</v>
          </cell>
          <cell r="T57" t="str">
            <v/>
          </cell>
          <cell r="U57">
            <v>52463.920000000006</v>
          </cell>
          <cell r="V57" t="str">
            <v/>
          </cell>
          <cell r="W57">
            <v>53568.640000000007</v>
          </cell>
          <cell r="X57" t="str">
            <v/>
          </cell>
          <cell r="Y57">
            <v>51727.44000000001</v>
          </cell>
          <cell r="Z57" t="str">
            <v/>
          </cell>
          <cell r="AA57">
            <v>52832.160000000003</v>
          </cell>
          <cell r="AB57" t="str">
            <v/>
          </cell>
          <cell r="AC57">
            <v>53936.880000000005</v>
          </cell>
          <cell r="AD57" t="str">
            <v/>
          </cell>
          <cell r="AE57">
            <v>53826.40800000001</v>
          </cell>
          <cell r="AF57" t="str">
            <v/>
          </cell>
          <cell r="AG57">
            <v>55299.368000000002</v>
          </cell>
          <cell r="AH57" t="str">
            <v/>
          </cell>
          <cell r="AI57">
            <v>55188.896000000008</v>
          </cell>
          <cell r="AJ57" t="str">
            <v/>
          </cell>
          <cell r="AK57">
            <v>54452.416000000005</v>
          </cell>
          <cell r="AL57" t="str">
            <v/>
          </cell>
          <cell r="AM57">
            <v>52095.680000000008</v>
          </cell>
          <cell r="AN57" t="str">
            <v/>
          </cell>
          <cell r="AO57">
            <v>41784.960000000006</v>
          </cell>
          <cell r="AP57" t="str">
            <v/>
          </cell>
          <cell r="AQ57">
            <v>54121.000000000007</v>
          </cell>
          <cell r="AR57" t="str">
            <v/>
          </cell>
          <cell r="AS57">
            <v>101981.92000000001</v>
          </cell>
          <cell r="AT57" t="str">
            <v/>
          </cell>
          <cell r="AU57">
            <v>55041.600000000006</v>
          </cell>
          <cell r="AV57" t="str">
            <v/>
          </cell>
          <cell r="AW57">
            <v>52353.448000000004</v>
          </cell>
          <cell r="AX57" t="str">
            <v/>
          </cell>
          <cell r="AY57">
            <v>52997.868000000002</v>
          </cell>
          <cell r="AZ57" t="str">
            <v/>
          </cell>
          <cell r="BA57">
            <v>53310.872000000003</v>
          </cell>
          <cell r="BB57" t="str">
            <v/>
          </cell>
          <cell r="BC57">
            <v>56293.616000000009</v>
          </cell>
          <cell r="BD57" t="str">
            <v/>
          </cell>
          <cell r="BE57">
            <v>0</v>
          </cell>
          <cell r="BF57" t="str">
            <v/>
          </cell>
          <cell r="BG57">
            <v>53384.520000000004</v>
          </cell>
          <cell r="BH57" t="str">
            <v/>
          </cell>
          <cell r="BI57">
            <v>0</v>
          </cell>
          <cell r="BJ57" t="str">
            <v/>
          </cell>
          <cell r="BK57">
            <v>54305.12000000001</v>
          </cell>
          <cell r="BL57" t="str">
            <v/>
          </cell>
          <cell r="BM57">
            <v>9187.5880000000016</v>
          </cell>
          <cell r="BN57" t="str">
            <v/>
          </cell>
          <cell r="BO57">
            <v>0</v>
          </cell>
          <cell r="BP57" t="str">
            <v/>
          </cell>
          <cell r="BQ57">
            <v>52279.80000000001</v>
          </cell>
          <cell r="BR57" t="str">
            <v/>
          </cell>
          <cell r="BS57">
            <v>58687.176000000007</v>
          </cell>
          <cell r="BT57" t="str">
            <v/>
          </cell>
          <cell r="BU57">
            <v>97415.744000000006</v>
          </cell>
          <cell r="BV57" t="str">
            <v/>
          </cell>
          <cell r="BW57">
            <v>54857.48</v>
          </cell>
          <cell r="BX57" t="str">
            <v/>
          </cell>
          <cell r="BY57">
            <v>11231.32</v>
          </cell>
          <cell r="BZ57" t="str">
            <v/>
          </cell>
          <cell r="CA57">
            <v>10623.723999999998</v>
          </cell>
          <cell r="CB57" t="str">
            <v/>
          </cell>
          <cell r="CC57">
            <v>0</v>
          </cell>
          <cell r="CD57" t="str">
            <v/>
          </cell>
          <cell r="CE57">
            <v>11047.2</v>
          </cell>
          <cell r="CF57" t="str">
            <v/>
          </cell>
          <cell r="CG57">
            <v>0</v>
          </cell>
          <cell r="CH57" t="str">
            <v/>
          </cell>
          <cell r="CI57">
            <v>57177.392000000007</v>
          </cell>
          <cell r="CJ57">
            <v>0</v>
          </cell>
          <cell r="CK57">
            <v>1956872.6239999998</v>
          </cell>
          <cell r="CL57" t="str">
            <v/>
          </cell>
        </row>
        <row r="58">
          <cell r="D58" t="str">
            <v>09-15-020</v>
          </cell>
          <cell r="E58" t="str">
            <v>APLICACION DE PINTURA VINILICA SOBRE BLOQUE, PARA INTERIORES, DOS MANOS. INCLUYE ADECUACION DE LA SUPERFICIE ANTES DE APLICACION, LIMPIEZA DE SUPERFICIE, RESANES DE PERFORACIONES MENORES, APLICACION FINAL Y TODO LO NECESARIO PARA SU CORRECTO ACABADO.</v>
          </cell>
          <cell r="F58" t="str">
            <v>M2</v>
          </cell>
          <cell r="G58">
            <v>9206</v>
          </cell>
          <cell r="H58">
            <v>0</v>
          </cell>
          <cell r="I58">
            <v>0</v>
          </cell>
          <cell r="J58">
            <v>12.598000000000001</v>
          </cell>
          <cell r="K58">
            <v>115977.18800000001</v>
          </cell>
          <cell r="L58">
            <v>1.2000000000000002</v>
          </cell>
          <cell r="M58">
            <v>11047.2</v>
          </cell>
          <cell r="N58">
            <v>1.24</v>
          </cell>
          <cell r="O58">
            <v>11415.44</v>
          </cell>
          <cell r="P58">
            <v>0</v>
          </cell>
          <cell r="Q58">
            <v>0</v>
          </cell>
          <cell r="R58">
            <v>1.1600000000000001</v>
          </cell>
          <cell r="S58">
            <v>10678.960000000001</v>
          </cell>
          <cell r="T58">
            <v>1.1600000000000001</v>
          </cell>
          <cell r="U58">
            <v>10678.960000000001</v>
          </cell>
          <cell r="V58">
            <v>1.28</v>
          </cell>
          <cell r="W58">
            <v>11783.68</v>
          </cell>
          <cell r="X58">
            <v>1.0800000000000003</v>
          </cell>
          <cell r="Y58">
            <v>9942.4800000000032</v>
          </cell>
          <cell r="Z58">
            <v>1.2000000000000002</v>
          </cell>
          <cell r="AA58">
            <v>11047.2</v>
          </cell>
          <cell r="AB58">
            <v>1.3200000000000003</v>
          </cell>
          <cell r="AC58">
            <v>12151.920000000002</v>
          </cell>
          <cell r="AD58">
            <v>1.3080000000000001</v>
          </cell>
          <cell r="AE58">
            <v>12041.448</v>
          </cell>
          <cell r="AF58">
            <v>1.468</v>
          </cell>
          <cell r="AG58">
            <v>13514.407999999999</v>
          </cell>
          <cell r="AH58">
            <v>1.4560000000000002</v>
          </cell>
          <cell r="AI58">
            <v>13403.936000000002</v>
          </cell>
          <cell r="AJ58">
            <v>1.3760000000000001</v>
          </cell>
          <cell r="AK58">
            <v>12667.456</v>
          </cell>
          <cell r="AL58">
            <v>1.1200000000000001</v>
          </cell>
          <cell r="AM58">
            <v>10310.720000000001</v>
          </cell>
          <cell r="AN58">
            <v>0</v>
          </cell>
          <cell r="AO58">
            <v>0</v>
          </cell>
          <cell r="AP58">
            <v>1.34</v>
          </cell>
          <cell r="AQ58">
            <v>12336.04</v>
          </cell>
          <cell r="AR58">
            <v>2</v>
          </cell>
          <cell r="AS58">
            <v>18412</v>
          </cell>
          <cell r="AT58">
            <v>1.4400000000000004</v>
          </cell>
          <cell r="AU58">
            <v>13256.640000000003</v>
          </cell>
          <cell r="AV58">
            <v>1.1480000000000001</v>
          </cell>
          <cell r="AW58">
            <v>10568.488000000001</v>
          </cell>
          <cell r="AX58">
            <v>1.218</v>
          </cell>
          <cell r="AY58">
            <v>11212.907999999999</v>
          </cell>
          <cell r="AZ58">
            <v>1.252</v>
          </cell>
          <cell r="BA58">
            <v>11525.912</v>
          </cell>
          <cell r="BB58">
            <v>1.5759999999999998</v>
          </cell>
          <cell r="BC58">
            <v>14508.655999999999</v>
          </cell>
          <cell r="BD58">
            <v>0</v>
          </cell>
          <cell r="BE58">
            <v>0</v>
          </cell>
          <cell r="BF58">
            <v>1.26</v>
          </cell>
          <cell r="BG58">
            <v>11599.56</v>
          </cell>
          <cell r="BH58">
            <v>0</v>
          </cell>
          <cell r="BI58">
            <v>0</v>
          </cell>
          <cell r="BJ58">
            <v>1.36</v>
          </cell>
          <cell r="BK58">
            <v>12520.160000000002</v>
          </cell>
          <cell r="BL58">
            <v>0.99800000000000011</v>
          </cell>
          <cell r="BM58">
            <v>9187.5880000000016</v>
          </cell>
          <cell r="BN58">
            <v>0</v>
          </cell>
          <cell r="BO58">
            <v>0</v>
          </cell>
          <cell r="BP58">
            <v>1.1400000000000001</v>
          </cell>
          <cell r="BQ58">
            <v>10494.840000000002</v>
          </cell>
          <cell r="BR58">
            <v>1.8360000000000001</v>
          </cell>
          <cell r="BS58">
            <v>16902.216</v>
          </cell>
          <cell r="BT58">
            <v>1.504</v>
          </cell>
          <cell r="BU58">
            <v>13845.824000000001</v>
          </cell>
          <cell r="BV58">
            <v>1.42</v>
          </cell>
          <cell r="BW58">
            <v>13072.519999999999</v>
          </cell>
          <cell r="BX58">
            <v>1.22</v>
          </cell>
          <cell r="BY58">
            <v>11231.32</v>
          </cell>
          <cell r="BZ58">
            <v>1.1539999999999999</v>
          </cell>
          <cell r="CA58">
            <v>10623.723999999998</v>
          </cell>
          <cell r="CB58">
            <v>0</v>
          </cell>
          <cell r="CC58">
            <v>0</v>
          </cell>
          <cell r="CD58">
            <v>1.2000000000000002</v>
          </cell>
          <cell r="CE58">
            <v>11047.2</v>
          </cell>
          <cell r="CF58">
            <v>0</v>
          </cell>
          <cell r="CG58">
            <v>0</v>
          </cell>
          <cell r="CH58">
            <v>1.6719999999999999</v>
          </cell>
          <cell r="CI58">
            <v>15392.431999999999</v>
          </cell>
          <cell r="CJ58">
            <v>53.704000000000008</v>
          </cell>
          <cell r="CK58">
            <v>494399.02400000009</v>
          </cell>
          <cell r="CL58" t="str">
            <v/>
          </cell>
        </row>
        <row r="59">
          <cell r="D59" t="str">
            <v>09-15-040</v>
          </cell>
          <cell r="E59" t="str">
            <v>APLICACION DE PINTURA TIPO ESMALTE SOBRE PUERTA METALICA (EL COLOR SERA EL APROBADO POR LA INTERVENTORIA). INCLUYE ANTICORROSIVO, PINTURA DEL MARCO Y DEL ALA,  LIMPIEZA, ESTOPA Y TODO LO NECESARIO PARA SU CORRECTO ACABADO.</v>
          </cell>
          <cell r="F59" t="str">
            <v>M2</v>
          </cell>
          <cell r="G59">
            <v>12436</v>
          </cell>
          <cell r="H59">
            <v>13.440000000000001</v>
          </cell>
          <cell r="I59">
            <v>167139.84000000003</v>
          </cell>
          <cell r="J59">
            <v>3.3600000000000003</v>
          </cell>
          <cell r="K59">
            <v>41784.960000000006</v>
          </cell>
          <cell r="L59">
            <v>3.3600000000000003</v>
          </cell>
          <cell r="M59">
            <v>41784.960000000006</v>
          </cell>
          <cell r="N59">
            <v>3.3600000000000003</v>
          </cell>
          <cell r="O59">
            <v>41784.960000000006</v>
          </cell>
          <cell r="P59">
            <v>0</v>
          </cell>
          <cell r="Q59">
            <v>0</v>
          </cell>
          <cell r="R59">
            <v>3.3600000000000003</v>
          </cell>
          <cell r="S59">
            <v>41784.960000000006</v>
          </cell>
          <cell r="T59">
            <v>3.3600000000000003</v>
          </cell>
          <cell r="U59">
            <v>41784.960000000006</v>
          </cell>
          <cell r="V59">
            <v>3.3600000000000003</v>
          </cell>
          <cell r="W59">
            <v>41784.960000000006</v>
          </cell>
          <cell r="X59">
            <v>3.3600000000000003</v>
          </cell>
          <cell r="Y59">
            <v>41784.960000000006</v>
          </cell>
          <cell r="Z59">
            <v>3.3600000000000003</v>
          </cell>
          <cell r="AA59">
            <v>41784.960000000006</v>
          </cell>
          <cell r="AB59">
            <v>3.3600000000000003</v>
          </cell>
          <cell r="AC59">
            <v>41784.960000000006</v>
          </cell>
          <cell r="AD59">
            <v>3.3600000000000003</v>
          </cell>
          <cell r="AE59">
            <v>41784.960000000006</v>
          </cell>
          <cell r="AF59">
            <v>3.3600000000000003</v>
          </cell>
          <cell r="AG59">
            <v>41784.960000000006</v>
          </cell>
          <cell r="AH59">
            <v>3.3600000000000003</v>
          </cell>
          <cell r="AI59">
            <v>41784.960000000006</v>
          </cell>
          <cell r="AJ59">
            <v>3.3600000000000003</v>
          </cell>
          <cell r="AK59">
            <v>41784.960000000006</v>
          </cell>
          <cell r="AL59">
            <v>3.3600000000000003</v>
          </cell>
          <cell r="AM59">
            <v>41784.960000000006</v>
          </cell>
          <cell r="AN59">
            <v>3.3600000000000003</v>
          </cell>
          <cell r="AO59">
            <v>41784.960000000006</v>
          </cell>
          <cell r="AP59">
            <v>3.3600000000000003</v>
          </cell>
          <cell r="AQ59">
            <v>41784.960000000006</v>
          </cell>
          <cell r="AR59">
            <v>6.7200000000000006</v>
          </cell>
          <cell r="AS59">
            <v>83569.920000000013</v>
          </cell>
          <cell r="AT59">
            <v>3.3600000000000003</v>
          </cell>
          <cell r="AU59">
            <v>41784.960000000006</v>
          </cell>
          <cell r="AV59">
            <v>3.3600000000000003</v>
          </cell>
          <cell r="AW59">
            <v>41784.960000000006</v>
          </cell>
          <cell r="AX59">
            <v>3.3600000000000003</v>
          </cell>
          <cell r="AY59">
            <v>41784.960000000006</v>
          </cell>
          <cell r="AZ59">
            <v>3.3600000000000003</v>
          </cell>
          <cell r="BA59">
            <v>41784.960000000006</v>
          </cell>
          <cell r="BB59">
            <v>3.3600000000000003</v>
          </cell>
          <cell r="BC59">
            <v>41784.960000000006</v>
          </cell>
          <cell r="BD59">
            <v>0</v>
          </cell>
          <cell r="BE59">
            <v>0</v>
          </cell>
          <cell r="BF59">
            <v>3.3600000000000003</v>
          </cell>
          <cell r="BG59">
            <v>41784.960000000006</v>
          </cell>
          <cell r="BH59">
            <v>0</v>
          </cell>
          <cell r="BI59">
            <v>0</v>
          </cell>
          <cell r="BJ59">
            <v>3.3600000000000003</v>
          </cell>
          <cell r="BK59">
            <v>41784.960000000006</v>
          </cell>
          <cell r="BL59">
            <v>0</v>
          </cell>
          <cell r="BM59">
            <v>0</v>
          </cell>
          <cell r="BN59">
            <v>0</v>
          </cell>
          <cell r="BO59">
            <v>0</v>
          </cell>
          <cell r="BP59">
            <v>3.3600000000000003</v>
          </cell>
          <cell r="BQ59">
            <v>41784.960000000006</v>
          </cell>
          <cell r="BR59">
            <v>3.3600000000000003</v>
          </cell>
          <cell r="BS59">
            <v>41784.960000000006</v>
          </cell>
          <cell r="BT59">
            <v>6.7200000000000006</v>
          </cell>
          <cell r="BU59">
            <v>83569.920000000013</v>
          </cell>
          <cell r="BV59">
            <v>3.3600000000000003</v>
          </cell>
          <cell r="BW59">
            <v>41784.960000000006</v>
          </cell>
          <cell r="BX59">
            <v>0</v>
          </cell>
          <cell r="BY59">
            <v>0</v>
          </cell>
          <cell r="BZ59">
            <v>0</v>
          </cell>
          <cell r="CA59">
            <v>0</v>
          </cell>
          <cell r="CB59">
            <v>0</v>
          </cell>
          <cell r="CC59">
            <v>0</v>
          </cell>
          <cell r="CD59">
            <v>0</v>
          </cell>
          <cell r="CE59">
            <v>0</v>
          </cell>
          <cell r="CF59">
            <v>0</v>
          </cell>
          <cell r="CG59">
            <v>0</v>
          </cell>
          <cell r="CH59">
            <v>3.3600000000000003</v>
          </cell>
          <cell r="CI59">
            <v>41784.960000000006</v>
          </cell>
          <cell r="CJ59">
            <v>117.6</v>
          </cell>
          <cell r="CK59">
            <v>1462473.5999999999</v>
          </cell>
          <cell r="CL59" t="str">
            <v/>
          </cell>
        </row>
        <row r="60">
          <cell r="D60" t="str">
            <v>09-20</v>
          </cell>
          <cell r="E60" t="str">
            <v>ENCHAPES</v>
          </cell>
          <cell r="G60">
            <v>0</v>
          </cell>
          <cell r="H60" t="str">
            <v/>
          </cell>
          <cell r="I60">
            <v>1620388</v>
          </cell>
          <cell r="J60" t="str">
            <v/>
          </cell>
          <cell r="K60">
            <v>749766.35000000009</v>
          </cell>
          <cell r="L60" t="str">
            <v/>
          </cell>
          <cell r="M60">
            <v>749664.39999999991</v>
          </cell>
          <cell r="N60" t="str">
            <v/>
          </cell>
          <cell r="O60">
            <v>775611.40000000014</v>
          </cell>
          <cell r="P60" t="str">
            <v/>
          </cell>
          <cell r="Q60">
            <v>0</v>
          </cell>
          <cell r="R60" t="str">
            <v/>
          </cell>
          <cell r="S60">
            <v>789932.22</v>
          </cell>
          <cell r="T60" t="str">
            <v/>
          </cell>
          <cell r="U60">
            <v>700569</v>
          </cell>
          <cell r="V60" t="str">
            <v/>
          </cell>
          <cell r="W60">
            <v>779809.29999999981</v>
          </cell>
          <cell r="X60" t="str">
            <v/>
          </cell>
          <cell r="Y60">
            <v>694971.79999999993</v>
          </cell>
          <cell r="Z60" t="str">
            <v/>
          </cell>
          <cell r="AA60">
            <v>726516</v>
          </cell>
          <cell r="AB60" t="str">
            <v/>
          </cell>
          <cell r="AC60">
            <v>908145</v>
          </cell>
          <cell r="AD60" t="str">
            <v/>
          </cell>
          <cell r="AE60">
            <v>807767.3</v>
          </cell>
          <cell r="AF60" t="str">
            <v/>
          </cell>
          <cell r="AG60">
            <v>911555.29999999993</v>
          </cell>
          <cell r="AH60" t="str">
            <v/>
          </cell>
          <cell r="AI60">
            <v>903771.20000000007</v>
          </cell>
          <cell r="AJ60" t="str">
            <v/>
          </cell>
          <cell r="AK60">
            <v>851877.2</v>
          </cell>
          <cell r="AL60" t="str">
            <v/>
          </cell>
          <cell r="AM60">
            <v>674622</v>
          </cell>
          <cell r="AN60" t="str">
            <v/>
          </cell>
          <cell r="AO60">
            <v>670248.19999999995</v>
          </cell>
          <cell r="AP60" t="str">
            <v/>
          </cell>
          <cell r="AQ60">
            <v>828524.9</v>
          </cell>
          <cell r="AR60" t="str">
            <v/>
          </cell>
          <cell r="AS60">
            <v>1413092</v>
          </cell>
          <cell r="AT60" t="str">
            <v/>
          </cell>
          <cell r="AU60">
            <v>985986</v>
          </cell>
          <cell r="AV60" t="str">
            <v/>
          </cell>
          <cell r="AW60">
            <v>708608.98</v>
          </cell>
          <cell r="AX60" t="str">
            <v/>
          </cell>
          <cell r="AY60">
            <v>744678.89999999991</v>
          </cell>
          <cell r="AZ60" t="str">
            <v/>
          </cell>
          <cell r="BA60">
            <v>864035.1</v>
          </cell>
          <cell r="BB60" t="str">
            <v/>
          </cell>
          <cell r="BC60">
            <v>981612.2</v>
          </cell>
          <cell r="BD60" t="str">
            <v/>
          </cell>
          <cell r="BE60">
            <v>244215.62</v>
          </cell>
          <cell r="BF60" t="str">
            <v/>
          </cell>
          <cell r="BG60">
            <v>701531.45999999985</v>
          </cell>
          <cell r="BH60" t="str">
            <v/>
          </cell>
          <cell r="BI60">
            <v>0</v>
          </cell>
          <cell r="BJ60" t="str">
            <v/>
          </cell>
          <cell r="BK60">
            <v>757208.55999999994</v>
          </cell>
          <cell r="BL60" t="str">
            <v/>
          </cell>
          <cell r="BM60">
            <v>555657.45799999998</v>
          </cell>
          <cell r="BN60" t="str">
            <v/>
          </cell>
          <cell r="BO60">
            <v>0</v>
          </cell>
          <cell r="BP60" t="str">
            <v/>
          </cell>
          <cell r="BQ60">
            <v>634718.94000000006</v>
          </cell>
          <cell r="BR60" t="str">
            <v/>
          </cell>
          <cell r="BS60">
            <v>1022231.556</v>
          </cell>
          <cell r="BT60" t="str">
            <v/>
          </cell>
          <cell r="BU60">
            <v>837383.58399999992</v>
          </cell>
          <cell r="BV60" t="str">
            <v/>
          </cell>
          <cell r="BW60">
            <v>790614.82</v>
          </cell>
          <cell r="BX60" t="str">
            <v/>
          </cell>
          <cell r="BY60">
            <v>679260.61999999988</v>
          </cell>
          <cell r="BZ60" t="str">
            <v/>
          </cell>
          <cell r="CA60">
            <v>642513.73399999994</v>
          </cell>
          <cell r="CB60" t="str">
            <v/>
          </cell>
          <cell r="CC60">
            <v>0</v>
          </cell>
          <cell r="CD60" t="str">
            <v/>
          </cell>
          <cell r="CE60">
            <v>668125.19999999995</v>
          </cell>
          <cell r="CF60" t="str">
            <v/>
          </cell>
          <cell r="CG60">
            <v>0</v>
          </cell>
          <cell r="CH60" t="str">
            <v/>
          </cell>
          <cell r="CI60">
            <v>930921.11199999996</v>
          </cell>
          <cell r="CJ60">
            <v>0</v>
          </cell>
          <cell r="CK60">
            <v>28306135.414000001</v>
          </cell>
          <cell r="CL60" t="str">
            <v/>
          </cell>
        </row>
        <row r="61">
          <cell r="D61" t="str">
            <v>09-20-010</v>
          </cell>
          <cell r="E61" t="str">
            <v>ENCHAPE EN CERAMICA TIPO EGEO DE CORONA O EQUIVALENTE, PARA DUCHA (EN PISO Y PARED). INCLUYE MORTERO DE E=2 CM, RELACION 1:4 MAS IMPERBEALIZANTE INTEGRAL TIPO SIKA 1 O EQUIVALENTE, LECHADA, PEGA Y TODO LO NECESARIO PARA SU CORRECTA INSTALACION.</v>
          </cell>
          <cell r="F61" t="str">
            <v>M2</v>
          </cell>
          <cell r="G61">
            <v>57871</v>
          </cell>
          <cell r="H61">
            <v>28</v>
          </cell>
          <cell r="I61">
            <v>1620388</v>
          </cell>
          <cell r="J61">
            <v>11.58</v>
          </cell>
          <cell r="K61">
            <v>670146.18000000005</v>
          </cell>
          <cell r="L61">
            <v>11.6</v>
          </cell>
          <cell r="M61">
            <v>671303.6</v>
          </cell>
          <cell r="N61">
            <v>12.000000000000002</v>
          </cell>
          <cell r="O61">
            <v>694452.00000000012</v>
          </cell>
          <cell r="P61">
            <v>0</v>
          </cell>
          <cell r="Q61">
            <v>0</v>
          </cell>
          <cell r="R61">
            <v>12.32</v>
          </cell>
          <cell r="S61">
            <v>712970.72</v>
          </cell>
          <cell r="T61">
            <v>10.8</v>
          </cell>
          <cell r="U61">
            <v>625006.80000000005</v>
          </cell>
          <cell r="V61">
            <v>11.999999999999998</v>
          </cell>
          <cell r="W61">
            <v>694451.99999999988</v>
          </cell>
          <cell r="X61">
            <v>10.799999999999999</v>
          </cell>
          <cell r="Y61">
            <v>625006.79999999993</v>
          </cell>
          <cell r="Z61">
            <v>11.2</v>
          </cell>
          <cell r="AA61">
            <v>648155.19999999995</v>
          </cell>
          <cell r="AB61">
            <v>14</v>
          </cell>
          <cell r="AC61">
            <v>810194</v>
          </cell>
          <cell r="AD61">
            <v>12.28</v>
          </cell>
          <cell r="AE61">
            <v>710655.88</v>
          </cell>
          <cell r="AF61">
            <v>13.879999999999999</v>
          </cell>
          <cell r="AG61">
            <v>803249.48</v>
          </cell>
          <cell r="AH61">
            <v>13.760000000000002</v>
          </cell>
          <cell r="AI61">
            <v>796304.96000000008</v>
          </cell>
          <cell r="AJ61">
            <v>12.959999999999999</v>
          </cell>
          <cell r="AK61">
            <v>750008.15999999992</v>
          </cell>
          <cell r="AL61">
            <v>10.4</v>
          </cell>
          <cell r="AM61">
            <v>601858.4</v>
          </cell>
          <cell r="AN61">
            <v>10.16</v>
          </cell>
          <cell r="AO61">
            <v>587969.36</v>
          </cell>
          <cell r="AP61">
            <v>12.6</v>
          </cell>
          <cell r="AQ61">
            <v>729174.6</v>
          </cell>
          <cell r="AR61">
            <v>22</v>
          </cell>
          <cell r="AS61">
            <v>1273162</v>
          </cell>
          <cell r="AT61">
            <v>15.2</v>
          </cell>
          <cell r="AU61">
            <v>879639.2</v>
          </cell>
          <cell r="AV61">
            <v>10.76</v>
          </cell>
          <cell r="AW61">
            <v>622691.96</v>
          </cell>
          <cell r="AX61">
            <v>11.479999999999999</v>
          </cell>
          <cell r="AY61">
            <v>664359.07999999996</v>
          </cell>
          <cell r="AZ61">
            <v>13.32</v>
          </cell>
          <cell r="BA61">
            <v>770841.72</v>
          </cell>
          <cell r="BB61">
            <v>14.959999999999999</v>
          </cell>
          <cell r="BC61">
            <v>865750.15999999992</v>
          </cell>
          <cell r="BD61">
            <v>4.22</v>
          </cell>
          <cell r="BE61">
            <v>244215.62</v>
          </cell>
          <cell r="BF61">
            <v>11.969999999999999</v>
          </cell>
          <cell r="BG61">
            <v>692715.86999999988</v>
          </cell>
          <cell r="BH61">
            <v>0</v>
          </cell>
          <cell r="BI61">
            <v>0</v>
          </cell>
          <cell r="BJ61">
            <v>12.92</v>
          </cell>
          <cell r="BK61">
            <v>747693.32</v>
          </cell>
          <cell r="BL61">
            <v>9.4809999999999999</v>
          </cell>
          <cell r="BM61">
            <v>548674.951</v>
          </cell>
          <cell r="BN61">
            <v>0</v>
          </cell>
          <cell r="BO61">
            <v>0</v>
          </cell>
          <cell r="BP61">
            <v>10.83</v>
          </cell>
          <cell r="BQ61">
            <v>626742.93000000005</v>
          </cell>
          <cell r="BR61">
            <v>17.442</v>
          </cell>
          <cell r="BS61">
            <v>1009385.982</v>
          </cell>
          <cell r="BT61">
            <v>14.287999999999998</v>
          </cell>
          <cell r="BU61">
            <v>826860.84799999988</v>
          </cell>
          <cell r="BV61">
            <v>13.489999999999998</v>
          </cell>
          <cell r="BW61">
            <v>780679.78999999992</v>
          </cell>
          <cell r="BX61">
            <v>11.589999999999998</v>
          </cell>
          <cell r="BY61">
            <v>670724.8899999999</v>
          </cell>
          <cell r="BZ61">
            <v>10.962999999999999</v>
          </cell>
          <cell r="CA61">
            <v>634439.77299999993</v>
          </cell>
          <cell r="CB61">
            <v>0</v>
          </cell>
          <cell r="CC61">
            <v>0</v>
          </cell>
          <cell r="CD61">
            <v>11.399999999999999</v>
          </cell>
          <cell r="CE61">
            <v>659729.39999999991</v>
          </cell>
          <cell r="CF61">
            <v>0</v>
          </cell>
          <cell r="CG61">
            <v>0</v>
          </cell>
          <cell r="CH61">
            <v>15.883999999999999</v>
          </cell>
          <cell r="CI61">
            <v>919222.96399999992</v>
          </cell>
          <cell r="CJ61">
            <v>452.53800000000001</v>
          </cell>
          <cell r="CK61">
            <v>26188826.598000001</v>
          </cell>
          <cell r="CL61" t="str">
            <v/>
          </cell>
        </row>
        <row r="62">
          <cell r="D62" t="str">
            <v>09-20-020</v>
          </cell>
          <cell r="E62" t="str">
            <v>CENEFA EN MATERIAL CERAMICO; INCLUYE TODOS LOS MATERIALES NECESARIOS PARA SU CORRECTA EJECUCION.</v>
          </cell>
          <cell r="F62" t="str">
            <v>M</v>
          </cell>
          <cell r="G62">
            <v>13993</v>
          </cell>
          <cell r="H62">
            <v>0</v>
          </cell>
          <cell r="I62">
            <v>0</v>
          </cell>
          <cell r="J62">
            <v>5.69</v>
          </cell>
          <cell r="K62">
            <v>79620.17</v>
          </cell>
          <cell r="L62">
            <v>5.6</v>
          </cell>
          <cell r="M62">
            <v>78360.799999999988</v>
          </cell>
          <cell r="N62">
            <v>5.8</v>
          </cell>
          <cell r="O62">
            <v>81159.399999999994</v>
          </cell>
          <cell r="P62">
            <v>0</v>
          </cell>
          <cell r="Q62">
            <v>0</v>
          </cell>
          <cell r="R62">
            <v>5.5</v>
          </cell>
          <cell r="S62">
            <v>76961.5</v>
          </cell>
          <cell r="T62">
            <v>5.4</v>
          </cell>
          <cell r="U62">
            <v>75562.200000000012</v>
          </cell>
          <cell r="V62">
            <v>6.1</v>
          </cell>
          <cell r="W62">
            <v>85357.299999999988</v>
          </cell>
          <cell r="X62">
            <v>5</v>
          </cell>
          <cell r="Y62">
            <v>69965</v>
          </cell>
          <cell r="Z62">
            <v>5.6</v>
          </cell>
          <cell r="AA62">
            <v>78360.799999999988</v>
          </cell>
          <cell r="AB62">
            <v>7</v>
          </cell>
          <cell r="AC62">
            <v>97951</v>
          </cell>
          <cell r="AD62">
            <v>6.9399999999999995</v>
          </cell>
          <cell r="AE62">
            <v>97111.42</v>
          </cell>
          <cell r="AF62">
            <v>7.7399999999999993</v>
          </cell>
          <cell r="AG62">
            <v>108305.81999999999</v>
          </cell>
          <cell r="AH62">
            <v>7.6800000000000006</v>
          </cell>
          <cell r="AI62">
            <v>107466.24000000001</v>
          </cell>
          <cell r="AJ62">
            <v>7.28</v>
          </cell>
          <cell r="AK62">
            <v>101869.04000000001</v>
          </cell>
          <cell r="AL62">
            <v>5.2</v>
          </cell>
          <cell r="AM62">
            <v>72763.600000000006</v>
          </cell>
          <cell r="AN62">
            <v>5.8800000000000008</v>
          </cell>
          <cell r="AO62">
            <v>82278.840000000011</v>
          </cell>
          <cell r="AP62">
            <v>7.1000000000000005</v>
          </cell>
          <cell r="AQ62">
            <v>99350.3</v>
          </cell>
          <cell r="AR62">
            <v>10</v>
          </cell>
          <cell r="AS62">
            <v>139930</v>
          </cell>
          <cell r="AT62">
            <v>7.6</v>
          </cell>
          <cell r="AU62">
            <v>106346.79999999999</v>
          </cell>
          <cell r="AV62">
            <v>6.14</v>
          </cell>
          <cell r="AW62">
            <v>85917.01999999999</v>
          </cell>
          <cell r="AX62">
            <v>5.7399999999999993</v>
          </cell>
          <cell r="AY62">
            <v>80319.819999999992</v>
          </cell>
          <cell r="AZ62">
            <v>6.66</v>
          </cell>
          <cell r="BA62">
            <v>93193.38</v>
          </cell>
          <cell r="BB62">
            <v>8.2799999999999994</v>
          </cell>
          <cell r="BC62">
            <v>115862.04</v>
          </cell>
          <cell r="BD62">
            <v>0</v>
          </cell>
          <cell r="BE62">
            <v>0</v>
          </cell>
          <cell r="BF62">
            <v>0.63</v>
          </cell>
          <cell r="BG62">
            <v>8815.59</v>
          </cell>
          <cell r="BH62">
            <v>0</v>
          </cell>
          <cell r="BI62">
            <v>0</v>
          </cell>
          <cell r="BJ62">
            <v>0.68</v>
          </cell>
          <cell r="BK62">
            <v>9515.24</v>
          </cell>
          <cell r="BL62">
            <v>0.49900000000000005</v>
          </cell>
          <cell r="BM62">
            <v>6982.5070000000005</v>
          </cell>
          <cell r="BN62">
            <v>0</v>
          </cell>
          <cell r="BO62">
            <v>0</v>
          </cell>
          <cell r="BP62">
            <v>0.57000000000000006</v>
          </cell>
          <cell r="BQ62">
            <v>7976.0100000000011</v>
          </cell>
          <cell r="BR62">
            <v>0.91800000000000004</v>
          </cell>
          <cell r="BS62">
            <v>12845.574000000001</v>
          </cell>
          <cell r="BT62">
            <v>0.752</v>
          </cell>
          <cell r="BU62">
            <v>10522.736000000001</v>
          </cell>
          <cell r="BV62">
            <v>0.71</v>
          </cell>
          <cell r="BW62">
            <v>9935.0299999999988</v>
          </cell>
          <cell r="BX62">
            <v>0.61</v>
          </cell>
          <cell r="BY62">
            <v>8535.73</v>
          </cell>
          <cell r="BZ62">
            <v>0.57699999999999996</v>
          </cell>
          <cell r="CA62">
            <v>8073.9609999999993</v>
          </cell>
          <cell r="CB62">
            <v>0</v>
          </cell>
          <cell r="CC62">
            <v>0</v>
          </cell>
          <cell r="CD62">
            <v>0.60000000000000009</v>
          </cell>
          <cell r="CE62">
            <v>8395.8000000000011</v>
          </cell>
          <cell r="CF62">
            <v>0</v>
          </cell>
          <cell r="CG62">
            <v>0</v>
          </cell>
          <cell r="CH62">
            <v>0.83599999999999997</v>
          </cell>
          <cell r="CI62">
            <v>11698.147999999999</v>
          </cell>
          <cell r="CJ62">
            <v>151.31200000000004</v>
          </cell>
          <cell r="CK62">
            <v>2117308.8160000006</v>
          </cell>
          <cell r="CL62" t="str">
            <v/>
          </cell>
        </row>
        <row r="63">
          <cell r="D63" t="str">
            <v>10</v>
          </cell>
          <cell r="E63" t="str">
            <v>PISOS Y ZOCALOS</v>
          </cell>
          <cell r="G63">
            <v>0</v>
          </cell>
          <cell r="H63" t="str">
            <v/>
          </cell>
          <cell r="I63" t="str">
            <v/>
          </cell>
          <cell r="J63" t="str">
            <v/>
          </cell>
          <cell r="K63" t="str">
            <v/>
          </cell>
          <cell r="L63" t="str">
            <v/>
          </cell>
          <cell r="M63" t="str">
            <v/>
          </cell>
          <cell r="N63" t="str">
            <v/>
          </cell>
          <cell r="O63" t="str">
            <v/>
          </cell>
          <cell r="P63" t="str">
            <v/>
          </cell>
          <cell r="Q63" t="str">
            <v/>
          </cell>
          <cell r="R63" t="str">
            <v/>
          </cell>
          <cell r="S63" t="str">
            <v/>
          </cell>
          <cell r="T63" t="str">
            <v/>
          </cell>
          <cell r="U63" t="str">
            <v/>
          </cell>
          <cell r="V63" t="str">
            <v/>
          </cell>
          <cell r="W63" t="str">
            <v/>
          </cell>
          <cell r="X63" t="str">
            <v/>
          </cell>
          <cell r="Y63" t="str">
            <v/>
          </cell>
          <cell r="Z63" t="str">
            <v/>
          </cell>
          <cell r="AA63" t="str">
            <v/>
          </cell>
          <cell r="AB63" t="str">
            <v/>
          </cell>
          <cell r="AC63" t="str">
            <v/>
          </cell>
          <cell r="AD63" t="str">
            <v/>
          </cell>
          <cell r="AE63" t="str">
            <v/>
          </cell>
          <cell r="AF63" t="str">
            <v/>
          </cell>
          <cell r="AG63" t="str">
            <v/>
          </cell>
          <cell r="AH63" t="str">
            <v/>
          </cell>
          <cell r="AI63" t="str">
            <v/>
          </cell>
          <cell r="AJ63" t="str">
            <v/>
          </cell>
          <cell r="AK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t="str">
            <v/>
          </cell>
          <cell r="BP63" t="str">
            <v/>
          </cell>
          <cell r="BQ63" t="str">
            <v/>
          </cell>
          <cell r="BR63" t="str">
            <v/>
          </cell>
          <cell r="BS63" t="str">
            <v/>
          </cell>
          <cell r="BT63" t="str">
            <v/>
          </cell>
          <cell r="BU63" t="str">
            <v/>
          </cell>
          <cell r="BV63" t="str">
            <v/>
          </cell>
          <cell r="BW63" t="str">
            <v/>
          </cell>
          <cell r="BX63" t="str">
            <v/>
          </cell>
          <cell r="BY63" t="str">
            <v/>
          </cell>
          <cell r="BZ63" t="str">
            <v/>
          </cell>
          <cell r="CA63" t="str">
            <v/>
          </cell>
          <cell r="CB63" t="str">
            <v/>
          </cell>
          <cell r="CC63" t="str">
            <v/>
          </cell>
          <cell r="CD63" t="str">
            <v/>
          </cell>
          <cell r="CE63" t="str">
            <v/>
          </cell>
          <cell r="CF63" t="str">
            <v/>
          </cell>
          <cell r="CG63" t="str">
            <v/>
          </cell>
          <cell r="CH63" t="str">
            <v/>
          </cell>
          <cell r="CI63" t="str">
            <v/>
          </cell>
          <cell r="CJ63">
            <v>0</v>
          </cell>
          <cell r="CK63" t="str">
            <v/>
          </cell>
          <cell r="CL63">
            <v>36542152.273200005</v>
          </cell>
        </row>
        <row r="64">
          <cell r="D64" t="str">
            <v>10-05</v>
          </cell>
          <cell r="E64" t="str">
            <v>BASES PARA PISOS</v>
          </cell>
          <cell r="G64">
            <v>0</v>
          </cell>
          <cell r="H64" t="str">
            <v/>
          </cell>
          <cell r="I64">
            <v>238658.11200000002</v>
          </cell>
          <cell r="J64" t="str">
            <v/>
          </cell>
          <cell r="K64">
            <v>0</v>
          </cell>
          <cell r="L64" t="str">
            <v/>
          </cell>
          <cell r="M64">
            <v>0</v>
          </cell>
          <cell r="N64" t="str">
            <v/>
          </cell>
          <cell r="O64">
            <v>0</v>
          </cell>
          <cell r="P64" t="str">
            <v/>
          </cell>
          <cell r="Q64">
            <v>439035.79000000004</v>
          </cell>
          <cell r="R64" t="str">
            <v/>
          </cell>
          <cell r="S64">
            <v>0</v>
          </cell>
          <cell r="T64" t="str">
            <v/>
          </cell>
          <cell r="U64">
            <v>0</v>
          </cell>
          <cell r="V64" t="str">
            <v/>
          </cell>
          <cell r="W64">
            <v>28519.3</v>
          </cell>
          <cell r="X64" t="str">
            <v/>
          </cell>
          <cell r="Y64">
            <v>22600.2</v>
          </cell>
          <cell r="Z64" t="str">
            <v/>
          </cell>
          <cell r="AA64">
            <v>0</v>
          </cell>
          <cell r="AB64" t="str">
            <v/>
          </cell>
          <cell r="AC64">
            <v>0</v>
          </cell>
          <cell r="AD64" t="str">
            <v/>
          </cell>
          <cell r="AE64">
            <v>0</v>
          </cell>
          <cell r="AF64" t="str">
            <v/>
          </cell>
          <cell r="AG64">
            <v>0</v>
          </cell>
          <cell r="AH64" t="str">
            <v/>
          </cell>
          <cell r="AI64">
            <v>0</v>
          </cell>
          <cell r="AJ64" t="str">
            <v/>
          </cell>
          <cell r="AK64">
            <v>0</v>
          </cell>
          <cell r="AL64" t="str">
            <v/>
          </cell>
          <cell r="AM64">
            <v>0</v>
          </cell>
          <cell r="AN64" t="str">
            <v/>
          </cell>
          <cell r="AO64">
            <v>0</v>
          </cell>
          <cell r="AP64" t="str">
            <v/>
          </cell>
          <cell r="AQ64">
            <v>0</v>
          </cell>
          <cell r="AR64" t="str">
            <v/>
          </cell>
          <cell r="AS64">
            <v>0</v>
          </cell>
          <cell r="AT64" t="str">
            <v/>
          </cell>
          <cell r="AU64">
            <v>0</v>
          </cell>
          <cell r="AV64" t="str">
            <v/>
          </cell>
          <cell r="AW64">
            <v>0</v>
          </cell>
          <cell r="AX64" t="str">
            <v/>
          </cell>
          <cell r="AY64">
            <v>27550.720000000001</v>
          </cell>
          <cell r="AZ64" t="str">
            <v/>
          </cell>
          <cell r="BA64">
            <v>29530.927999999996</v>
          </cell>
          <cell r="BB64" t="str">
            <v/>
          </cell>
          <cell r="BC64">
            <v>0</v>
          </cell>
          <cell r="BD64" t="str">
            <v/>
          </cell>
          <cell r="BE64">
            <v>0</v>
          </cell>
          <cell r="BF64" t="str">
            <v/>
          </cell>
          <cell r="BG64">
            <v>0</v>
          </cell>
          <cell r="BH64" t="str">
            <v/>
          </cell>
          <cell r="BI64">
            <v>0</v>
          </cell>
          <cell r="BJ64" t="str">
            <v/>
          </cell>
          <cell r="BK64">
            <v>0</v>
          </cell>
          <cell r="BL64" t="str">
            <v/>
          </cell>
          <cell r="BM64">
            <v>0</v>
          </cell>
          <cell r="BN64" t="str">
            <v/>
          </cell>
          <cell r="BO64">
            <v>342662.08</v>
          </cell>
          <cell r="BP64" t="str">
            <v/>
          </cell>
          <cell r="BQ64">
            <v>0</v>
          </cell>
          <cell r="BR64" t="str">
            <v/>
          </cell>
          <cell r="BS64">
            <v>0</v>
          </cell>
          <cell r="BT64" t="str">
            <v/>
          </cell>
          <cell r="BU64">
            <v>0</v>
          </cell>
          <cell r="BV64" t="str">
            <v/>
          </cell>
          <cell r="BW64">
            <v>0</v>
          </cell>
          <cell r="BX64" t="str">
            <v/>
          </cell>
          <cell r="BY64">
            <v>0</v>
          </cell>
          <cell r="BZ64" t="str">
            <v/>
          </cell>
          <cell r="CA64">
            <v>0</v>
          </cell>
          <cell r="CB64" t="str">
            <v/>
          </cell>
          <cell r="CC64">
            <v>0</v>
          </cell>
          <cell r="CD64" t="str">
            <v/>
          </cell>
          <cell r="CE64">
            <v>0</v>
          </cell>
          <cell r="CF64" t="str">
            <v/>
          </cell>
          <cell r="CG64">
            <v>0</v>
          </cell>
          <cell r="CH64" t="str">
            <v/>
          </cell>
          <cell r="CI64">
            <v>0</v>
          </cell>
          <cell r="CJ64">
            <v>0</v>
          </cell>
          <cell r="CK64">
            <v>1128557.1300000001</v>
          </cell>
          <cell r="CL64" t="str">
            <v/>
          </cell>
        </row>
        <row r="65">
          <cell r="D65" t="str">
            <v>10-05-005</v>
          </cell>
          <cell r="E65" t="str">
            <v>MATERIAL DE RECEBO PARA PISOS</v>
          </cell>
          <cell r="F65" t="str">
            <v>M2</v>
          </cell>
          <cell r="G65">
            <v>10762</v>
          </cell>
          <cell r="H65">
            <v>22.176000000000002</v>
          </cell>
          <cell r="I65">
            <v>238658.11200000002</v>
          </cell>
          <cell r="J65">
            <v>0</v>
          </cell>
          <cell r="K65">
            <v>0</v>
          </cell>
          <cell r="L65">
            <v>0</v>
          </cell>
          <cell r="M65">
            <v>0</v>
          </cell>
          <cell r="N65">
            <v>0</v>
          </cell>
          <cell r="O65">
            <v>0</v>
          </cell>
          <cell r="P65">
            <v>40.795000000000002</v>
          </cell>
          <cell r="Q65">
            <v>439035.79000000004</v>
          </cell>
          <cell r="R65">
            <v>0</v>
          </cell>
          <cell r="S65">
            <v>0</v>
          </cell>
          <cell r="T65">
            <v>0</v>
          </cell>
          <cell r="U65">
            <v>0</v>
          </cell>
          <cell r="V65">
            <v>2.65</v>
          </cell>
          <cell r="W65">
            <v>28519.3</v>
          </cell>
          <cell r="X65">
            <v>2.1</v>
          </cell>
          <cell r="Y65">
            <v>22600.2</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2.56</v>
          </cell>
          <cell r="AY65">
            <v>27550.720000000001</v>
          </cell>
          <cell r="AZ65">
            <v>2.7439999999999998</v>
          </cell>
          <cell r="BA65">
            <v>29530.927999999996</v>
          </cell>
          <cell r="BB65">
            <v>0</v>
          </cell>
          <cell r="BC65">
            <v>0</v>
          </cell>
          <cell r="BD65">
            <v>0</v>
          </cell>
          <cell r="BE65">
            <v>0</v>
          </cell>
          <cell r="BF65">
            <v>0</v>
          </cell>
          <cell r="BG65">
            <v>0</v>
          </cell>
          <cell r="BH65">
            <v>0</v>
          </cell>
          <cell r="BI65">
            <v>0</v>
          </cell>
          <cell r="BJ65">
            <v>0</v>
          </cell>
          <cell r="BK65">
            <v>0</v>
          </cell>
          <cell r="BL65">
            <v>0</v>
          </cell>
          <cell r="BM65">
            <v>0</v>
          </cell>
          <cell r="BN65">
            <v>31.840000000000003</v>
          </cell>
          <cell r="BO65">
            <v>342662.08</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104.86500000000001</v>
          </cell>
          <cell r="CK65">
            <v>1128557.1300000001</v>
          </cell>
          <cell r="CL65" t="str">
            <v/>
          </cell>
        </row>
        <row r="66">
          <cell r="D66" t="str">
            <v>10-05-010</v>
          </cell>
          <cell r="E66" t="str">
            <v>MORTERO BASE DE NIVELACION DE PISOS</v>
          </cell>
          <cell r="F66" t="str">
            <v>M2</v>
          </cell>
          <cell r="G66">
            <v>29104</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t="str">
            <v/>
          </cell>
        </row>
        <row r="67">
          <cell r="D67" t="str">
            <v>10-10</v>
          </cell>
          <cell r="E67" t="str">
            <v>PISOS EN CONCRETO</v>
          </cell>
          <cell r="G67">
            <v>0</v>
          </cell>
          <cell r="H67" t="str">
            <v/>
          </cell>
          <cell r="I67">
            <v>1630534.7520000001</v>
          </cell>
          <cell r="J67" t="str">
            <v/>
          </cell>
          <cell r="K67">
            <v>191170.2</v>
          </cell>
          <cell r="L67" t="str">
            <v/>
          </cell>
          <cell r="M67">
            <v>185288.04</v>
          </cell>
          <cell r="N67" t="str">
            <v/>
          </cell>
          <cell r="O67">
            <v>194111.28</v>
          </cell>
          <cell r="P67" t="str">
            <v/>
          </cell>
          <cell r="Q67">
            <v>3202468.4849999999</v>
          </cell>
          <cell r="R67" t="str">
            <v/>
          </cell>
          <cell r="S67">
            <v>170582.64</v>
          </cell>
          <cell r="T67" t="str">
            <v/>
          </cell>
          <cell r="U67">
            <v>170582.64</v>
          </cell>
          <cell r="V67" t="str">
            <v/>
          </cell>
          <cell r="W67">
            <v>0</v>
          </cell>
          <cell r="X67" t="str">
            <v/>
          </cell>
          <cell r="Y67">
            <v>0</v>
          </cell>
          <cell r="Z67" t="str">
            <v/>
          </cell>
          <cell r="AA67">
            <v>197052.36000000004</v>
          </cell>
          <cell r="AB67" t="str">
            <v/>
          </cell>
          <cell r="AC67">
            <v>233815.86000000002</v>
          </cell>
          <cell r="AD67" t="str">
            <v/>
          </cell>
          <cell r="AE67">
            <v>217492.86600000001</v>
          </cell>
          <cell r="AF67" t="str">
            <v/>
          </cell>
          <cell r="AG67">
            <v>204125.6574</v>
          </cell>
          <cell r="AH67" t="str">
            <v/>
          </cell>
          <cell r="AI67">
            <v>230433.61800000005</v>
          </cell>
          <cell r="AJ67" t="str">
            <v/>
          </cell>
          <cell r="AK67">
            <v>255256.33319999996</v>
          </cell>
          <cell r="AL67" t="str">
            <v/>
          </cell>
          <cell r="AM67">
            <v>167641.56000000003</v>
          </cell>
          <cell r="AN67" t="str">
            <v/>
          </cell>
          <cell r="AO67">
            <v>151465.62</v>
          </cell>
          <cell r="AP67" t="str">
            <v/>
          </cell>
          <cell r="AQ67">
            <v>238227.48</v>
          </cell>
          <cell r="AR67" t="str">
            <v/>
          </cell>
          <cell r="AS67">
            <v>294108</v>
          </cell>
          <cell r="AT67" t="str">
            <v/>
          </cell>
          <cell r="AU67">
            <v>273520.44</v>
          </cell>
          <cell r="AV67" t="str">
            <v/>
          </cell>
          <cell r="AW67">
            <v>172082.59080000001</v>
          </cell>
          <cell r="AX67" t="str">
            <v/>
          </cell>
          <cell r="AY67">
            <v>0</v>
          </cell>
          <cell r="AZ67" t="str">
            <v/>
          </cell>
          <cell r="BA67">
            <v>0</v>
          </cell>
          <cell r="BB67" t="str">
            <v/>
          </cell>
          <cell r="BC67">
            <v>270755.8248</v>
          </cell>
          <cell r="BD67" t="str">
            <v/>
          </cell>
          <cell r="BE67">
            <v>79409.16</v>
          </cell>
          <cell r="BF67" t="str">
            <v/>
          </cell>
          <cell r="BG67">
            <v>0</v>
          </cell>
          <cell r="BH67" t="str">
            <v/>
          </cell>
          <cell r="BI67">
            <v>0</v>
          </cell>
          <cell r="BJ67" t="str">
            <v/>
          </cell>
          <cell r="BK67">
            <v>0</v>
          </cell>
          <cell r="BL67" t="str">
            <v/>
          </cell>
          <cell r="BM67">
            <v>0</v>
          </cell>
          <cell r="BN67" t="str">
            <v/>
          </cell>
          <cell r="BO67">
            <v>2341099.6800000002</v>
          </cell>
          <cell r="BP67" t="str">
            <v/>
          </cell>
          <cell r="BQ67">
            <v>0</v>
          </cell>
          <cell r="BR67" t="str">
            <v/>
          </cell>
          <cell r="BS67">
            <v>0</v>
          </cell>
          <cell r="BT67" t="str">
            <v/>
          </cell>
          <cell r="BU67">
            <v>0</v>
          </cell>
          <cell r="BV67" t="str">
            <v/>
          </cell>
          <cell r="BW67">
            <v>0</v>
          </cell>
          <cell r="BX67" t="str">
            <v/>
          </cell>
          <cell r="BY67">
            <v>0</v>
          </cell>
          <cell r="BZ67" t="str">
            <v/>
          </cell>
          <cell r="CA67">
            <v>0</v>
          </cell>
          <cell r="CB67" t="str">
            <v/>
          </cell>
          <cell r="CC67">
            <v>0</v>
          </cell>
          <cell r="CD67" t="str">
            <v/>
          </cell>
          <cell r="CE67">
            <v>0</v>
          </cell>
          <cell r="CF67" t="str">
            <v/>
          </cell>
          <cell r="CG67">
            <v>0</v>
          </cell>
          <cell r="CH67" t="str">
            <v/>
          </cell>
          <cell r="CI67">
            <v>0</v>
          </cell>
          <cell r="CJ67">
            <v>0</v>
          </cell>
          <cell r="CK67">
            <v>11071225.087199999</v>
          </cell>
          <cell r="CL67" t="str">
            <v/>
          </cell>
        </row>
        <row r="68">
          <cell r="D68" t="str">
            <v>10-10-020</v>
          </cell>
          <cell r="E68" t="str">
            <v>CONSTRUCCION DE PISO EN CONCRETO DE 21 MPa, ACABADO ESCOBILLADO, E=10 CM, REFORZADO CON MALLA ELECTROSOLDADA D84. INCLUYE EL CONCRETO, LA MALLA, FORMALETERIA, ARENILLA E=10 CM, POLIETILENO Y TODO LO NECESARIO PARA SU CORRECTA INSTALACION.</v>
          </cell>
          <cell r="F68" t="str">
            <v>M2</v>
          </cell>
          <cell r="G68">
            <v>73527</v>
          </cell>
          <cell r="H68">
            <v>22.176000000000002</v>
          </cell>
          <cell r="I68">
            <v>1630534.7520000001</v>
          </cell>
          <cell r="J68">
            <v>2.6</v>
          </cell>
          <cell r="K68">
            <v>191170.2</v>
          </cell>
          <cell r="L68">
            <v>2.52</v>
          </cell>
          <cell r="M68">
            <v>185288.04</v>
          </cell>
          <cell r="N68">
            <v>2.64</v>
          </cell>
          <cell r="O68">
            <v>194111.28</v>
          </cell>
          <cell r="P68">
            <v>43.555</v>
          </cell>
          <cell r="Q68">
            <v>3202468.4849999999</v>
          </cell>
          <cell r="R68">
            <v>2.3200000000000003</v>
          </cell>
          <cell r="S68">
            <v>170582.64</v>
          </cell>
          <cell r="T68">
            <v>2.3200000000000003</v>
          </cell>
          <cell r="U68">
            <v>170582.64</v>
          </cell>
          <cell r="V68">
            <v>0</v>
          </cell>
          <cell r="W68">
            <v>0</v>
          </cell>
          <cell r="X68">
            <v>0</v>
          </cell>
          <cell r="Y68">
            <v>0</v>
          </cell>
          <cell r="Z68">
            <v>2.6800000000000006</v>
          </cell>
          <cell r="AA68">
            <v>197052.36000000004</v>
          </cell>
          <cell r="AB68">
            <v>3.18</v>
          </cell>
          <cell r="AC68">
            <v>233815.86000000002</v>
          </cell>
          <cell r="AD68">
            <v>2.9580000000000002</v>
          </cell>
          <cell r="AE68">
            <v>217492.86600000001</v>
          </cell>
          <cell r="AF68">
            <v>2.7761999999999998</v>
          </cell>
          <cell r="AG68">
            <v>204125.6574</v>
          </cell>
          <cell r="AH68">
            <v>3.1340000000000008</v>
          </cell>
          <cell r="AI68">
            <v>230433.61800000005</v>
          </cell>
          <cell r="AJ68">
            <v>3.4715999999999996</v>
          </cell>
          <cell r="AK68">
            <v>255256.33319999996</v>
          </cell>
          <cell r="AL68">
            <v>2.2800000000000002</v>
          </cell>
          <cell r="AM68">
            <v>167641.56000000003</v>
          </cell>
          <cell r="AN68">
            <v>2.06</v>
          </cell>
          <cell r="AO68">
            <v>151465.62</v>
          </cell>
          <cell r="AP68">
            <v>3.24</v>
          </cell>
          <cell r="AQ68">
            <v>238227.48</v>
          </cell>
          <cell r="AR68">
            <v>4</v>
          </cell>
          <cell r="AS68">
            <v>294108</v>
          </cell>
          <cell r="AT68">
            <v>3.72</v>
          </cell>
          <cell r="AU68">
            <v>273520.44</v>
          </cell>
          <cell r="AV68">
            <v>2.3404000000000003</v>
          </cell>
          <cell r="AW68">
            <v>172082.59080000001</v>
          </cell>
          <cell r="AX68">
            <v>0</v>
          </cell>
          <cell r="AY68">
            <v>0</v>
          </cell>
          <cell r="AZ68">
            <v>0</v>
          </cell>
          <cell r="BA68">
            <v>0</v>
          </cell>
          <cell r="BB68">
            <v>3.6823999999999999</v>
          </cell>
          <cell r="BC68">
            <v>270755.8248</v>
          </cell>
          <cell r="BD68">
            <v>1.08</v>
          </cell>
          <cell r="BE68">
            <v>79409.16</v>
          </cell>
          <cell r="BF68">
            <v>0</v>
          </cell>
          <cell r="BG68">
            <v>0</v>
          </cell>
          <cell r="BH68">
            <v>0</v>
          </cell>
          <cell r="BI68">
            <v>0</v>
          </cell>
          <cell r="BJ68">
            <v>0</v>
          </cell>
          <cell r="BK68">
            <v>0</v>
          </cell>
          <cell r="BL68">
            <v>0</v>
          </cell>
          <cell r="BM68">
            <v>0</v>
          </cell>
          <cell r="BN68">
            <v>31.840000000000003</v>
          </cell>
          <cell r="BO68">
            <v>2341099.6800000002</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150.5736</v>
          </cell>
          <cell r="CK68">
            <v>11071225.087199999</v>
          </cell>
          <cell r="CL68" t="str">
            <v/>
          </cell>
        </row>
        <row r="69">
          <cell r="D69" t="str">
            <v>10-15</v>
          </cell>
          <cell r="E69" t="str">
            <v>PISOS EN MATERIALES CERAMICOS</v>
          </cell>
          <cell r="G69">
            <v>0</v>
          </cell>
          <cell r="H69" t="str">
            <v/>
          </cell>
          <cell r="I69">
            <v>0</v>
          </cell>
          <cell r="J69" t="str">
            <v/>
          </cell>
          <cell r="K69">
            <v>126609.60000000001</v>
          </cell>
          <cell r="L69" t="str">
            <v/>
          </cell>
          <cell r="M69">
            <v>122713.92</v>
          </cell>
          <cell r="N69" t="str">
            <v/>
          </cell>
          <cell r="O69">
            <v>128557.44</v>
          </cell>
          <cell r="P69" t="str">
            <v/>
          </cell>
          <cell r="Q69">
            <v>2265421.6900000004</v>
          </cell>
          <cell r="R69" t="str">
            <v/>
          </cell>
          <cell r="S69">
            <v>112974.72000000002</v>
          </cell>
          <cell r="T69" t="str">
            <v/>
          </cell>
          <cell r="U69">
            <v>112974.72000000002</v>
          </cell>
          <cell r="V69" t="str">
            <v/>
          </cell>
          <cell r="W69">
            <v>129044.4</v>
          </cell>
          <cell r="X69" t="str">
            <v/>
          </cell>
          <cell r="Y69">
            <v>102261.6</v>
          </cell>
          <cell r="Z69" t="str">
            <v/>
          </cell>
          <cell r="AA69">
            <v>130505.28000000003</v>
          </cell>
          <cell r="AB69" t="str">
            <v/>
          </cell>
          <cell r="AC69">
            <v>154853.28</v>
          </cell>
          <cell r="AD69" t="str">
            <v/>
          </cell>
          <cell r="AE69">
            <v>144042.76800000001</v>
          </cell>
          <cell r="AF69" t="str">
            <v/>
          </cell>
          <cell r="AG69">
            <v>135189.8352</v>
          </cell>
          <cell r="AH69" t="str">
            <v/>
          </cell>
          <cell r="AI69">
            <v>152613.26400000002</v>
          </cell>
          <cell r="AJ69" t="str">
            <v/>
          </cell>
          <cell r="AK69">
            <v>169053.03359999997</v>
          </cell>
          <cell r="AL69" t="str">
            <v/>
          </cell>
          <cell r="AM69">
            <v>111026.88000000002</v>
          </cell>
          <cell r="AN69" t="str">
            <v/>
          </cell>
          <cell r="AO69">
            <v>100313.76000000001</v>
          </cell>
          <cell r="AP69" t="str">
            <v/>
          </cell>
          <cell r="AQ69">
            <v>157775.04000000001</v>
          </cell>
          <cell r="AR69" t="str">
            <v/>
          </cell>
          <cell r="AS69">
            <v>194784</v>
          </cell>
          <cell r="AT69" t="str">
            <v/>
          </cell>
          <cell r="AU69">
            <v>181149.12</v>
          </cell>
          <cell r="AV69" t="str">
            <v/>
          </cell>
          <cell r="AW69">
            <v>113968.11840000001</v>
          </cell>
          <cell r="AX69" t="str">
            <v/>
          </cell>
          <cell r="AY69">
            <v>124661.76000000001</v>
          </cell>
          <cell r="AZ69" t="str">
            <v/>
          </cell>
          <cell r="BA69">
            <v>133621.82399999999</v>
          </cell>
          <cell r="BB69" t="str">
            <v/>
          </cell>
          <cell r="BC69">
            <v>179318.15039999998</v>
          </cell>
          <cell r="BD69" t="str">
            <v/>
          </cell>
          <cell r="BE69">
            <v>697424.11200000008</v>
          </cell>
          <cell r="BF69" t="str">
            <v/>
          </cell>
          <cell r="BG69">
            <v>143945.37600000002</v>
          </cell>
          <cell r="BH69" t="str">
            <v/>
          </cell>
          <cell r="BI69">
            <v>6163560.4800000004</v>
          </cell>
          <cell r="BJ69" t="str">
            <v/>
          </cell>
          <cell r="BK69">
            <v>170606.43600000002</v>
          </cell>
          <cell r="BL69" t="str">
            <v/>
          </cell>
          <cell r="BM69">
            <v>97314.086399999986</v>
          </cell>
          <cell r="BN69" t="str">
            <v/>
          </cell>
          <cell r="BO69">
            <v>1755628.5650000004</v>
          </cell>
          <cell r="BP69" t="str">
            <v/>
          </cell>
          <cell r="BQ69">
            <v>121545.216</v>
          </cell>
          <cell r="BR69" t="str">
            <v/>
          </cell>
          <cell r="BS69">
            <v>192938.4216</v>
          </cell>
          <cell r="BT69" t="str">
            <v/>
          </cell>
          <cell r="BU69">
            <v>128187.35040000002</v>
          </cell>
          <cell r="BV69" t="str">
            <v/>
          </cell>
          <cell r="BW69">
            <v>168682.94400000002</v>
          </cell>
          <cell r="BX69" t="str">
            <v/>
          </cell>
          <cell r="BY69">
            <v>133280.95200000002</v>
          </cell>
          <cell r="BZ69" t="str">
            <v/>
          </cell>
          <cell r="CA69">
            <v>120376.512</v>
          </cell>
          <cell r="CB69" t="str">
            <v/>
          </cell>
          <cell r="CC69">
            <v>3774987.1910000001</v>
          </cell>
          <cell r="CD69" t="str">
            <v/>
          </cell>
          <cell r="CE69">
            <v>133037.47199999998</v>
          </cell>
          <cell r="CF69" t="str">
            <v/>
          </cell>
          <cell r="CG69">
            <v>2895476.34</v>
          </cell>
          <cell r="CH69" t="str">
            <v/>
          </cell>
          <cell r="CI69">
            <v>218036.33999999997</v>
          </cell>
          <cell r="CJ69">
            <v>0</v>
          </cell>
          <cell r="CK69">
            <v>22198461.998000003</v>
          </cell>
          <cell r="CL69" t="str">
            <v/>
          </cell>
        </row>
        <row r="70">
          <cell r="D70" t="str">
            <v>10-15-010</v>
          </cell>
          <cell r="E70" t="str">
            <v>GUARDAESCOBA EN MATERIAL CERAMICO</v>
          </cell>
          <cell r="F70" t="str">
            <v>M2</v>
          </cell>
          <cell r="G70">
            <v>13759</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cell r="CL70" t="str">
            <v/>
          </cell>
        </row>
        <row r="71">
          <cell r="D71" t="str">
            <v>10-15-020</v>
          </cell>
          <cell r="E71" t="str">
            <v>ENCHAPE CERAMICO PARA PISO</v>
          </cell>
          <cell r="F71" t="str">
            <v>M2</v>
          </cell>
          <cell r="G71">
            <v>60205</v>
          </cell>
          <cell r="H71">
            <v>0</v>
          </cell>
          <cell r="I71">
            <v>0</v>
          </cell>
          <cell r="J71">
            <v>0</v>
          </cell>
          <cell r="K71">
            <v>0</v>
          </cell>
          <cell r="L71">
            <v>0</v>
          </cell>
          <cell r="M71">
            <v>0</v>
          </cell>
          <cell r="N71">
            <v>0</v>
          </cell>
          <cell r="O71">
            <v>0</v>
          </cell>
          <cell r="P71">
            <v>18.730000000000004</v>
          </cell>
          <cell r="Q71">
            <v>1127639.6500000001</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81.12</v>
          </cell>
          <cell r="BI71">
            <v>4883829.6000000006</v>
          </cell>
          <cell r="BJ71">
            <v>0</v>
          </cell>
          <cell r="BK71">
            <v>0</v>
          </cell>
          <cell r="BL71">
            <v>0</v>
          </cell>
          <cell r="BM71">
            <v>0</v>
          </cell>
          <cell r="BN71">
            <v>17.825000000000003</v>
          </cell>
          <cell r="BO71">
            <v>1073154.1250000002</v>
          </cell>
          <cell r="BP71">
            <v>0</v>
          </cell>
          <cell r="BQ71">
            <v>0</v>
          </cell>
          <cell r="BR71">
            <v>0</v>
          </cell>
          <cell r="BS71">
            <v>0</v>
          </cell>
          <cell r="BT71">
            <v>0</v>
          </cell>
          <cell r="BU71">
            <v>0</v>
          </cell>
          <cell r="BV71">
            <v>0</v>
          </cell>
          <cell r="BW71">
            <v>0</v>
          </cell>
          <cell r="BX71">
            <v>0</v>
          </cell>
          <cell r="BY71">
            <v>0</v>
          </cell>
          <cell r="BZ71">
            <v>0</v>
          </cell>
          <cell r="CA71">
            <v>0</v>
          </cell>
          <cell r="CB71">
            <v>52.594999999999999</v>
          </cell>
          <cell r="CC71">
            <v>3166481.9750000001</v>
          </cell>
          <cell r="CD71">
            <v>0</v>
          </cell>
          <cell r="CE71">
            <v>0</v>
          </cell>
          <cell r="CF71">
            <v>33.299999999999997</v>
          </cell>
          <cell r="CG71">
            <v>2004826.4999999998</v>
          </cell>
          <cell r="CH71">
            <v>0</v>
          </cell>
          <cell r="CI71">
            <v>0</v>
          </cell>
          <cell r="CJ71">
            <v>203.57</v>
          </cell>
          <cell r="CK71">
            <v>12255931.85</v>
          </cell>
          <cell r="CL71" t="str">
            <v/>
          </cell>
        </row>
        <row r="72">
          <cell r="D72" t="str">
            <v>10-15-030</v>
          </cell>
          <cell r="E72" t="str">
            <v>PISOS EN MATERIAL CERAMICO PARA BAÑOS, ANTIDESLIZANTE; INCLUYE TODOS LOS MATERIALES NECESARIOS PARA SU CORRECTA EJECUCION.</v>
          </cell>
          <cell r="F72" t="str">
            <v>M2</v>
          </cell>
          <cell r="G72">
            <v>48696</v>
          </cell>
          <cell r="H72">
            <v>0</v>
          </cell>
          <cell r="I72">
            <v>0</v>
          </cell>
          <cell r="J72">
            <v>2.6</v>
          </cell>
          <cell r="K72">
            <v>126609.60000000001</v>
          </cell>
          <cell r="L72">
            <v>2.52</v>
          </cell>
          <cell r="M72">
            <v>122713.92</v>
          </cell>
          <cell r="N72">
            <v>2.64</v>
          </cell>
          <cell r="O72">
            <v>128557.44</v>
          </cell>
          <cell r="P72">
            <v>23.364999999999998</v>
          </cell>
          <cell r="Q72">
            <v>1137782.04</v>
          </cell>
          <cell r="R72">
            <v>2.3200000000000003</v>
          </cell>
          <cell r="S72">
            <v>112974.72000000002</v>
          </cell>
          <cell r="T72">
            <v>2.3200000000000003</v>
          </cell>
          <cell r="U72">
            <v>112974.72000000002</v>
          </cell>
          <cell r="V72">
            <v>2.65</v>
          </cell>
          <cell r="W72">
            <v>129044.4</v>
          </cell>
          <cell r="X72">
            <v>2.1</v>
          </cell>
          <cell r="Y72">
            <v>102261.6</v>
          </cell>
          <cell r="Z72">
            <v>2.6800000000000006</v>
          </cell>
          <cell r="AA72">
            <v>130505.28000000003</v>
          </cell>
          <cell r="AB72">
            <v>3.18</v>
          </cell>
          <cell r="AC72">
            <v>154853.28</v>
          </cell>
          <cell r="AD72">
            <v>2.9580000000000002</v>
          </cell>
          <cell r="AE72">
            <v>144042.76800000001</v>
          </cell>
          <cell r="AF72">
            <v>2.7761999999999998</v>
          </cell>
          <cell r="AG72">
            <v>135189.8352</v>
          </cell>
          <cell r="AH72">
            <v>3.1340000000000008</v>
          </cell>
          <cell r="AI72">
            <v>152613.26400000002</v>
          </cell>
          <cell r="AJ72">
            <v>3.4715999999999996</v>
          </cell>
          <cell r="AK72">
            <v>169053.03359999997</v>
          </cell>
          <cell r="AL72">
            <v>2.2800000000000002</v>
          </cell>
          <cell r="AM72">
            <v>111026.88000000002</v>
          </cell>
          <cell r="AN72">
            <v>2.06</v>
          </cell>
          <cell r="AO72">
            <v>100313.76000000001</v>
          </cell>
          <cell r="AP72">
            <v>3.24</v>
          </cell>
          <cell r="AQ72">
            <v>157775.04000000001</v>
          </cell>
          <cell r="AR72">
            <v>4</v>
          </cell>
          <cell r="AS72">
            <v>194784</v>
          </cell>
          <cell r="AT72">
            <v>3.72</v>
          </cell>
          <cell r="AU72">
            <v>181149.12</v>
          </cell>
          <cell r="AV72">
            <v>2.3404000000000003</v>
          </cell>
          <cell r="AW72">
            <v>113968.11840000001</v>
          </cell>
          <cell r="AX72">
            <v>2.56</v>
          </cell>
          <cell r="AY72">
            <v>124661.76000000001</v>
          </cell>
          <cell r="AZ72">
            <v>2.7439999999999998</v>
          </cell>
          <cell r="BA72">
            <v>133621.82399999999</v>
          </cell>
          <cell r="BB72">
            <v>3.6823999999999999</v>
          </cell>
          <cell r="BC72">
            <v>179318.15039999998</v>
          </cell>
          <cell r="BD72">
            <v>14.322000000000001</v>
          </cell>
          <cell r="BE72">
            <v>697424.11200000008</v>
          </cell>
          <cell r="BF72">
            <v>2.9560000000000004</v>
          </cell>
          <cell r="BG72">
            <v>143945.37600000002</v>
          </cell>
          <cell r="BH72">
            <v>26.28</v>
          </cell>
          <cell r="BI72">
            <v>1279730.8800000001</v>
          </cell>
          <cell r="BJ72">
            <v>3.5035000000000003</v>
          </cell>
          <cell r="BK72">
            <v>170606.43600000002</v>
          </cell>
          <cell r="BL72">
            <v>1.9983999999999997</v>
          </cell>
          <cell r="BM72">
            <v>97314.086399999986</v>
          </cell>
          <cell r="BN72">
            <v>14.015000000000001</v>
          </cell>
          <cell r="BO72">
            <v>682474.44000000006</v>
          </cell>
          <cell r="BP72">
            <v>2.496</v>
          </cell>
          <cell r="BQ72">
            <v>121545.216</v>
          </cell>
          <cell r="BR72">
            <v>3.9621</v>
          </cell>
          <cell r="BS72">
            <v>192938.4216</v>
          </cell>
          <cell r="BT72">
            <v>2.6324000000000005</v>
          </cell>
          <cell r="BU72">
            <v>128187.35040000002</v>
          </cell>
          <cell r="BV72">
            <v>3.4640000000000004</v>
          </cell>
          <cell r="BW72">
            <v>168682.94400000002</v>
          </cell>
          <cell r="BX72">
            <v>2.7370000000000001</v>
          </cell>
          <cell r="BY72">
            <v>133280.95200000002</v>
          </cell>
          <cell r="BZ72">
            <v>2.472</v>
          </cell>
          <cell r="CA72">
            <v>120376.512</v>
          </cell>
          <cell r="CB72">
            <v>12.495999999999999</v>
          </cell>
          <cell r="CC72">
            <v>608505.2159999999</v>
          </cell>
          <cell r="CD72">
            <v>2.7319999999999998</v>
          </cell>
          <cell r="CE72">
            <v>133037.47199999998</v>
          </cell>
          <cell r="CF72">
            <v>18.29</v>
          </cell>
          <cell r="CG72">
            <v>890649.84</v>
          </cell>
          <cell r="CH72">
            <v>4.4774999999999991</v>
          </cell>
          <cell r="CI72">
            <v>218036.33999999997</v>
          </cell>
          <cell r="CJ72">
            <v>204.17550000000003</v>
          </cell>
          <cell r="CK72">
            <v>9942530.1480000019</v>
          </cell>
          <cell r="CL72" t="str">
            <v/>
          </cell>
        </row>
        <row r="73">
          <cell r="D73" t="str">
            <v>10-90</v>
          </cell>
          <cell r="E73" t="str">
            <v>ACCESORIOS PARA PISOS</v>
          </cell>
          <cell r="G73">
            <v>0</v>
          </cell>
          <cell r="H73" t="str">
            <v/>
          </cell>
          <cell r="I73">
            <v>259303.96800000002</v>
          </cell>
          <cell r="J73" t="str">
            <v/>
          </cell>
          <cell r="K73">
            <v>27977.08</v>
          </cell>
          <cell r="L73" t="str">
            <v/>
          </cell>
          <cell r="M73">
            <v>27513.4</v>
          </cell>
          <cell r="N73" t="str">
            <v/>
          </cell>
          <cell r="O73">
            <v>27513.4</v>
          </cell>
          <cell r="P73" t="str">
            <v/>
          </cell>
          <cell r="Q73">
            <v>434441.18000000005</v>
          </cell>
          <cell r="R73" t="str">
            <v/>
          </cell>
          <cell r="S73">
            <v>26354.2</v>
          </cell>
          <cell r="T73" t="str">
            <v/>
          </cell>
          <cell r="U73">
            <v>26354.2</v>
          </cell>
          <cell r="V73" t="str">
            <v/>
          </cell>
          <cell r="W73">
            <v>26354.2</v>
          </cell>
          <cell r="X73" t="str">
            <v/>
          </cell>
          <cell r="Y73">
            <v>26354.2</v>
          </cell>
          <cell r="Z73" t="str">
            <v/>
          </cell>
          <cell r="AA73">
            <v>32150.2</v>
          </cell>
          <cell r="AB73" t="str">
            <v/>
          </cell>
          <cell r="AC73">
            <v>33309.399999999994</v>
          </cell>
          <cell r="AD73" t="str">
            <v/>
          </cell>
          <cell r="AE73">
            <v>40597.440000000002</v>
          </cell>
          <cell r="AF73" t="str">
            <v/>
          </cell>
          <cell r="AG73">
            <v>38510.879999999997</v>
          </cell>
          <cell r="AH73" t="str">
            <v/>
          </cell>
          <cell r="AI73">
            <v>26354.2</v>
          </cell>
          <cell r="AJ73" t="str">
            <v/>
          </cell>
          <cell r="AK73">
            <v>26817.879999999997</v>
          </cell>
          <cell r="AL73" t="str">
            <v/>
          </cell>
          <cell r="AM73">
            <v>27513.4</v>
          </cell>
          <cell r="AN73" t="str">
            <v/>
          </cell>
          <cell r="AO73">
            <v>25195</v>
          </cell>
          <cell r="AP73" t="str">
            <v/>
          </cell>
          <cell r="AQ73">
            <v>28672.6</v>
          </cell>
          <cell r="AR73" t="str">
            <v/>
          </cell>
          <cell r="AS73">
            <v>73574</v>
          </cell>
          <cell r="AT73" t="str">
            <v/>
          </cell>
          <cell r="AU73">
            <v>34468.600000000006</v>
          </cell>
          <cell r="AV73" t="str">
            <v/>
          </cell>
          <cell r="AW73">
            <v>27745.239999999998</v>
          </cell>
          <cell r="AX73" t="str">
            <v/>
          </cell>
          <cell r="AY73">
            <v>27745.239999999998</v>
          </cell>
          <cell r="AZ73" t="str">
            <v/>
          </cell>
          <cell r="BA73">
            <v>28440.760000000002</v>
          </cell>
          <cell r="BB73" t="str">
            <v/>
          </cell>
          <cell r="BC73">
            <v>27745.239999999998</v>
          </cell>
          <cell r="BD73" t="str">
            <v/>
          </cell>
          <cell r="BE73">
            <v>0</v>
          </cell>
          <cell r="BF73" t="str">
            <v/>
          </cell>
          <cell r="BG73">
            <v>28208.92</v>
          </cell>
          <cell r="BH73" t="str">
            <v/>
          </cell>
          <cell r="BI73">
            <v>0</v>
          </cell>
          <cell r="BJ73" t="str">
            <v/>
          </cell>
          <cell r="BK73">
            <v>29947.72</v>
          </cell>
          <cell r="BL73" t="str">
            <v/>
          </cell>
          <cell r="BM73">
            <v>26586.04</v>
          </cell>
          <cell r="BN73" t="str">
            <v/>
          </cell>
          <cell r="BO73">
            <v>408670.35000000003</v>
          </cell>
          <cell r="BP73" t="str">
            <v/>
          </cell>
          <cell r="BQ73">
            <v>27049.72</v>
          </cell>
          <cell r="BR73" t="str">
            <v/>
          </cell>
          <cell r="BS73">
            <v>27397.48</v>
          </cell>
          <cell r="BT73" t="str">
            <v/>
          </cell>
          <cell r="BU73">
            <v>13603</v>
          </cell>
          <cell r="BV73" t="str">
            <v/>
          </cell>
          <cell r="BW73">
            <v>28208.92</v>
          </cell>
          <cell r="BX73" t="str">
            <v/>
          </cell>
          <cell r="BY73">
            <v>28208.92</v>
          </cell>
          <cell r="BZ73" t="str">
            <v/>
          </cell>
          <cell r="CA73">
            <v>27049.72</v>
          </cell>
          <cell r="CB73" t="str">
            <v/>
          </cell>
          <cell r="CC73">
            <v>48686.400000000001</v>
          </cell>
          <cell r="CD73" t="str">
            <v/>
          </cell>
          <cell r="CE73">
            <v>29368.120000000003</v>
          </cell>
          <cell r="CF73" t="str">
            <v/>
          </cell>
          <cell r="CG73">
            <v>8114.4</v>
          </cell>
          <cell r="CH73" t="str">
            <v/>
          </cell>
          <cell r="CI73">
            <v>31802.440000000002</v>
          </cell>
          <cell r="CJ73">
            <v>0</v>
          </cell>
          <cell r="CK73">
            <v>2143908.0580000002</v>
          </cell>
          <cell r="CL73" t="str">
            <v/>
          </cell>
        </row>
        <row r="74">
          <cell r="D74" t="str">
            <v>10-90-010</v>
          </cell>
          <cell r="E74" t="str">
            <v>PIRLAN DE ALUMINIO.</v>
          </cell>
          <cell r="F74" t="str">
            <v>M</v>
          </cell>
          <cell r="G74">
            <v>11592</v>
          </cell>
          <cell r="H74">
            <v>0</v>
          </cell>
          <cell r="I74">
            <v>0</v>
          </cell>
          <cell r="J74">
            <v>1.24</v>
          </cell>
          <cell r="K74">
            <v>14374.08</v>
          </cell>
          <cell r="L74">
            <v>1.2</v>
          </cell>
          <cell r="M74">
            <v>13910.4</v>
          </cell>
          <cell r="N74">
            <v>1.2</v>
          </cell>
          <cell r="O74">
            <v>13910.4</v>
          </cell>
          <cell r="P74">
            <v>0.7</v>
          </cell>
          <cell r="Q74">
            <v>8114.4</v>
          </cell>
          <cell r="R74">
            <v>1.1000000000000001</v>
          </cell>
          <cell r="S74">
            <v>12751.2</v>
          </cell>
          <cell r="T74">
            <v>1.1000000000000001</v>
          </cell>
          <cell r="U74">
            <v>12751.2</v>
          </cell>
          <cell r="V74">
            <v>1.1000000000000001</v>
          </cell>
          <cell r="W74">
            <v>12751.2</v>
          </cell>
          <cell r="X74">
            <v>1.1000000000000001</v>
          </cell>
          <cell r="Y74">
            <v>12751.2</v>
          </cell>
          <cell r="Z74">
            <v>1.6</v>
          </cell>
          <cell r="AA74">
            <v>18547.2</v>
          </cell>
          <cell r="AB74">
            <v>1.7</v>
          </cell>
          <cell r="AC74">
            <v>19706.399999999998</v>
          </cell>
          <cell r="AD74">
            <v>1.32</v>
          </cell>
          <cell r="AE74">
            <v>15301.44</v>
          </cell>
          <cell r="AF74">
            <v>1.1399999999999999</v>
          </cell>
          <cell r="AG74">
            <v>13214.88</v>
          </cell>
          <cell r="AH74">
            <v>1.1000000000000001</v>
          </cell>
          <cell r="AI74">
            <v>12751.2</v>
          </cell>
          <cell r="AJ74">
            <v>1.1399999999999999</v>
          </cell>
          <cell r="AK74">
            <v>13214.88</v>
          </cell>
          <cell r="AL74">
            <v>1.2</v>
          </cell>
          <cell r="AM74">
            <v>13910.4</v>
          </cell>
          <cell r="AN74">
            <v>1</v>
          </cell>
          <cell r="AO74">
            <v>11592</v>
          </cell>
          <cell r="AP74">
            <v>1.3</v>
          </cell>
          <cell r="AQ74">
            <v>15069.6</v>
          </cell>
          <cell r="AR74">
            <v>4</v>
          </cell>
          <cell r="AS74">
            <v>46368</v>
          </cell>
          <cell r="AT74">
            <v>1.8</v>
          </cell>
          <cell r="AU74">
            <v>20865.600000000002</v>
          </cell>
          <cell r="AV74">
            <v>1.22</v>
          </cell>
          <cell r="AW74">
            <v>14142.24</v>
          </cell>
          <cell r="AX74">
            <v>1.22</v>
          </cell>
          <cell r="AY74">
            <v>14142.24</v>
          </cell>
          <cell r="AZ74">
            <v>1.28</v>
          </cell>
          <cell r="BA74">
            <v>14837.76</v>
          </cell>
          <cell r="BB74">
            <v>1.22</v>
          </cell>
          <cell r="BC74">
            <v>14142.24</v>
          </cell>
          <cell r="BD74">
            <v>0</v>
          </cell>
          <cell r="BE74">
            <v>0</v>
          </cell>
          <cell r="BF74">
            <v>1.26</v>
          </cell>
          <cell r="BG74">
            <v>14605.92</v>
          </cell>
          <cell r="BH74">
            <v>0</v>
          </cell>
          <cell r="BI74">
            <v>0</v>
          </cell>
          <cell r="BJ74">
            <v>1.41</v>
          </cell>
          <cell r="BK74">
            <v>16344.72</v>
          </cell>
          <cell r="BL74">
            <v>1.1200000000000001</v>
          </cell>
          <cell r="BM74">
            <v>12983.04</v>
          </cell>
          <cell r="BN74">
            <v>0</v>
          </cell>
          <cell r="BO74">
            <v>0</v>
          </cell>
          <cell r="BP74">
            <v>1.1599999999999999</v>
          </cell>
          <cell r="BQ74">
            <v>13446.72</v>
          </cell>
          <cell r="BR74">
            <v>1.19</v>
          </cell>
          <cell r="BS74">
            <v>13794.48</v>
          </cell>
          <cell r="BT74">
            <v>0</v>
          </cell>
          <cell r="BU74">
            <v>0</v>
          </cell>
          <cell r="BV74">
            <v>1.26</v>
          </cell>
          <cell r="BW74">
            <v>14605.92</v>
          </cell>
          <cell r="BX74">
            <v>1.26</v>
          </cell>
          <cell r="BY74">
            <v>14605.92</v>
          </cell>
          <cell r="BZ74">
            <v>1.1599999999999999</v>
          </cell>
          <cell r="CA74">
            <v>13446.72</v>
          </cell>
          <cell r="CB74">
            <v>4.2</v>
          </cell>
          <cell r="CC74">
            <v>48686.400000000001</v>
          </cell>
          <cell r="CD74">
            <v>1.36</v>
          </cell>
          <cell r="CE74">
            <v>15765.12</v>
          </cell>
          <cell r="CF74">
            <v>0.7</v>
          </cell>
          <cell r="CG74">
            <v>8114.4</v>
          </cell>
          <cell r="CH74">
            <v>1.57</v>
          </cell>
          <cell r="CI74">
            <v>18199.440000000002</v>
          </cell>
          <cell r="CJ74">
            <v>48.629999999999981</v>
          </cell>
          <cell r="CK74">
            <v>563718.95999999973</v>
          </cell>
          <cell r="CL74" t="str">
            <v/>
          </cell>
        </row>
        <row r="75">
          <cell r="D75" t="str">
            <v>10-90-020</v>
          </cell>
          <cell r="E75" t="str">
            <v>REJILLA DE PISO PARA DUCHA; INCLUYE MATERIAL DE PEGA Y TODO LO NECESARIO PARA SU CORRECTA INSTALACION.</v>
          </cell>
          <cell r="F75" t="str">
            <v>U</v>
          </cell>
          <cell r="G75">
            <v>13603</v>
          </cell>
          <cell r="H75">
            <v>0</v>
          </cell>
          <cell r="I75">
            <v>0</v>
          </cell>
          <cell r="J75">
            <v>1</v>
          </cell>
          <cell r="K75">
            <v>13603</v>
          </cell>
          <cell r="L75">
            <v>1</v>
          </cell>
          <cell r="M75">
            <v>13603</v>
          </cell>
          <cell r="N75">
            <v>1</v>
          </cell>
          <cell r="O75">
            <v>13603</v>
          </cell>
          <cell r="P75">
            <v>0</v>
          </cell>
          <cell r="Q75">
            <v>0</v>
          </cell>
          <cell r="R75">
            <v>1</v>
          </cell>
          <cell r="S75">
            <v>13603</v>
          </cell>
          <cell r="T75">
            <v>1</v>
          </cell>
          <cell r="U75">
            <v>13603</v>
          </cell>
          <cell r="V75">
            <v>1</v>
          </cell>
          <cell r="W75">
            <v>13603</v>
          </cell>
          <cell r="X75">
            <v>1</v>
          </cell>
          <cell r="Y75">
            <v>13603</v>
          </cell>
          <cell r="Z75">
            <v>1</v>
          </cell>
          <cell r="AA75">
            <v>13603</v>
          </cell>
          <cell r="AB75">
            <v>1</v>
          </cell>
          <cell r="AC75">
            <v>13603</v>
          </cell>
          <cell r="AD75">
            <v>1</v>
          </cell>
          <cell r="AE75">
            <v>13603</v>
          </cell>
          <cell r="AF75">
            <v>1</v>
          </cell>
          <cell r="AG75">
            <v>13603</v>
          </cell>
          <cell r="AH75">
            <v>1</v>
          </cell>
          <cell r="AI75">
            <v>13603</v>
          </cell>
          <cell r="AJ75">
            <v>1</v>
          </cell>
          <cell r="AK75">
            <v>13603</v>
          </cell>
          <cell r="AL75">
            <v>1</v>
          </cell>
          <cell r="AM75">
            <v>13603</v>
          </cell>
          <cell r="AN75">
            <v>1</v>
          </cell>
          <cell r="AO75">
            <v>13603</v>
          </cell>
          <cell r="AP75">
            <v>1</v>
          </cell>
          <cell r="AQ75">
            <v>13603</v>
          </cell>
          <cell r="AR75">
            <v>2</v>
          </cell>
          <cell r="AS75">
            <v>27206</v>
          </cell>
          <cell r="AT75">
            <v>1</v>
          </cell>
          <cell r="AU75">
            <v>13603</v>
          </cell>
          <cell r="AV75">
            <v>1</v>
          </cell>
          <cell r="AW75">
            <v>13603</v>
          </cell>
          <cell r="AX75">
            <v>1</v>
          </cell>
          <cell r="AY75">
            <v>13603</v>
          </cell>
          <cell r="AZ75">
            <v>1</v>
          </cell>
          <cell r="BA75">
            <v>13603</v>
          </cell>
          <cell r="BB75">
            <v>1</v>
          </cell>
          <cell r="BC75">
            <v>13603</v>
          </cell>
          <cell r="BD75">
            <v>0</v>
          </cell>
          <cell r="BE75">
            <v>0</v>
          </cell>
          <cell r="BF75">
            <v>1</v>
          </cell>
          <cell r="BG75">
            <v>13603</v>
          </cell>
          <cell r="BH75">
            <v>0</v>
          </cell>
          <cell r="BI75">
            <v>0</v>
          </cell>
          <cell r="BJ75">
            <v>1</v>
          </cell>
          <cell r="BK75">
            <v>13603</v>
          </cell>
          <cell r="BL75">
            <v>1</v>
          </cell>
          <cell r="BM75">
            <v>13603</v>
          </cell>
          <cell r="BN75">
            <v>0</v>
          </cell>
          <cell r="BO75">
            <v>0</v>
          </cell>
          <cell r="BP75">
            <v>1</v>
          </cell>
          <cell r="BQ75">
            <v>13603</v>
          </cell>
          <cell r="BR75">
            <v>1</v>
          </cell>
          <cell r="BS75">
            <v>13603</v>
          </cell>
          <cell r="BT75">
            <v>1</v>
          </cell>
          <cell r="BU75">
            <v>13603</v>
          </cell>
          <cell r="BV75">
            <v>1</v>
          </cell>
          <cell r="BW75">
            <v>13603</v>
          </cell>
          <cell r="BX75">
            <v>1</v>
          </cell>
          <cell r="BY75">
            <v>13603</v>
          </cell>
          <cell r="BZ75">
            <v>1</v>
          </cell>
          <cell r="CA75">
            <v>13603</v>
          </cell>
          <cell r="CB75">
            <v>0</v>
          </cell>
          <cell r="CC75">
            <v>0</v>
          </cell>
          <cell r="CD75">
            <v>1</v>
          </cell>
          <cell r="CE75">
            <v>13603</v>
          </cell>
          <cell r="CF75">
            <v>0</v>
          </cell>
          <cell r="CG75">
            <v>0</v>
          </cell>
          <cell r="CH75">
            <v>1</v>
          </cell>
          <cell r="CI75">
            <v>13603</v>
          </cell>
          <cell r="CJ75">
            <v>34</v>
          </cell>
          <cell r="CK75">
            <v>462502</v>
          </cell>
          <cell r="CL75" t="str">
            <v/>
          </cell>
        </row>
        <row r="76">
          <cell r="D76" t="str">
            <v>10-90-030</v>
          </cell>
          <cell r="E76" t="str">
            <v>JUNTA DE DILATACION EN SIKAFLEX</v>
          </cell>
          <cell r="F76" t="str">
            <v>M</v>
          </cell>
          <cell r="G76">
            <v>11693</v>
          </cell>
          <cell r="H76">
            <v>22.176000000000002</v>
          </cell>
          <cell r="I76">
            <v>259303.96800000002</v>
          </cell>
          <cell r="J76">
            <v>0</v>
          </cell>
          <cell r="K76">
            <v>0</v>
          </cell>
          <cell r="L76">
            <v>0</v>
          </cell>
          <cell r="M76">
            <v>0</v>
          </cell>
          <cell r="N76">
            <v>0</v>
          </cell>
          <cell r="O76">
            <v>0</v>
          </cell>
          <cell r="P76">
            <v>36.46</v>
          </cell>
          <cell r="Q76">
            <v>426326.78</v>
          </cell>
          <cell r="R76">
            <v>0</v>
          </cell>
          <cell r="S76">
            <v>0</v>
          </cell>
          <cell r="T76">
            <v>0</v>
          </cell>
          <cell r="U76">
            <v>0</v>
          </cell>
          <cell r="V76">
            <v>0</v>
          </cell>
          <cell r="W76">
            <v>0</v>
          </cell>
          <cell r="X76">
            <v>0</v>
          </cell>
          <cell r="Y76">
            <v>0</v>
          </cell>
          <cell r="Z76">
            <v>0</v>
          </cell>
          <cell r="AA76">
            <v>0</v>
          </cell>
          <cell r="AB76">
            <v>0</v>
          </cell>
          <cell r="AC76">
            <v>0</v>
          </cell>
          <cell r="AD76">
            <v>1</v>
          </cell>
          <cell r="AE76">
            <v>11693</v>
          </cell>
          <cell r="AF76">
            <v>1</v>
          </cell>
          <cell r="AG76">
            <v>11693</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34.950000000000003</v>
          </cell>
          <cell r="BO76">
            <v>408670.35000000003</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95.586000000000013</v>
          </cell>
          <cell r="CK76">
            <v>1117687.0980000002</v>
          </cell>
          <cell r="CL76" t="str">
            <v/>
          </cell>
        </row>
        <row r="77">
          <cell r="D77" t="str">
            <v>11</v>
          </cell>
          <cell r="E77" t="str">
            <v>CARPINTERIA METALICA Y VIDRIOS</v>
          </cell>
          <cell r="G77">
            <v>0</v>
          </cell>
          <cell r="H77" t="str">
            <v/>
          </cell>
          <cell r="I77" t="str">
            <v/>
          </cell>
          <cell r="J77" t="str">
            <v/>
          </cell>
          <cell r="K77" t="str">
            <v/>
          </cell>
          <cell r="L77" t="str">
            <v/>
          </cell>
          <cell r="M77" t="str">
            <v/>
          </cell>
          <cell r="N77" t="str">
            <v/>
          </cell>
          <cell r="O77" t="str">
            <v/>
          </cell>
          <cell r="P77" t="str">
            <v/>
          </cell>
          <cell r="Q77" t="str">
            <v/>
          </cell>
          <cell r="R77" t="str">
            <v/>
          </cell>
          <cell r="S77" t="str">
            <v/>
          </cell>
          <cell r="T77" t="str">
            <v/>
          </cell>
          <cell r="U77" t="str">
            <v/>
          </cell>
          <cell r="V77" t="str">
            <v/>
          </cell>
          <cell r="W77" t="str">
            <v/>
          </cell>
          <cell r="X77" t="str">
            <v/>
          </cell>
          <cell r="Y77" t="str">
            <v/>
          </cell>
          <cell r="Z77" t="str">
            <v/>
          </cell>
          <cell r="AA77" t="str">
            <v/>
          </cell>
          <cell r="AB77" t="str">
            <v/>
          </cell>
          <cell r="AC77" t="str">
            <v/>
          </cell>
          <cell r="AD77" t="str">
            <v/>
          </cell>
          <cell r="AE77" t="str">
            <v/>
          </cell>
          <cell r="AF77" t="str">
            <v/>
          </cell>
          <cell r="AG77" t="str">
            <v/>
          </cell>
          <cell r="AH77" t="str">
            <v/>
          </cell>
          <cell r="AI77" t="str">
            <v/>
          </cell>
          <cell r="AJ77" t="str">
            <v/>
          </cell>
          <cell r="AK77" t="str">
            <v/>
          </cell>
          <cell r="AL77" t="str">
            <v/>
          </cell>
          <cell r="AM77" t="str">
            <v/>
          </cell>
          <cell r="AN77" t="str">
            <v/>
          </cell>
          <cell r="AO77" t="str">
            <v/>
          </cell>
          <cell r="AP77" t="str">
            <v/>
          </cell>
          <cell r="AQ77" t="str">
            <v/>
          </cell>
          <cell r="AR77" t="str">
            <v/>
          </cell>
          <cell r="AS77" t="str">
            <v/>
          </cell>
          <cell r="AT77" t="str">
            <v/>
          </cell>
          <cell r="AU77" t="str">
            <v/>
          </cell>
          <cell r="AV77" t="str">
            <v/>
          </cell>
          <cell r="AW77" t="str">
            <v/>
          </cell>
          <cell r="AX77" t="str">
            <v/>
          </cell>
          <cell r="AY77" t="str">
            <v/>
          </cell>
          <cell r="AZ77" t="str">
            <v/>
          </cell>
          <cell r="BA77" t="str">
            <v/>
          </cell>
          <cell r="BB77" t="str">
            <v/>
          </cell>
          <cell r="BC77" t="str">
            <v/>
          </cell>
          <cell r="BD77" t="str">
            <v/>
          </cell>
          <cell r="BE77" t="str">
            <v/>
          </cell>
          <cell r="BF77" t="str">
            <v/>
          </cell>
          <cell r="BG77" t="str">
            <v/>
          </cell>
          <cell r="BH77" t="str">
            <v/>
          </cell>
          <cell r="BI77" t="str">
            <v/>
          </cell>
          <cell r="BJ77" t="str">
            <v/>
          </cell>
          <cell r="BK77" t="str">
            <v/>
          </cell>
          <cell r="BL77" t="str">
            <v/>
          </cell>
          <cell r="BM77" t="str">
            <v/>
          </cell>
          <cell r="BN77" t="str">
            <v/>
          </cell>
          <cell r="BO77" t="str">
            <v/>
          </cell>
          <cell r="BP77" t="str">
            <v/>
          </cell>
          <cell r="BQ77" t="str">
            <v/>
          </cell>
          <cell r="BR77" t="str">
            <v/>
          </cell>
          <cell r="BS77" t="str">
            <v/>
          </cell>
          <cell r="BT77" t="str">
            <v/>
          </cell>
          <cell r="BU77" t="str">
            <v/>
          </cell>
          <cell r="BV77" t="str">
            <v/>
          </cell>
          <cell r="BW77" t="str">
            <v/>
          </cell>
          <cell r="BX77" t="str">
            <v/>
          </cell>
          <cell r="BY77" t="str">
            <v/>
          </cell>
          <cell r="BZ77" t="str">
            <v/>
          </cell>
          <cell r="CA77" t="str">
            <v/>
          </cell>
          <cell r="CB77" t="str">
            <v/>
          </cell>
          <cell r="CC77" t="str">
            <v/>
          </cell>
          <cell r="CD77" t="str">
            <v/>
          </cell>
          <cell r="CE77" t="str">
            <v/>
          </cell>
          <cell r="CF77" t="str">
            <v/>
          </cell>
          <cell r="CG77" t="str">
            <v/>
          </cell>
          <cell r="CH77" t="str">
            <v/>
          </cell>
          <cell r="CI77" t="str">
            <v/>
          </cell>
          <cell r="CJ77">
            <v>0</v>
          </cell>
          <cell r="CK77" t="str">
            <v/>
          </cell>
          <cell r="CL77">
            <v>9951774</v>
          </cell>
        </row>
        <row r="78">
          <cell r="D78" t="str">
            <v>11-05</v>
          </cell>
          <cell r="E78" t="str">
            <v>PUERTAS METALICAS</v>
          </cell>
          <cell r="G78">
            <v>0</v>
          </cell>
          <cell r="H78" t="str">
            <v/>
          </cell>
          <cell r="I78">
            <v>1112264</v>
          </cell>
          <cell r="J78" t="str">
            <v/>
          </cell>
          <cell r="K78">
            <v>278066</v>
          </cell>
          <cell r="L78" t="str">
            <v/>
          </cell>
          <cell r="M78">
            <v>278066</v>
          </cell>
          <cell r="N78" t="str">
            <v/>
          </cell>
          <cell r="O78">
            <v>278066</v>
          </cell>
          <cell r="P78" t="str">
            <v/>
          </cell>
          <cell r="Q78">
            <v>0</v>
          </cell>
          <cell r="R78" t="str">
            <v/>
          </cell>
          <cell r="S78">
            <v>278066</v>
          </cell>
          <cell r="T78" t="str">
            <v/>
          </cell>
          <cell r="U78">
            <v>278066</v>
          </cell>
          <cell r="V78" t="str">
            <v/>
          </cell>
          <cell r="W78">
            <v>278066</v>
          </cell>
          <cell r="X78" t="str">
            <v/>
          </cell>
          <cell r="Y78">
            <v>278066</v>
          </cell>
          <cell r="Z78" t="str">
            <v/>
          </cell>
          <cell r="AA78">
            <v>278066</v>
          </cell>
          <cell r="AB78" t="str">
            <v/>
          </cell>
          <cell r="AC78">
            <v>278066</v>
          </cell>
          <cell r="AD78" t="str">
            <v/>
          </cell>
          <cell r="AE78">
            <v>278066</v>
          </cell>
          <cell r="AF78" t="str">
            <v/>
          </cell>
          <cell r="AG78">
            <v>278066</v>
          </cell>
          <cell r="AH78" t="str">
            <v/>
          </cell>
          <cell r="AI78">
            <v>278066</v>
          </cell>
          <cell r="AJ78" t="str">
            <v/>
          </cell>
          <cell r="AK78">
            <v>278066</v>
          </cell>
          <cell r="AL78" t="str">
            <v/>
          </cell>
          <cell r="AM78">
            <v>278066</v>
          </cell>
          <cell r="AN78" t="str">
            <v/>
          </cell>
          <cell r="AO78">
            <v>278066</v>
          </cell>
          <cell r="AP78" t="str">
            <v/>
          </cell>
          <cell r="AQ78">
            <v>278066</v>
          </cell>
          <cell r="AR78" t="str">
            <v/>
          </cell>
          <cell r="AS78">
            <v>556132</v>
          </cell>
          <cell r="AT78" t="str">
            <v/>
          </cell>
          <cell r="AU78">
            <v>278066</v>
          </cell>
          <cell r="AV78" t="str">
            <v/>
          </cell>
          <cell r="AW78">
            <v>278066</v>
          </cell>
          <cell r="AX78" t="str">
            <v/>
          </cell>
          <cell r="AY78">
            <v>278066</v>
          </cell>
          <cell r="AZ78" t="str">
            <v/>
          </cell>
          <cell r="BA78">
            <v>278066</v>
          </cell>
          <cell r="BB78" t="str">
            <v/>
          </cell>
          <cell r="BC78">
            <v>278066</v>
          </cell>
          <cell r="BD78" t="str">
            <v/>
          </cell>
          <cell r="BE78">
            <v>0</v>
          </cell>
          <cell r="BF78" t="str">
            <v/>
          </cell>
          <cell r="BG78">
            <v>278066</v>
          </cell>
          <cell r="BH78" t="str">
            <v/>
          </cell>
          <cell r="BI78">
            <v>0</v>
          </cell>
          <cell r="BJ78" t="str">
            <v/>
          </cell>
          <cell r="BK78">
            <v>278066</v>
          </cell>
          <cell r="BL78" t="str">
            <v/>
          </cell>
          <cell r="BM78">
            <v>0</v>
          </cell>
          <cell r="BN78" t="str">
            <v/>
          </cell>
          <cell r="BO78">
            <v>0</v>
          </cell>
          <cell r="BP78" t="str">
            <v/>
          </cell>
          <cell r="BQ78">
            <v>278066</v>
          </cell>
          <cell r="BR78" t="str">
            <v/>
          </cell>
          <cell r="BS78">
            <v>278066</v>
          </cell>
          <cell r="BT78" t="str">
            <v/>
          </cell>
          <cell r="BU78">
            <v>556132</v>
          </cell>
          <cell r="BV78" t="str">
            <v/>
          </cell>
          <cell r="BW78">
            <v>278066</v>
          </cell>
          <cell r="BX78" t="str">
            <v/>
          </cell>
          <cell r="BY78">
            <v>0</v>
          </cell>
          <cell r="BZ78" t="str">
            <v/>
          </cell>
          <cell r="CA78">
            <v>0</v>
          </cell>
          <cell r="CB78" t="str">
            <v/>
          </cell>
          <cell r="CC78">
            <v>0</v>
          </cell>
          <cell r="CD78" t="str">
            <v/>
          </cell>
          <cell r="CE78">
            <v>0</v>
          </cell>
          <cell r="CF78" t="str">
            <v/>
          </cell>
          <cell r="CG78">
            <v>0</v>
          </cell>
          <cell r="CH78" t="str">
            <v/>
          </cell>
          <cell r="CI78">
            <v>0</v>
          </cell>
          <cell r="CJ78">
            <v>0</v>
          </cell>
          <cell r="CK78">
            <v>9454244</v>
          </cell>
          <cell r="CL78" t="str">
            <v/>
          </cell>
        </row>
        <row r="79">
          <cell r="D79" t="str">
            <v>11-05-020</v>
          </cell>
          <cell r="E79" t="str">
            <v>SUMINISTRO DE PUERTA METALICA TIPO ECONOMICA DE 0.80X2.10 M CAL 20. INCLUYE MARCO, CHAPA ECONOMICA TIPO BAÑO, BISAGRAS Y DEMAS ELEMENTOS PARA SU CORRECTO FUNCIONAMIENTO.</v>
          </cell>
          <cell r="F79" t="str">
            <v>U</v>
          </cell>
          <cell r="G79">
            <v>278066</v>
          </cell>
          <cell r="H79">
            <v>4</v>
          </cell>
          <cell r="I79">
            <v>1112264</v>
          </cell>
          <cell r="J79">
            <v>1</v>
          </cell>
          <cell r="K79">
            <v>278066</v>
          </cell>
          <cell r="L79">
            <v>1</v>
          </cell>
          <cell r="M79">
            <v>278066</v>
          </cell>
          <cell r="N79">
            <v>1</v>
          </cell>
          <cell r="O79">
            <v>278066</v>
          </cell>
          <cell r="P79">
            <v>0</v>
          </cell>
          <cell r="Q79">
            <v>0</v>
          </cell>
          <cell r="R79">
            <v>1</v>
          </cell>
          <cell r="S79">
            <v>278066</v>
          </cell>
          <cell r="T79">
            <v>1</v>
          </cell>
          <cell r="U79">
            <v>278066</v>
          </cell>
          <cell r="V79">
            <v>1</v>
          </cell>
          <cell r="W79">
            <v>278066</v>
          </cell>
          <cell r="X79">
            <v>1</v>
          </cell>
          <cell r="Y79">
            <v>278066</v>
          </cell>
          <cell r="Z79">
            <v>1</v>
          </cell>
          <cell r="AA79">
            <v>278066</v>
          </cell>
          <cell r="AB79">
            <v>1</v>
          </cell>
          <cell r="AC79">
            <v>278066</v>
          </cell>
          <cell r="AD79">
            <v>1</v>
          </cell>
          <cell r="AE79">
            <v>278066</v>
          </cell>
          <cell r="AF79">
            <v>1</v>
          </cell>
          <cell r="AG79">
            <v>278066</v>
          </cell>
          <cell r="AH79">
            <v>1</v>
          </cell>
          <cell r="AI79">
            <v>278066</v>
          </cell>
          <cell r="AJ79">
            <v>1</v>
          </cell>
          <cell r="AK79">
            <v>278066</v>
          </cell>
          <cell r="AL79">
            <v>1</v>
          </cell>
          <cell r="AM79">
            <v>278066</v>
          </cell>
          <cell r="AN79">
            <v>1</v>
          </cell>
          <cell r="AO79">
            <v>278066</v>
          </cell>
          <cell r="AP79">
            <v>1</v>
          </cell>
          <cell r="AQ79">
            <v>278066</v>
          </cell>
          <cell r="AR79">
            <v>2</v>
          </cell>
          <cell r="AS79">
            <v>556132</v>
          </cell>
          <cell r="AT79">
            <v>1</v>
          </cell>
          <cell r="AU79">
            <v>278066</v>
          </cell>
          <cell r="AV79">
            <v>1</v>
          </cell>
          <cell r="AW79">
            <v>278066</v>
          </cell>
          <cell r="AX79">
            <v>1</v>
          </cell>
          <cell r="AY79">
            <v>278066</v>
          </cell>
          <cell r="AZ79">
            <v>1</v>
          </cell>
          <cell r="BA79">
            <v>278066</v>
          </cell>
          <cell r="BB79">
            <v>1</v>
          </cell>
          <cell r="BC79">
            <v>278066</v>
          </cell>
          <cell r="BD79">
            <v>0</v>
          </cell>
          <cell r="BE79">
            <v>0</v>
          </cell>
          <cell r="BF79">
            <v>1</v>
          </cell>
          <cell r="BG79">
            <v>278066</v>
          </cell>
          <cell r="BH79">
            <v>0</v>
          </cell>
          <cell r="BI79">
            <v>0</v>
          </cell>
          <cell r="BJ79">
            <v>1</v>
          </cell>
          <cell r="BK79">
            <v>278066</v>
          </cell>
          <cell r="BL79">
            <v>0</v>
          </cell>
          <cell r="BM79">
            <v>0</v>
          </cell>
          <cell r="BN79">
            <v>0</v>
          </cell>
          <cell r="BO79">
            <v>0</v>
          </cell>
          <cell r="BP79">
            <v>1</v>
          </cell>
          <cell r="BQ79">
            <v>278066</v>
          </cell>
          <cell r="BR79">
            <v>1</v>
          </cell>
          <cell r="BS79">
            <v>278066</v>
          </cell>
          <cell r="BT79">
            <v>2</v>
          </cell>
          <cell r="BU79">
            <v>556132</v>
          </cell>
          <cell r="BV79">
            <v>1</v>
          </cell>
          <cell r="BW79">
            <v>278066</v>
          </cell>
          <cell r="BX79">
            <v>0</v>
          </cell>
          <cell r="BY79">
            <v>0</v>
          </cell>
          <cell r="BZ79">
            <v>0</v>
          </cell>
          <cell r="CA79">
            <v>0</v>
          </cell>
          <cell r="CB79">
            <v>0</v>
          </cell>
          <cell r="CC79">
            <v>0</v>
          </cell>
          <cell r="CD79">
            <v>0</v>
          </cell>
          <cell r="CE79">
            <v>0</v>
          </cell>
          <cell r="CF79">
            <v>0</v>
          </cell>
          <cell r="CG79">
            <v>0</v>
          </cell>
          <cell r="CH79">
            <v>0</v>
          </cell>
          <cell r="CI79">
            <v>0</v>
          </cell>
          <cell r="CJ79">
            <v>34</v>
          </cell>
          <cell r="CK79">
            <v>9454244</v>
          </cell>
          <cell r="CL79" t="str">
            <v/>
          </cell>
        </row>
        <row r="80">
          <cell r="D80" t="str">
            <v>11-10</v>
          </cell>
          <cell r="E80" t="str">
            <v>PUERTAS Y CABINAS PARA BAÑOS</v>
          </cell>
          <cell r="G80">
            <v>0</v>
          </cell>
          <cell r="H80" t="str">
            <v/>
          </cell>
          <cell r="I80">
            <v>0</v>
          </cell>
          <cell r="J80" t="str">
            <v/>
          </cell>
          <cell r="K80">
            <v>22615</v>
          </cell>
          <cell r="L80" t="str">
            <v/>
          </cell>
          <cell r="M80">
            <v>22615</v>
          </cell>
          <cell r="N80" t="str">
            <v/>
          </cell>
          <cell r="O80">
            <v>22615</v>
          </cell>
          <cell r="P80" t="str">
            <v/>
          </cell>
          <cell r="Q80">
            <v>0</v>
          </cell>
          <cell r="R80" t="str">
            <v/>
          </cell>
          <cell r="S80">
            <v>22615</v>
          </cell>
          <cell r="T80" t="str">
            <v/>
          </cell>
          <cell r="U80">
            <v>22615</v>
          </cell>
          <cell r="V80" t="str">
            <v/>
          </cell>
          <cell r="W80">
            <v>22615</v>
          </cell>
          <cell r="X80" t="str">
            <v/>
          </cell>
          <cell r="Y80">
            <v>22615</v>
          </cell>
          <cell r="Z80" t="str">
            <v/>
          </cell>
          <cell r="AA80">
            <v>22615</v>
          </cell>
          <cell r="AB80" t="str">
            <v/>
          </cell>
          <cell r="AC80">
            <v>22615</v>
          </cell>
          <cell r="AD80" t="str">
            <v/>
          </cell>
          <cell r="AE80">
            <v>22615</v>
          </cell>
          <cell r="AF80" t="str">
            <v/>
          </cell>
          <cell r="AG80">
            <v>22615</v>
          </cell>
          <cell r="AH80" t="str">
            <v/>
          </cell>
          <cell r="AI80">
            <v>22615</v>
          </cell>
          <cell r="AJ80" t="str">
            <v/>
          </cell>
          <cell r="AK80">
            <v>22615</v>
          </cell>
          <cell r="AL80" t="str">
            <v/>
          </cell>
          <cell r="AM80">
            <v>22615</v>
          </cell>
          <cell r="AN80" t="str">
            <v/>
          </cell>
          <cell r="AO80">
            <v>22615</v>
          </cell>
          <cell r="AP80" t="str">
            <v/>
          </cell>
          <cell r="AQ80">
            <v>22615</v>
          </cell>
          <cell r="AR80" t="str">
            <v/>
          </cell>
          <cell r="AS80">
            <v>22615</v>
          </cell>
          <cell r="AT80" t="str">
            <v/>
          </cell>
          <cell r="AU80">
            <v>22615</v>
          </cell>
          <cell r="AV80" t="str">
            <v/>
          </cell>
          <cell r="AW80">
            <v>22615</v>
          </cell>
          <cell r="AX80" t="str">
            <v/>
          </cell>
          <cell r="AY80">
            <v>22615</v>
          </cell>
          <cell r="AZ80" t="str">
            <v/>
          </cell>
          <cell r="BA80">
            <v>22615</v>
          </cell>
          <cell r="BB80" t="str">
            <v/>
          </cell>
          <cell r="BC80">
            <v>22615</v>
          </cell>
          <cell r="BD80" t="str">
            <v/>
          </cell>
          <cell r="BE80">
            <v>0</v>
          </cell>
          <cell r="BF80" t="str">
            <v/>
          </cell>
          <cell r="BG80">
            <v>0</v>
          </cell>
          <cell r="BH80" t="str">
            <v/>
          </cell>
          <cell r="BI80">
            <v>0</v>
          </cell>
          <cell r="BJ80" t="str">
            <v/>
          </cell>
          <cell r="BK80">
            <v>0</v>
          </cell>
          <cell r="BL80" t="str">
            <v/>
          </cell>
          <cell r="BM80">
            <v>0</v>
          </cell>
          <cell r="BN80" t="str">
            <v/>
          </cell>
          <cell r="BO80">
            <v>0</v>
          </cell>
          <cell r="BP80" t="str">
            <v/>
          </cell>
          <cell r="BQ80">
            <v>0</v>
          </cell>
          <cell r="BR80" t="str">
            <v/>
          </cell>
          <cell r="BS80">
            <v>0</v>
          </cell>
          <cell r="BT80" t="str">
            <v/>
          </cell>
          <cell r="BU80">
            <v>0</v>
          </cell>
          <cell r="BV80" t="str">
            <v/>
          </cell>
          <cell r="BW80">
            <v>0</v>
          </cell>
          <cell r="BX80" t="str">
            <v/>
          </cell>
          <cell r="BY80">
            <v>0</v>
          </cell>
          <cell r="BZ80" t="str">
            <v/>
          </cell>
          <cell r="CA80">
            <v>0</v>
          </cell>
          <cell r="CB80" t="str">
            <v/>
          </cell>
          <cell r="CC80">
            <v>0</v>
          </cell>
          <cell r="CD80" t="str">
            <v/>
          </cell>
          <cell r="CE80">
            <v>0</v>
          </cell>
          <cell r="CF80" t="str">
            <v/>
          </cell>
          <cell r="CG80">
            <v>0</v>
          </cell>
          <cell r="CH80" t="str">
            <v/>
          </cell>
          <cell r="CI80">
            <v>0</v>
          </cell>
          <cell r="CJ80">
            <v>0</v>
          </cell>
          <cell r="CK80">
            <v>497530</v>
          </cell>
          <cell r="CL80" t="str">
            <v/>
          </cell>
        </row>
        <row r="81">
          <cell r="D81" t="str">
            <v>11-10-010</v>
          </cell>
          <cell r="E81" t="str">
            <v>TUBO CORTINERO PARA DUCHA, EN ALUMINIO CRUDO O ANONIZADO.</v>
          </cell>
          <cell r="F81" t="str">
            <v>U</v>
          </cell>
          <cell r="G81">
            <v>22615</v>
          </cell>
          <cell r="H81">
            <v>0</v>
          </cell>
          <cell r="I81">
            <v>0</v>
          </cell>
          <cell r="J81">
            <v>1</v>
          </cell>
          <cell r="K81">
            <v>22615</v>
          </cell>
          <cell r="L81">
            <v>1</v>
          </cell>
          <cell r="M81">
            <v>22615</v>
          </cell>
          <cell r="N81">
            <v>1</v>
          </cell>
          <cell r="O81">
            <v>22615</v>
          </cell>
          <cell r="P81">
            <v>0</v>
          </cell>
          <cell r="Q81">
            <v>0</v>
          </cell>
          <cell r="R81">
            <v>1</v>
          </cell>
          <cell r="S81">
            <v>22615</v>
          </cell>
          <cell r="T81">
            <v>1</v>
          </cell>
          <cell r="U81">
            <v>22615</v>
          </cell>
          <cell r="V81">
            <v>1</v>
          </cell>
          <cell r="W81">
            <v>22615</v>
          </cell>
          <cell r="X81">
            <v>1</v>
          </cell>
          <cell r="Y81">
            <v>22615</v>
          </cell>
          <cell r="Z81">
            <v>1</v>
          </cell>
          <cell r="AA81">
            <v>22615</v>
          </cell>
          <cell r="AB81">
            <v>1</v>
          </cell>
          <cell r="AC81">
            <v>22615</v>
          </cell>
          <cell r="AD81">
            <v>1</v>
          </cell>
          <cell r="AE81">
            <v>22615</v>
          </cell>
          <cell r="AF81">
            <v>1</v>
          </cell>
          <cell r="AG81">
            <v>22615</v>
          </cell>
          <cell r="AH81">
            <v>1</v>
          </cell>
          <cell r="AI81">
            <v>22615</v>
          </cell>
          <cell r="AJ81">
            <v>1</v>
          </cell>
          <cell r="AK81">
            <v>22615</v>
          </cell>
          <cell r="AL81">
            <v>1</v>
          </cell>
          <cell r="AM81">
            <v>22615</v>
          </cell>
          <cell r="AN81">
            <v>1</v>
          </cell>
          <cell r="AO81">
            <v>22615</v>
          </cell>
          <cell r="AP81">
            <v>1</v>
          </cell>
          <cell r="AQ81">
            <v>22615</v>
          </cell>
          <cell r="AR81">
            <v>1</v>
          </cell>
          <cell r="AS81">
            <v>22615</v>
          </cell>
          <cell r="AT81">
            <v>1</v>
          </cell>
          <cell r="AU81">
            <v>22615</v>
          </cell>
          <cell r="AV81">
            <v>1</v>
          </cell>
          <cell r="AW81">
            <v>22615</v>
          </cell>
          <cell r="AX81">
            <v>1</v>
          </cell>
          <cell r="AY81">
            <v>22615</v>
          </cell>
          <cell r="AZ81">
            <v>1</v>
          </cell>
          <cell r="BA81">
            <v>22615</v>
          </cell>
          <cell r="BB81">
            <v>1</v>
          </cell>
          <cell r="BC81">
            <v>22615</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22</v>
          </cell>
          <cell r="CK81">
            <v>497530</v>
          </cell>
          <cell r="CL81" t="str">
            <v/>
          </cell>
        </row>
        <row r="82">
          <cell r="D82" t="str">
            <v>11-15</v>
          </cell>
          <cell r="E82" t="str">
            <v>VENTANAS METALICAS</v>
          </cell>
          <cell r="G82">
            <v>0</v>
          </cell>
          <cell r="H82" t="str">
            <v/>
          </cell>
          <cell r="I82">
            <v>0</v>
          </cell>
          <cell r="J82" t="str">
            <v/>
          </cell>
          <cell r="K82">
            <v>0</v>
          </cell>
          <cell r="L82" t="str">
            <v/>
          </cell>
          <cell r="M82">
            <v>0</v>
          </cell>
          <cell r="N82" t="str">
            <v/>
          </cell>
          <cell r="O82">
            <v>0</v>
          </cell>
          <cell r="P82" t="str">
            <v/>
          </cell>
          <cell r="Q82">
            <v>0</v>
          </cell>
          <cell r="R82" t="str">
            <v/>
          </cell>
          <cell r="S82">
            <v>0</v>
          </cell>
          <cell r="T82" t="str">
            <v/>
          </cell>
          <cell r="U82">
            <v>0</v>
          </cell>
          <cell r="V82" t="str">
            <v/>
          </cell>
          <cell r="W82">
            <v>0</v>
          </cell>
          <cell r="X82" t="str">
            <v/>
          </cell>
          <cell r="Y82">
            <v>0</v>
          </cell>
          <cell r="Z82" t="str">
            <v/>
          </cell>
          <cell r="AA82">
            <v>0</v>
          </cell>
          <cell r="AB82" t="str">
            <v/>
          </cell>
          <cell r="AC82">
            <v>0</v>
          </cell>
          <cell r="AD82" t="str">
            <v/>
          </cell>
          <cell r="AE82">
            <v>0</v>
          </cell>
          <cell r="AF82" t="str">
            <v/>
          </cell>
          <cell r="AG82">
            <v>0</v>
          </cell>
          <cell r="AH82" t="str">
            <v/>
          </cell>
          <cell r="AI82">
            <v>0</v>
          </cell>
          <cell r="AJ82" t="str">
            <v/>
          </cell>
          <cell r="AK82">
            <v>0</v>
          </cell>
          <cell r="AL82" t="str">
            <v/>
          </cell>
          <cell r="AM82">
            <v>0</v>
          </cell>
          <cell r="AN82" t="str">
            <v/>
          </cell>
          <cell r="AO82">
            <v>0</v>
          </cell>
          <cell r="AP82" t="str">
            <v/>
          </cell>
          <cell r="AQ82">
            <v>0</v>
          </cell>
          <cell r="AR82" t="str">
            <v/>
          </cell>
          <cell r="AS82">
            <v>0</v>
          </cell>
          <cell r="AT82" t="str">
            <v/>
          </cell>
          <cell r="AU82">
            <v>0</v>
          </cell>
          <cell r="AV82" t="str">
            <v/>
          </cell>
          <cell r="AW82">
            <v>0</v>
          </cell>
          <cell r="AX82" t="str">
            <v/>
          </cell>
          <cell r="AY82">
            <v>0</v>
          </cell>
          <cell r="AZ82" t="str">
            <v/>
          </cell>
          <cell r="BA82">
            <v>0</v>
          </cell>
          <cell r="BB82" t="str">
            <v/>
          </cell>
          <cell r="BC82">
            <v>0</v>
          </cell>
          <cell r="BD82" t="str">
            <v/>
          </cell>
          <cell r="BE82">
            <v>0</v>
          </cell>
          <cell r="BF82" t="str">
            <v/>
          </cell>
          <cell r="BG82">
            <v>0</v>
          </cell>
          <cell r="BH82" t="str">
            <v/>
          </cell>
          <cell r="BI82">
            <v>0</v>
          </cell>
          <cell r="BJ82" t="str">
            <v/>
          </cell>
          <cell r="BK82">
            <v>0</v>
          </cell>
          <cell r="BL82" t="str">
            <v/>
          </cell>
          <cell r="BM82">
            <v>0</v>
          </cell>
          <cell r="BN82" t="str">
            <v/>
          </cell>
          <cell r="BO82">
            <v>0</v>
          </cell>
          <cell r="BP82" t="str">
            <v/>
          </cell>
          <cell r="BQ82">
            <v>0</v>
          </cell>
          <cell r="BR82" t="str">
            <v/>
          </cell>
          <cell r="BS82">
            <v>0</v>
          </cell>
          <cell r="BT82" t="str">
            <v/>
          </cell>
          <cell r="BU82">
            <v>0</v>
          </cell>
          <cell r="BV82" t="str">
            <v/>
          </cell>
          <cell r="BW82">
            <v>0</v>
          </cell>
          <cell r="BX82" t="str">
            <v/>
          </cell>
          <cell r="BY82">
            <v>0</v>
          </cell>
          <cell r="BZ82" t="str">
            <v/>
          </cell>
          <cell r="CA82">
            <v>0</v>
          </cell>
          <cell r="CB82" t="str">
            <v/>
          </cell>
          <cell r="CC82">
            <v>0</v>
          </cell>
          <cell r="CD82" t="str">
            <v/>
          </cell>
          <cell r="CE82">
            <v>0</v>
          </cell>
          <cell r="CF82" t="str">
            <v/>
          </cell>
          <cell r="CG82">
            <v>0</v>
          </cell>
          <cell r="CH82" t="str">
            <v/>
          </cell>
          <cell r="CI82">
            <v>0</v>
          </cell>
          <cell r="CJ82">
            <v>0</v>
          </cell>
          <cell r="CK82">
            <v>0</v>
          </cell>
          <cell r="CL82" t="str">
            <v/>
          </cell>
        </row>
        <row r="83">
          <cell r="D83" t="str">
            <v>11-15-010</v>
          </cell>
          <cell r="E83" t="str">
            <v>VENTANA EN ALUMINIO ANONIZADO DE 0.30X0.60M TIPO CELOSIA; INCLUYE VIDRIO DE 4MM.</v>
          </cell>
          <cell r="F83" t="str">
            <v>U</v>
          </cell>
          <cell r="G83">
            <v>82227</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cell r="CL83" t="str">
            <v/>
          </cell>
        </row>
        <row r="84">
          <cell r="D84" t="str">
            <v>13</v>
          </cell>
          <cell r="E84" t="str">
            <v>APARATOS SANITARIOS, MUEBLES Y GRIFERIAS</v>
          </cell>
          <cell r="G84">
            <v>0</v>
          </cell>
          <cell r="H84" t="str">
            <v/>
          </cell>
          <cell r="I84" t="str">
            <v/>
          </cell>
          <cell r="J84" t="str">
            <v/>
          </cell>
          <cell r="K84" t="str">
            <v/>
          </cell>
          <cell r="L84" t="str">
            <v/>
          </cell>
          <cell r="M84" t="str">
            <v/>
          </cell>
          <cell r="N84" t="str">
            <v/>
          </cell>
          <cell r="O84" t="str">
            <v/>
          </cell>
          <cell r="P84" t="str">
            <v/>
          </cell>
          <cell r="Q84" t="str">
            <v/>
          </cell>
          <cell r="R84" t="str">
            <v/>
          </cell>
          <cell r="S84" t="str">
            <v/>
          </cell>
          <cell r="T84" t="str">
            <v/>
          </cell>
          <cell r="U84" t="str">
            <v/>
          </cell>
          <cell r="V84" t="str">
            <v/>
          </cell>
          <cell r="W84" t="str">
            <v/>
          </cell>
          <cell r="X84" t="str">
            <v/>
          </cell>
          <cell r="Y84" t="str">
            <v/>
          </cell>
          <cell r="Z84" t="str">
            <v/>
          </cell>
          <cell r="AA84" t="str">
            <v/>
          </cell>
          <cell r="AB84" t="str">
            <v/>
          </cell>
          <cell r="AC84" t="str">
            <v/>
          </cell>
          <cell r="AD84" t="str">
            <v/>
          </cell>
          <cell r="AE84" t="str">
            <v/>
          </cell>
          <cell r="AF84" t="str">
            <v/>
          </cell>
          <cell r="AG84" t="str">
            <v/>
          </cell>
          <cell r="AH84" t="str">
            <v/>
          </cell>
          <cell r="AI84" t="str">
            <v/>
          </cell>
          <cell r="AJ84" t="str">
            <v/>
          </cell>
          <cell r="AK84" t="str">
            <v/>
          </cell>
          <cell r="AL84" t="str">
            <v/>
          </cell>
          <cell r="AM84" t="str">
            <v/>
          </cell>
          <cell r="AN84" t="str">
            <v/>
          </cell>
          <cell r="AO84" t="str">
            <v/>
          </cell>
          <cell r="AP84" t="str">
            <v/>
          </cell>
          <cell r="AQ84" t="str">
            <v/>
          </cell>
          <cell r="AR84" t="str">
            <v/>
          </cell>
          <cell r="AS84" t="str">
            <v/>
          </cell>
          <cell r="AT84" t="str">
            <v/>
          </cell>
          <cell r="AU84" t="str">
            <v/>
          </cell>
          <cell r="AV84" t="str">
            <v/>
          </cell>
          <cell r="AW84" t="str">
            <v/>
          </cell>
          <cell r="AX84" t="str">
            <v/>
          </cell>
          <cell r="AY84" t="str">
            <v/>
          </cell>
          <cell r="AZ84" t="str">
            <v/>
          </cell>
          <cell r="BA84" t="str">
            <v/>
          </cell>
          <cell r="BB84" t="str">
            <v/>
          </cell>
          <cell r="BC84" t="str">
            <v/>
          </cell>
          <cell r="BD84" t="str">
            <v/>
          </cell>
          <cell r="BE84" t="str">
            <v/>
          </cell>
          <cell r="BF84" t="str">
            <v/>
          </cell>
          <cell r="BG84" t="str">
            <v/>
          </cell>
          <cell r="BH84" t="str">
            <v/>
          </cell>
          <cell r="BI84" t="str">
            <v/>
          </cell>
          <cell r="BJ84" t="str">
            <v/>
          </cell>
          <cell r="BK84" t="str">
            <v/>
          </cell>
          <cell r="BL84" t="str">
            <v/>
          </cell>
          <cell r="BM84" t="str">
            <v/>
          </cell>
          <cell r="BN84" t="str">
            <v/>
          </cell>
          <cell r="BO84" t="str">
            <v/>
          </cell>
          <cell r="BP84" t="str">
            <v/>
          </cell>
          <cell r="BQ84" t="str">
            <v/>
          </cell>
          <cell r="BR84" t="str">
            <v/>
          </cell>
          <cell r="BS84" t="str">
            <v/>
          </cell>
          <cell r="BT84" t="str">
            <v/>
          </cell>
          <cell r="BU84" t="str">
            <v/>
          </cell>
          <cell r="BV84" t="str">
            <v/>
          </cell>
          <cell r="BW84" t="str">
            <v/>
          </cell>
          <cell r="BX84" t="str">
            <v/>
          </cell>
          <cell r="BY84" t="str">
            <v/>
          </cell>
          <cell r="BZ84" t="str">
            <v/>
          </cell>
          <cell r="CA84" t="str">
            <v/>
          </cell>
          <cell r="CB84" t="str">
            <v/>
          </cell>
          <cell r="CC84" t="str">
            <v/>
          </cell>
          <cell r="CD84" t="str">
            <v/>
          </cell>
          <cell r="CE84" t="str">
            <v/>
          </cell>
          <cell r="CF84" t="str">
            <v/>
          </cell>
          <cell r="CG84" t="str">
            <v/>
          </cell>
          <cell r="CH84" t="str">
            <v/>
          </cell>
          <cell r="CI84" t="str">
            <v/>
          </cell>
          <cell r="CJ84">
            <v>0</v>
          </cell>
          <cell r="CK84" t="str">
            <v/>
          </cell>
          <cell r="CL84">
            <v>21149464</v>
          </cell>
        </row>
        <row r="85">
          <cell r="D85" t="str">
            <v>13-05</v>
          </cell>
          <cell r="E85" t="str">
            <v>APARATOS SANITARIOS</v>
          </cell>
          <cell r="G85">
            <v>0</v>
          </cell>
          <cell r="H85" t="str">
            <v/>
          </cell>
          <cell r="I85">
            <v>2673356</v>
          </cell>
          <cell r="J85" t="str">
            <v/>
          </cell>
          <cell r="K85">
            <v>501544</v>
          </cell>
          <cell r="L85" t="str">
            <v/>
          </cell>
          <cell r="M85">
            <v>501544</v>
          </cell>
          <cell r="N85" t="str">
            <v/>
          </cell>
          <cell r="O85">
            <v>501544</v>
          </cell>
          <cell r="P85" t="str">
            <v/>
          </cell>
          <cell r="Q85">
            <v>0</v>
          </cell>
          <cell r="R85" t="str">
            <v/>
          </cell>
          <cell r="S85">
            <v>501544</v>
          </cell>
          <cell r="T85" t="str">
            <v/>
          </cell>
          <cell r="U85">
            <v>501544</v>
          </cell>
          <cell r="V85" t="str">
            <v/>
          </cell>
          <cell r="W85">
            <v>501544</v>
          </cell>
          <cell r="X85" t="str">
            <v/>
          </cell>
          <cell r="Y85">
            <v>501544</v>
          </cell>
          <cell r="Z85" t="str">
            <v/>
          </cell>
          <cell r="AA85">
            <v>501544</v>
          </cell>
          <cell r="AB85" t="str">
            <v/>
          </cell>
          <cell r="AC85">
            <v>501544</v>
          </cell>
          <cell r="AD85" t="str">
            <v/>
          </cell>
          <cell r="AE85">
            <v>501544</v>
          </cell>
          <cell r="AF85" t="str">
            <v/>
          </cell>
          <cell r="AG85">
            <v>501544</v>
          </cell>
          <cell r="AH85" t="str">
            <v/>
          </cell>
          <cell r="AI85">
            <v>501544</v>
          </cell>
          <cell r="AJ85" t="str">
            <v/>
          </cell>
          <cell r="AK85">
            <v>501544</v>
          </cell>
          <cell r="AL85" t="str">
            <v/>
          </cell>
          <cell r="AM85">
            <v>316255</v>
          </cell>
          <cell r="AN85" t="str">
            <v/>
          </cell>
          <cell r="AO85">
            <v>501544</v>
          </cell>
          <cell r="AP85" t="str">
            <v/>
          </cell>
          <cell r="AQ85">
            <v>501544</v>
          </cell>
          <cell r="AR85" t="str">
            <v/>
          </cell>
          <cell r="AS85">
            <v>501544</v>
          </cell>
          <cell r="AT85" t="str">
            <v/>
          </cell>
          <cell r="AU85">
            <v>316255</v>
          </cell>
          <cell r="AV85" t="str">
            <v/>
          </cell>
          <cell r="AW85">
            <v>501544</v>
          </cell>
          <cell r="AX85" t="str">
            <v/>
          </cell>
          <cell r="AY85">
            <v>501544</v>
          </cell>
          <cell r="AZ85" t="str">
            <v/>
          </cell>
          <cell r="BA85">
            <v>501544</v>
          </cell>
          <cell r="BB85" t="str">
            <v/>
          </cell>
          <cell r="BC85">
            <v>0</v>
          </cell>
          <cell r="BD85" t="str">
            <v/>
          </cell>
          <cell r="BE85">
            <v>501544</v>
          </cell>
          <cell r="BF85" t="str">
            <v/>
          </cell>
          <cell r="BG85">
            <v>0</v>
          </cell>
          <cell r="BH85" t="str">
            <v/>
          </cell>
          <cell r="BI85">
            <v>501544</v>
          </cell>
          <cell r="BJ85" t="str">
            <v/>
          </cell>
          <cell r="BK85">
            <v>316255</v>
          </cell>
          <cell r="BL85" t="str">
            <v/>
          </cell>
          <cell r="BM85">
            <v>0</v>
          </cell>
          <cell r="BN85" t="str">
            <v/>
          </cell>
          <cell r="BO85">
            <v>501544</v>
          </cell>
          <cell r="BP85" t="str">
            <v/>
          </cell>
          <cell r="BQ85">
            <v>501544</v>
          </cell>
          <cell r="BR85" t="str">
            <v/>
          </cell>
          <cell r="BS85">
            <v>501544</v>
          </cell>
          <cell r="BT85" t="str">
            <v/>
          </cell>
          <cell r="BU85">
            <v>501544</v>
          </cell>
          <cell r="BV85" t="str">
            <v/>
          </cell>
          <cell r="BW85">
            <v>501544</v>
          </cell>
          <cell r="BX85" t="str">
            <v/>
          </cell>
          <cell r="BY85">
            <v>501544</v>
          </cell>
          <cell r="BZ85" t="str">
            <v/>
          </cell>
          <cell r="CA85">
            <v>501544</v>
          </cell>
          <cell r="CB85" t="str">
            <v/>
          </cell>
          <cell r="CC85">
            <v>0</v>
          </cell>
          <cell r="CD85" t="str">
            <v/>
          </cell>
          <cell r="CE85">
            <v>316255</v>
          </cell>
          <cell r="CF85" t="str">
            <v/>
          </cell>
          <cell r="CG85">
            <v>0</v>
          </cell>
          <cell r="CH85" t="str">
            <v/>
          </cell>
          <cell r="CI85">
            <v>501544</v>
          </cell>
          <cell r="CJ85">
            <v>0</v>
          </cell>
          <cell r="CK85">
            <v>18483152</v>
          </cell>
          <cell r="CL85" t="str">
            <v/>
          </cell>
        </row>
        <row r="86">
          <cell r="D86" t="str">
            <v>13-05-010</v>
          </cell>
          <cell r="E86" t="str">
            <v>SUMINISTRO, TRANSPORTE E INSTALACION DE SANITARIO ACUASER CORONA O EQUIVALENTE; INCLUYE ABASTOS PLASTICOS PARA SANITARIO, VALVULA DE REGULACION Y TRES ACCESORIOS DE INCRUSTACION (PORTA PAPEL HIGIENICO, TOALLERO Y JABONERA) Y TODO LO NECESARIO PARA SU CORRECTO FUNCIONAMIENTO, DE ACUERDO CON LOS DETALLES DE LOS PLANOS ARQUITECTONICOS.</v>
          </cell>
          <cell r="F86" t="str">
            <v>U</v>
          </cell>
          <cell r="G86">
            <v>316255</v>
          </cell>
          <cell r="H86">
            <v>4</v>
          </cell>
          <cell r="I86">
            <v>1265020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1</v>
          </cell>
          <cell r="AM86">
            <v>316255</v>
          </cell>
          <cell r="AN86">
            <v>0</v>
          </cell>
          <cell r="AO86">
            <v>0</v>
          </cell>
          <cell r="AP86">
            <v>0</v>
          </cell>
          <cell r="AQ86">
            <v>0</v>
          </cell>
          <cell r="AR86">
            <v>0</v>
          </cell>
          <cell r="AS86">
            <v>0</v>
          </cell>
          <cell r="AT86">
            <v>1</v>
          </cell>
          <cell r="AU86">
            <v>316255</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1</v>
          </cell>
          <cell r="BK86">
            <v>316255</v>
          </cell>
          <cell r="BL86">
            <v>0</v>
          </cell>
          <cell r="BM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1</v>
          </cell>
          <cell r="CE86">
            <v>316255</v>
          </cell>
          <cell r="CF86">
            <v>0</v>
          </cell>
          <cell r="CG86">
            <v>0</v>
          </cell>
          <cell r="CH86">
            <v>0</v>
          </cell>
          <cell r="CI86">
            <v>0</v>
          </cell>
          <cell r="CJ86">
            <v>8</v>
          </cell>
          <cell r="CK86">
            <v>2530040</v>
          </cell>
          <cell r="CL86" t="str">
            <v/>
          </cell>
        </row>
        <row r="87">
          <cell r="D87" t="str">
            <v>13-05-020</v>
          </cell>
          <cell r="E87" t="str">
            <v>SUMINISTRO, TRANSPORTE E INSTALACION DE LAVADERO DE 60X55 CM EN GRANO BLANCO; INCLUYE MURETES DE SOPORTE EN BLOQUE Y REBANCO EN CONCRETO.</v>
          </cell>
          <cell r="F87" t="str">
            <v>U</v>
          </cell>
          <cell r="G87">
            <v>352084</v>
          </cell>
          <cell r="H87">
            <v>4</v>
          </cell>
          <cell r="I87">
            <v>1408336</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4</v>
          </cell>
          <cell r="CK87">
            <v>1408336</v>
          </cell>
          <cell r="CL87" t="str">
            <v/>
          </cell>
        </row>
        <row r="88">
          <cell r="D88" t="str">
            <v>13-05-030</v>
          </cell>
          <cell r="E88" t="str">
            <v>COMBO PARA BAÑO INCLUYENDO SANITARIO, LAVAMANOS, TRES INCRUSTACIONES Y DUCHA; INCLUYE ADEMAS, ACCESORIOS Y TODOS LOS MATERIALES NECESARIOS PARA SU CORRECTA EJECUCION.</v>
          </cell>
          <cell r="F88" t="str">
            <v>U</v>
          </cell>
          <cell r="G88">
            <v>501544</v>
          </cell>
          <cell r="H88">
            <v>0</v>
          </cell>
          <cell r="I88">
            <v>0</v>
          </cell>
          <cell r="J88">
            <v>1</v>
          </cell>
          <cell r="K88">
            <v>501544</v>
          </cell>
          <cell r="L88">
            <v>1</v>
          </cell>
          <cell r="M88">
            <v>501544</v>
          </cell>
          <cell r="N88">
            <v>1</v>
          </cell>
          <cell r="O88">
            <v>501544</v>
          </cell>
          <cell r="P88">
            <v>0</v>
          </cell>
          <cell r="Q88">
            <v>0</v>
          </cell>
          <cell r="R88">
            <v>1</v>
          </cell>
          <cell r="S88">
            <v>501544</v>
          </cell>
          <cell r="T88">
            <v>1</v>
          </cell>
          <cell r="U88">
            <v>501544</v>
          </cell>
          <cell r="V88">
            <v>1</v>
          </cell>
          <cell r="W88">
            <v>501544</v>
          </cell>
          <cell r="X88">
            <v>1</v>
          </cell>
          <cell r="Y88">
            <v>501544</v>
          </cell>
          <cell r="Z88">
            <v>1</v>
          </cell>
          <cell r="AA88">
            <v>501544</v>
          </cell>
          <cell r="AB88">
            <v>1</v>
          </cell>
          <cell r="AC88">
            <v>501544</v>
          </cell>
          <cell r="AD88">
            <v>1</v>
          </cell>
          <cell r="AE88">
            <v>501544</v>
          </cell>
          <cell r="AF88">
            <v>1</v>
          </cell>
          <cell r="AG88">
            <v>501544</v>
          </cell>
          <cell r="AH88">
            <v>1</v>
          </cell>
          <cell r="AI88">
            <v>501544</v>
          </cell>
          <cell r="AJ88">
            <v>1</v>
          </cell>
          <cell r="AK88">
            <v>501544</v>
          </cell>
          <cell r="AL88">
            <v>0</v>
          </cell>
          <cell r="AM88">
            <v>0</v>
          </cell>
          <cell r="AN88">
            <v>1</v>
          </cell>
          <cell r="AO88">
            <v>501544</v>
          </cell>
          <cell r="AP88">
            <v>1</v>
          </cell>
          <cell r="AQ88">
            <v>501544</v>
          </cell>
          <cell r="AR88">
            <v>1</v>
          </cell>
          <cell r="AS88">
            <v>501544</v>
          </cell>
          <cell r="AT88">
            <v>0</v>
          </cell>
          <cell r="AU88">
            <v>0</v>
          </cell>
          <cell r="AV88">
            <v>1</v>
          </cell>
          <cell r="AW88">
            <v>501544</v>
          </cell>
          <cell r="AX88">
            <v>1</v>
          </cell>
          <cell r="AY88">
            <v>501544</v>
          </cell>
          <cell r="AZ88">
            <v>1</v>
          </cell>
          <cell r="BA88">
            <v>501544</v>
          </cell>
          <cell r="BB88">
            <v>0</v>
          </cell>
          <cell r="BC88">
            <v>0</v>
          </cell>
          <cell r="BD88">
            <v>1</v>
          </cell>
          <cell r="BE88">
            <v>501544</v>
          </cell>
          <cell r="BF88">
            <v>0</v>
          </cell>
          <cell r="BG88">
            <v>0</v>
          </cell>
          <cell r="BH88">
            <v>1</v>
          </cell>
          <cell r="BI88">
            <v>501544</v>
          </cell>
          <cell r="BJ88">
            <v>0</v>
          </cell>
          <cell r="BK88">
            <v>0</v>
          </cell>
          <cell r="BL88">
            <v>0</v>
          </cell>
          <cell r="BM88">
            <v>0</v>
          </cell>
          <cell r="BN88">
            <v>1</v>
          </cell>
          <cell r="BO88">
            <v>501544</v>
          </cell>
          <cell r="BP88">
            <v>1</v>
          </cell>
          <cell r="BQ88">
            <v>501544</v>
          </cell>
          <cell r="BR88">
            <v>1</v>
          </cell>
          <cell r="BS88">
            <v>501544</v>
          </cell>
          <cell r="BT88">
            <v>1</v>
          </cell>
          <cell r="BU88">
            <v>501544</v>
          </cell>
          <cell r="BV88">
            <v>1</v>
          </cell>
          <cell r="BW88">
            <v>501544</v>
          </cell>
          <cell r="BX88">
            <v>1</v>
          </cell>
          <cell r="BY88">
            <v>501544</v>
          </cell>
          <cell r="BZ88">
            <v>1</v>
          </cell>
          <cell r="CA88">
            <v>501544</v>
          </cell>
          <cell r="CB88">
            <v>0</v>
          </cell>
          <cell r="CC88">
            <v>0</v>
          </cell>
          <cell r="CD88">
            <v>0</v>
          </cell>
          <cell r="CE88">
            <v>0</v>
          </cell>
          <cell r="CF88">
            <v>0</v>
          </cell>
          <cell r="CG88">
            <v>0</v>
          </cell>
          <cell r="CH88">
            <v>1</v>
          </cell>
          <cell r="CI88">
            <v>501544</v>
          </cell>
          <cell r="CJ88">
            <v>29</v>
          </cell>
          <cell r="CK88">
            <v>14544776</v>
          </cell>
          <cell r="CL88" t="str">
            <v/>
          </cell>
        </row>
        <row r="89">
          <cell r="D89" t="str">
            <v>13-10</v>
          </cell>
          <cell r="E89" t="str">
            <v>GRIFERIAS</v>
          </cell>
          <cell r="G89">
            <v>0</v>
          </cell>
          <cell r="H89" t="str">
            <v/>
          </cell>
          <cell r="I89">
            <v>104692</v>
          </cell>
          <cell r="J89" t="str">
            <v/>
          </cell>
          <cell r="K89">
            <v>0</v>
          </cell>
          <cell r="L89" t="str">
            <v/>
          </cell>
          <cell r="M89">
            <v>0</v>
          </cell>
          <cell r="N89" t="str">
            <v/>
          </cell>
          <cell r="O89">
            <v>0</v>
          </cell>
          <cell r="P89" t="str">
            <v/>
          </cell>
          <cell r="Q89">
            <v>0</v>
          </cell>
          <cell r="R89" t="str">
            <v/>
          </cell>
          <cell r="S89">
            <v>0</v>
          </cell>
          <cell r="T89" t="str">
            <v/>
          </cell>
          <cell r="U89">
            <v>0</v>
          </cell>
          <cell r="V89" t="str">
            <v/>
          </cell>
          <cell r="W89">
            <v>0</v>
          </cell>
          <cell r="X89" t="str">
            <v/>
          </cell>
          <cell r="Y89">
            <v>0</v>
          </cell>
          <cell r="Z89" t="str">
            <v/>
          </cell>
          <cell r="AA89">
            <v>0</v>
          </cell>
          <cell r="AB89" t="str">
            <v/>
          </cell>
          <cell r="AC89">
            <v>0</v>
          </cell>
          <cell r="AD89" t="str">
            <v/>
          </cell>
          <cell r="AE89">
            <v>0</v>
          </cell>
          <cell r="AF89" t="str">
            <v/>
          </cell>
          <cell r="AG89">
            <v>0</v>
          </cell>
          <cell r="AH89" t="str">
            <v/>
          </cell>
          <cell r="AI89">
            <v>0</v>
          </cell>
          <cell r="AJ89" t="str">
            <v/>
          </cell>
          <cell r="AK89">
            <v>0</v>
          </cell>
          <cell r="AL89" t="str">
            <v/>
          </cell>
          <cell r="AM89">
            <v>45412</v>
          </cell>
          <cell r="AN89" t="str">
            <v/>
          </cell>
          <cell r="AO89">
            <v>0</v>
          </cell>
          <cell r="AP89" t="str">
            <v/>
          </cell>
          <cell r="AQ89">
            <v>0</v>
          </cell>
          <cell r="AR89" t="str">
            <v/>
          </cell>
          <cell r="AS89">
            <v>0</v>
          </cell>
          <cell r="AT89" t="str">
            <v/>
          </cell>
          <cell r="AU89">
            <v>45412</v>
          </cell>
          <cell r="AV89" t="str">
            <v/>
          </cell>
          <cell r="AW89">
            <v>0</v>
          </cell>
          <cell r="AX89" t="str">
            <v/>
          </cell>
          <cell r="AY89">
            <v>0</v>
          </cell>
          <cell r="AZ89" t="str">
            <v/>
          </cell>
          <cell r="BA89">
            <v>0</v>
          </cell>
          <cell r="BB89" t="str">
            <v/>
          </cell>
          <cell r="BC89">
            <v>0</v>
          </cell>
          <cell r="BD89" t="str">
            <v/>
          </cell>
          <cell r="BE89">
            <v>0</v>
          </cell>
          <cell r="BF89" t="str">
            <v/>
          </cell>
          <cell r="BG89">
            <v>0</v>
          </cell>
          <cell r="BH89" t="str">
            <v/>
          </cell>
          <cell r="BI89">
            <v>0</v>
          </cell>
          <cell r="BJ89" t="str">
            <v/>
          </cell>
          <cell r="BK89">
            <v>45412</v>
          </cell>
          <cell r="BL89" t="str">
            <v/>
          </cell>
          <cell r="BM89">
            <v>0</v>
          </cell>
          <cell r="BN89" t="str">
            <v/>
          </cell>
          <cell r="BO89">
            <v>0</v>
          </cell>
          <cell r="BP89" t="str">
            <v/>
          </cell>
          <cell r="BQ89">
            <v>0</v>
          </cell>
          <cell r="BR89" t="str">
            <v/>
          </cell>
          <cell r="BS89">
            <v>0</v>
          </cell>
          <cell r="BT89" t="str">
            <v/>
          </cell>
          <cell r="BU89">
            <v>0</v>
          </cell>
          <cell r="BV89" t="str">
            <v/>
          </cell>
          <cell r="BW89">
            <v>0</v>
          </cell>
          <cell r="BX89" t="str">
            <v/>
          </cell>
          <cell r="BY89">
            <v>0</v>
          </cell>
          <cell r="BZ89" t="str">
            <v/>
          </cell>
          <cell r="CA89">
            <v>0</v>
          </cell>
          <cell r="CB89" t="str">
            <v/>
          </cell>
          <cell r="CC89">
            <v>0</v>
          </cell>
          <cell r="CD89" t="str">
            <v/>
          </cell>
          <cell r="CE89">
            <v>45412</v>
          </cell>
          <cell r="CF89" t="str">
            <v/>
          </cell>
          <cell r="CG89">
            <v>0</v>
          </cell>
          <cell r="CH89" t="str">
            <v/>
          </cell>
          <cell r="CI89">
            <v>0</v>
          </cell>
          <cell r="CJ89">
            <v>0</v>
          </cell>
          <cell r="CK89">
            <v>286340</v>
          </cell>
          <cell r="CL89" t="str">
            <v/>
          </cell>
        </row>
        <row r="90">
          <cell r="D90" t="str">
            <v>13-10-010</v>
          </cell>
          <cell r="E90" t="str">
            <v>GRIFERIA SENCILLA PARA DUCHA. COMPRENDE EL SUMINISTRO E INSTALACION DE GRIFERIA SENCILLA (UNA SOLA AGUA) REFERENCIA PISCIS O EQUIVALENTE.</v>
          </cell>
          <cell r="F90" t="str">
            <v>U</v>
          </cell>
          <cell r="G90">
            <v>45412</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1</v>
          </cell>
          <cell r="AM90">
            <v>45412</v>
          </cell>
          <cell r="AN90">
            <v>0</v>
          </cell>
          <cell r="AO90">
            <v>0</v>
          </cell>
          <cell r="AP90">
            <v>0</v>
          </cell>
          <cell r="AQ90">
            <v>0</v>
          </cell>
          <cell r="AR90">
            <v>0</v>
          </cell>
          <cell r="AS90">
            <v>0</v>
          </cell>
          <cell r="AT90">
            <v>1</v>
          </cell>
          <cell r="AU90">
            <v>45412</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1</v>
          </cell>
          <cell r="BK90">
            <v>45412</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1</v>
          </cell>
          <cell r="CE90">
            <v>45412</v>
          </cell>
          <cell r="CF90">
            <v>0</v>
          </cell>
          <cell r="CG90">
            <v>0</v>
          </cell>
          <cell r="CH90">
            <v>0</v>
          </cell>
          <cell r="CI90">
            <v>0</v>
          </cell>
          <cell r="CJ90">
            <v>4</v>
          </cell>
          <cell r="CK90">
            <v>181648</v>
          </cell>
          <cell r="CL90" t="str">
            <v/>
          </cell>
        </row>
        <row r="91">
          <cell r="D91" t="str">
            <v>13-10-020</v>
          </cell>
          <cell r="E91" t="str">
            <v>SUMINISTRO E INSTALACION DE LLAVE DE Ø1/2" TIPO BOCAMANGUERA CROMADA; INCLUYE TODO LO NECESARIO PARA SU CORRECTO FUNCIONAMIENTO.</v>
          </cell>
          <cell r="F91" t="str">
            <v>U</v>
          </cell>
          <cell r="G91">
            <v>26173</v>
          </cell>
          <cell r="H91">
            <v>4</v>
          </cell>
          <cell r="I91">
            <v>104692</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cell r="CJ91">
            <v>4</v>
          </cell>
          <cell r="CK91">
            <v>104692</v>
          </cell>
          <cell r="CL91" t="str">
            <v/>
          </cell>
        </row>
        <row r="92">
          <cell r="D92" t="str">
            <v>13-15</v>
          </cell>
          <cell r="E92" t="str">
            <v>GRIFERIAS</v>
          </cell>
          <cell r="G92">
            <v>0</v>
          </cell>
          <cell r="H92" t="str">
            <v/>
          </cell>
          <cell r="I92">
            <v>0</v>
          </cell>
          <cell r="J92" t="str">
            <v/>
          </cell>
          <cell r="K92">
            <v>49284</v>
          </cell>
          <cell r="L92" t="str">
            <v/>
          </cell>
          <cell r="M92">
            <v>49284</v>
          </cell>
          <cell r="N92" t="str">
            <v/>
          </cell>
          <cell r="O92">
            <v>49284</v>
          </cell>
          <cell r="P92" t="str">
            <v/>
          </cell>
          <cell r="Q92">
            <v>0</v>
          </cell>
          <cell r="R92" t="str">
            <v/>
          </cell>
          <cell r="S92">
            <v>49284</v>
          </cell>
          <cell r="T92" t="str">
            <v/>
          </cell>
          <cell r="U92">
            <v>49284</v>
          </cell>
          <cell r="V92" t="str">
            <v/>
          </cell>
          <cell r="W92">
            <v>49284</v>
          </cell>
          <cell r="X92" t="str">
            <v/>
          </cell>
          <cell r="Y92">
            <v>49284</v>
          </cell>
          <cell r="Z92" t="str">
            <v/>
          </cell>
          <cell r="AA92">
            <v>49284</v>
          </cell>
          <cell r="AB92" t="str">
            <v/>
          </cell>
          <cell r="AC92">
            <v>49284</v>
          </cell>
          <cell r="AD92" t="str">
            <v/>
          </cell>
          <cell r="AE92">
            <v>49284</v>
          </cell>
          <cell r="AF92" t="str">
            <v/>
          </cell>
          <cell r="AG92">
            <v>49284</v>
          </cell>
          <cell r="AH92" t="str">
            <v/>
          </cell>
          <cell r="AI92">
            <v>49284</v>
          </cell>
          <cell r="AJ92" t="str">
            <v/>
          </cell>
          <cell r="AK92">
            <v>49284</v>
          </cell>
          <cell r="AL92" t="str">
            <v/>
          </cell>
          <cell r="AM92">
            <v>49284</v>
          </cell>
          <cell r="AN92" t="str">
            <v/>
          </cell>
          <cell r="AO92">
            <v>49284</v>
          </cell>
          <cell r="AP92" t="str">
            <v/>
          </cell>
          <cell r="AQ92">
            <v>49284</v>
          </cell>
          <cell r="AR92" t="str">
            <v/>
          </cell>
          <cell r="AS92">
            <v>49284</v>
          </cell>
          <cell r="AT92" t="str">
            <v/>
          </cell>
          <cell r="AU92">
            <v>49284</v>
          </cell>
          <cell r="AV92" t="str">
            <v/>
          </cell>
          <cell r="AW92">
            <v>49284</v>
          </cell>
          <cell r="AX92" t="str">
            <v/>
          </cell>
          <cell r="AY92">
            <v>49284</v>
          </cell>
          <cell r="AZ92" t="str">
            <v/>
          </cell>
          <cell r="BA92">
            <v>49284</v>
          </cell>
          <cell r="BB92" t="str">
            <v/>
          </cell>
          <cell r="BC92">
            <v>49284</v>
          </cell>
          <cell r="BD92" t="str">
            <v/>
          </cell>
          <cell r="BE92">
            <v>49284</v>
          </cell>
          <cell r="BF92" t="str">
            <v/>
          </cell>
          <cell r="BG92">
            <v>0</v>
          </cell>
          <cell r="BH92" t="str">
            <v/>
          </cell>
          <cell r="BI92">
            <v>49284</v>
          </cell>
          <cell r="BJ92" t="str">
            <v/>
          </cell>
          <cell r="BK92">
            <v>49284</v>
          </cell>
          <cell r="BL92" t="str">
            <v/>
          </cell>
          <cell r="BM92">
            <v>0</v>
          </cell>
          <cell r="BN92" t="str">
            <v/>
          </cell>
          <cell r="BO92">
            <v>49284</v>
          </cell>
          <cell r="BP92" t="str">
            <v/>
          </cell>
          <cell r="BQ92">
            <v>49284</v>
          </cell>
          <cell r="BR92" t="str">
            <v/>
          </cell>
          <cell r="BS92">
            <v>49284</v>
          </cell>
          <cell r="BT92" t="str">
            <v/>
          </cell>
          <cell r="BU92">
            <v>49284</v>
          </cell>
          <cell r="BV92" t="str">
            <v/>
          </cell>
          <cell r="BW92">
            <v>49284</v>
          </cell>
          <cell r="BX92" t="str">
            <v/>
          </cell>
          <cell r="BY92">
            <v>49284</v>
          </cell>
          <cell r="BZ92" t="str">
            <v/>
          </cell>
          <cell r="CA92">
            <v>49284</v>
          </cell>
          <cell r="CB92" t="str">
            <v/>
          </cell>
          <cell r="CC92">
            <v>0</v>
          </cell>
          <cell r="CD92" t="str">
            <v/>
          </cell>
          <cell r="CE92">
            <v>49284</v>
          </cell>
          <cell r="CF92" t="str">
            <v/>
          </cell>
          <cell r="CG92">
            <v>0</v>
          </cell>
          <cell r="CH92" t="str">
            <v/>
          </cell>
          <cell r="CI92">
            <v>49284</v>
          </cell>
          <cell r="CJ92">
            <v>0</v>
          </cell>
          <cell r="CK92">
            <v>1675656</v>
          </cell>
          <cell r="CL92" t="str">
            <v/>
          </cell>
        </row>
        <row r="93">
          <cell r="D93" t="str">
            <v>13-15-010</v>
          </cell>
          <cell r="E93" t="str">
            <v>SUMINISTRO E INSTALACION DE REJILLA DE PISO PARA DUCHA. INCLUYE MATERIAL DE PEGA Y TODO LO NECESARIO PARA SU CORRECTA INSTALACION.</v>
          </cell>
          <cell r="F93" t="str">
            <v>U</v>
          </cell>
          <cell r="G93">
            <v>49284</v>
          </cell>
          <cell r="H93">
            <v>0</v>
          </cell>
          <cell r="I93">
            <v>0</v>
          </cell>
          <cell r="J93">
            <v>1</v>
          </cell>
          <cell r="K93">
            <v>49284</v>
          </cell>
          <cell r="L93">
            <v>1</v>
          </cell>
          <cell r="M93">
            <v>49284</v>
          </cell>
          <cell r="N93">
            <v>1</v>
          </cell>
          <cell r="O93">
            <v>49284</v>
          </cell>
          <cell r="P93">
            <v>0</v>
          </cell>
          <cell r="Q93">
            <v>0</v>
          </cell>
          <cell r="R93">
            <v>1</v>
          </cell>
          <cell r="S93">
            <v>49284</v>
          </cell>
          <cell r="T93">
            <v>1</v>
          </cell>
          <cell r="U93">
            <v>49284</v>
          </cell>
          <cell r="V93">
            <v>1</v>
          </cell>
          <cell r="W93">
            <v>49284</v>
          </cell>
          <cell r="X93">
            <v>1</v>
          </cell>
          <cell r="Y93">
            <v>49284</v>
          </cell>
          <cell r="Z93">
            <v>1</v>
          </cell>
          <cell r="AA93">
            <v>49284</v>
          </cell>
          <cell r="AB93">
            <v>1</v>
          </cell>
          <cell r="AC93">
            <v>49284</v>
          </cell>
          <cell r="AD93">
            <v>1</v>
          </cell>
          <cell r="AE93">
            <v>49284</v>
          </cell>
          <cell r="AF93">
            <v>1</v>
          </cell>
          <cell r="AG93">
            <v>49284</v>
          </cell>
          <cell r="AH93">
            <v>1</v>
          </cell>
          <cell r="AI93">
            <v>49284</v>
          </cell>
          <cell r="AJ93">
            <v>1</v>
          </cell>
          <cell r="AK93">
            <v>49284</v>
          </cell>
          <cell r="AL93">
            <v>1</v>
          </cell>
          <cell r="AM93">
            <v>49284</v>
          </cell>
          <cell r="AN93">
            <v>1</v>
          </cell>
          <cell r="AO93">
            <v>49284</v>
          </cell>
          <cell r="AP93">
            <v>1</v>
          </cell>
          <cell r="AQ93">
            <v>49284</v>
          </cell>
          <cell r="AR93">
            <v>1</v>
          </cell>
          <cell r="AS93">
            <v>49284</v>
          </cell>
          <cell r="AT93">
            <v>1</v>
          </cell>
          <cell r="AU93">
            <v>49284</v>
          </cell>
          <cell r="AV93">
            <v>1</v>
          </cell>
          <cell r="AW93">
            <v>49284</v>
          </cell>
          <cell r="AX93">
            <v>1</v>
          </cell>
          <cell r="AY93">
            <v>49284</v>
          </cell>
          <cell r="AZ93">
            <v>1</v>
          </cell>
          <cell r="BA93">
            <v>49284</v>
          </cell>
          <cell r="BB93">
            <v>1</v>
          </cell>
          <cell r="BC93">
            <v>49284</v>
          </cell>
          <cell r="BD93">
            <v>1</v>
          </cell>
          <cell r="BE93">
            <v>49284</v>
          </cell>
          <cell r="BF93">
            <v>0</v>
          </cell>
          <cell r="BG93">
            <v>0</v>
          </cell>
          <cell r="BH93">
            <v>1</v>
          </cell>
          <cell r="BI93">
            <v>49284</v>
          </cell>
          <cell r="BJ93">
            <v>1</v>
          </cell>
          <cell r="BK93">
            <v>49284</v>
          </cell>
          <cell r="BL93">
            <v>0</v>
          </cell>
          <cell r="BM93">
            <v>0</v>
          </cell>
          <cell r="BN93">
            <v>1</v>
          </cell>
          <cell r="BO93">
            <v>49284</v>
          </cell>
          <cell r="BP93">
            <v>1</v>
          </cell>
          <cell r="BQ93">
            <v>49284</v>
          </cell>
          <cell r="BR93">
            <v>1</v>
          </cell>
          <cell r="BS93">
            <v>49284</v>
          </cell>
          <cell r="BT93">
            <v>1</v>
          </cell>
          <cell r="BU93">
            <v>49284</v>
          </cell>
          <cell r="BV93">
            <v>1</v>
          </cell>
          <cell r="BW93">
            <v>49284</v>
          </cell>
          <cell r="BX93">
            <v>1</v>
          </cell>
          <cell r="BY93">
            <v>49284</v>
          </cell>
          <cell r="BZ93">
            <v>1</v>
          </cell>
          <cell r="CA93">
            <v>49284</v>
          </cell>
          <cell r="CB93">
            <v>0</v>
          </cell>
          <cell r="CC93">
            <v>0</v>
          </cell>
          <cell r="CD93">
            <v>1</v>
          </cell>
          <cell r="CE93">
            <v>49284</v>
          </cell>
          <cell r="CF93">
            <v>0</v>
          </cell>
          <cell r="CG93">
            <v>0</v>
          </cell>
          <cell r="CH93">
            <v>1</v>
          </cell>
          <cell r="CI93">
            <v>49284</v>
          </cell>
          <cell r="CJ93">
            <v>34</v>
          </cell>
          <cell r="CK93">
            <v>1675656</v>
          </cell>
          <cell r="CL93" t="str">
            <v/>
          </cell>
        </row>
        <row r="94">
          <cell r="D94" t="str">
            <v>13-20</v>
          </cell>
          <cell r="E94" t="str">
            <v>MESONES</v>
          </cell>
          <cell r="G94">
            <v>0</v>
          </cell>
          <cell r="H94" t="str">
            <v/>
          </cell>
          <cell r="I94">
            <v>0</v>
          </cell>
          <cell r="J94" t="str">
            <v/>
          </cell>
          <cell r="K94">
            <v>0</v>
          </cell>
          <cell r="L94" t="str">
            <v/>
          </cell>
          <cell r="M94">
            <v>0</v>
          </cell>
          <cell r="N94" t="str">
            <v/>
          </cell>
          <cell r="O94">
            <v>0</v>
          </cell>
          <cell r="P94" t="str">
            <v/>
          </cell>
          <cell r="Q94">
            <v>0</v>
          </cell>
          <cell r="R94" t="str">
            <v/>
          </cell>
          <cell r="S94">
            <v>0</v>
          </cell>
          <cell r="T94" t="str">
            <v/>
          </cell>
          <cell r="U94">
            <v>0</v>
          </cell>
          <cell r="V94" t="str">
            <v/>
          </cell>
          <cell r="W94">
            <v>0</v>
          </cell>
          <cell r="X94" t="str">
            <v/>
          </cell>
          <cell r="Y94">
            <v>0</v>
          </cell>
          <cell r="Z94" t="str">
            <v/>
          </cell>
          <cell r="AA94">
            <v>0</v>
          </cell>
          <cell r="AB94" t="str">
            <v/>
          </cell>
          <cell r="AC94">
            <v>0</v>
          </cell>
          <cell r="AD94" t="str">
            <v/>
          </cell>
          <cell r="AE94">
            <v>0</v>
          </cell>
          <cell r="AF94" t="str">
            <v/>
          </cell>
          <cell r="AG94">
            <v>0</v>
          </cell>
          <cell r="AH94" t="str">
            <v/>
          </cell>
          <cell r="AI94">
            <v>0</v>
          </cell>
          <cell r="AJ94" t="str">
            <v/>
          </cell>
          <cell r="AK94">
            <v>0</v>
          </cell>
          <cell r="AL94" t="str">
            <v/>
          </cell>
          <cell r="AM94">
            <v>0</v>
          </cell>
          <cell r="AN94" t="str">
            <v/>
          </cell>
          <cell r="AO94">
            <v>0</v>
          </cell>
          <cell r="AP94" t="str">
            <v/>
          </cell>
          <cell r="AQ94">
            <v>0</v>
          </cell>
          <cell r="AR94" t="str">
            <v/>
          </cell>
          <cell r="AS94">
            <v>0</v>
          </cell>
          <cell r="AT94" t="str">
            <v/>
          </cell>
          <cell r="AU94">
            <v>0</v>
          </cell>
          <cell r="AV94" t="str">
            <v/>
          </cell>
          <cell r="AW94">
            <v>0</v>
          </cell>
          <cell r="AX94" t="str">
            <v/>
          </cell>
          <cell r="AY94">
            <v>0</v>
          </cell>
          <cell r="AZ94" t="str">
            <v/>
          </cell>
          <cell r="BA94">
            <v>0</v>
          </cell>
          <cell r="BB94" t="str">
            <v/>
          </cell>
          <cell r="BC94">
            <v>704316</v>
          </cell>
          <cell r="BD94" t="str">
            <v/>
          </cell>
          <cell r="BE94">
            <v>0</v>
          </cell>
          <cell r="BF94" t="str">
            <v/>
          </cell>
          <cell r="BG94">
            <v>0</v>
          </cell>
          <cell r="BH94" t="str">
            <v/>
          </cell>
          <cell r="BI94">
            <v>0</v>
          </cell>
          <cell r="BJ94" t="str">
            <v/>
          </cell>
          <cell r="BK94">
            <v>0</v>
          </cell>
          <cell r="BL94" t="str">
            <v/>
          </cell>
          <cell r="BM94">
            <v>0</v>
          </cell>
          <cell r="BN94" t="str">
            <v/>
          </cell>
          <cell r="BO94">
            <v>0</v>
          </cell>
          <cell r="BP94" t="str">
            <v/>
          </cell>
          <cell r="BQ94">
            <v>0</v>
          </cell>
          <cell r="BR94" t="str">
            <v/>
          </cell>
          <cell r="BS94">
            <v>0</v>
          </cell>
          <cell r="BT94" t="str">
            <v/>
          </cell>
          <cell r="BU94">
            <v>0</v>
          </cell>
          <cell r="BV94" t="str">
            <v/>
          </cell>
          <cell r="BW94">
            <v>0</v>
          </cell>
          <cell r="BX94" t="str">
            <v/>
          </cell>
          <cell r="BY94">
            <v>0</v>
          </cell>
          <cell r="BZ94" t="str">
            <v/>
          </cell>
          <cell r="CA94">
            <v>0</v>
          </cell>
          <cell r="CB94" t="str">
            <v/>
          </cell>
          <cell r="CC94">
            <v>0</v>
          </cell>
          <cell r="CD94" t="str">
            <v/>
          </cell>
          <cell r="CE94">
            <v>0</v>
          </cell>
          <cell r="CF94" t="str">
            <v/>
          </cell>
          <cell r="CG94">
            <v>0</v>
          </cell>
          <cell r="CH94" t="str">
            <v/>
          </cell>
          <cell r="CI94">
            <v>0</v>
          </cell>
          <cell r="CJ94">
            <v>0</v>
          </cell>
          <cell r="CK94">
            <v>704316</v>
          </cell>
          <cell r="CL94" t="str">
            <v/>
          </cell>
        </row>
        <row r="95">
          <cell r="D95" t="str">
            <v>13-20-010</v>
          </cell>
          <cell r="E95" t="str">
            <v>MESON PARA COCINA CLASICO LISO DE 200X60 CON POCETA Y MEZCLADOR</v>
          </cell>
          <cell r="F95" t="str">
            <v>M</v>
          </cell>
          <cell r="G95">
            <v>352158</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2</v>
          </cell>
          <cell r="BC95">
            <v>704316</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cell r="CJ95">
            <v>2</v>
          </cell>
          <cell r="CK95">
            <v>704316</v>
          </cell>
          <cell r="CL95" t="str">
            <v/>
          </cell>
        </row>
        <row r="96">
          <cell r="D96" t="str">
            <v>14</v>
          </cell>
          <cell r="E96" t="str">
            <v>INSTALACIONES HIDROSANITARIAS</v>
          </cell>
          <cell r="G96">
            <v>0</v>
          </cell>
          <cell r="H96" t="str">
            <v/>
          </cell>
          <cell r="I96" t="str">
            <v/>
          </cell>
          <cell r="J96" t="str">
            <v/>
          </cell>
          <cell r="K96" t="str">
            <v/>
          </cell>
          <cell r="L96" t="str">
            <v/>
          </cell>
          <cell r="M96" t="str">
            <v/>
          </cell>
          <cell r="N96" t="str">
            <v/>
          </cell>
          <cell r="O96" t="str">
            <v/>
          </cell>
          <cell r="P96" t="str">
            <v/>
          </cell>
          <cell r="Q96" t="str">
            <v/>
          </cell>
          <cell r="R96" t="str">
            <v/>
          </cell>
          <cell r="S96" t="str">
            <v/>
          </cell>
          <cell r="T96" t="str">
            <v/>
          </cell>
          <cell r="U96" t="str">
            <v/>
          </cell>
          <cell r="V96" t="str">
            <v/>
          </cell>
          <cell r="W96" t="str">
            <v/>
          </cell>
          <cell r="X96" t="str">
            <v/>
          </cell>
          <cell r="Y96" t="str">
            <v/>
          </cell>
          <cell r="Z96" t="str">
            <v/>
          </cell>
          <cell r="AA96" t="str">
            <v/>
          </cell>
          <cell r="AB96" t="str">
            <v/>
          </cell>
          <cell r="AC96" t="str">
            <v/>
          </cell>
          <cell r="AD96" t="str">
            <v/>
          </cell>
          <cell r="AE96" t="str">
            <v/>
          </cell>
          <cell r="AF96" t="str">
            <v/>
          </cell>
          <cell r="AG96" t="str">
            <v/>
          </cell>
          <cell r="AH96" t="str">
            <v/>
          </cell>
          <cell r="AI96" t="str">
            <v/>
          </cell>
          <cell r="AJ96" t="str">
            <v/>
          </cell>
          <cell r="AK96" t="str">
            <v/>
          </cell>
          <cell r="AL96" t="str">
            <v/>
          </cell>
          <cell r="AM96" t="str">
            <v/>
          </cell>
          <cell r="AN96" t="str">
            <v/>
          </cell>
          <cell r="AO96" t="str">
            <v/>
          </cell>
          <cell r="AP96" t="str">
            <v/>
          </cell>
          <cell r="AQ96" t="str">
            <v/>
          </cell>
          <cell r="AR96" t="str">
            <v/>
          </cell>
          <cell r="AS96" t="str">
            <v/>
          </cell>
          <cell r="AT96" t="str">
            <v/>
          </cell>
          <cell r="AU96" t="str">
            <v/>
          </cell>
          <cell r="AV96" t="str">
            <v/>
          </cell>
          <cell r="AW96" t="str">
            <v/>
          </cell>
          <cell r="AX96" t="str">
            <v/>
          </cell>
          <cell r="AY96" t="str">
            <v/>
          </cell>
          <cell r="AZ96" t="str">
            <v/>
          </cell>
          <cell r="BA96" t="str">
            <v/>
          </cell>
          <cell r="BB96" t="str">
            <v/>
          </cell>
          <cell r="BC96" t="str">
            <v/>
          </cell>
          <cell r="BD96" t="str">
            <v/>
          </cell>
          <cell r="BE96" t="str">
            <v/>
          </cell>
          <cell r="BF96" t="str">
            <v/>
          </cell>
          <cell r="BG96" t="str">
            <v/>
          </cell>
          <cell r="BH96" t="str">
            <v/>
          </cell>
          <cell r="BI96" t="str">
            <v/>
          </cell>
          <cell r="BJ96" t="str">
            <v/>
          </cell>
          <cell r="BK96" t="str">
            <v/>
          </cell>
          <cell r="BL96" t="str">
            <v/>
          </cell>
          <cell r="BM96" t="str">
            <v/>
          </cell>
          <cell r="BN96" t="str">
            <v/>
          </cell>
          <cell r="BO96" t="str">
            <v/>
          </cell>
          <cell r="BP96" t="str">
            <v/>
          </cell>
          <cell r="BQ96" t="str">
            <v/>
          </cell>
          <cell r="BR96" t="str">
            <v/>
          </cell>
          <cell r="BS96" t="str">
            <v/>
          </cell>
          <cell r="BT96" t="str">
            <v/>
          </cell>
          <cell r="BU96" t="str">
            <v/>
          </cell>
          <cell r="BV96" t="str">
            <v/>
          </cell>
          <cell r="BW96" t="str">
            <v/>
          </cell>
          <cell r="BX96" t="str">
            <v/>
          </cell>
          <cell r="BY96" t="str">
            <v/>
          </cell>
          <cell r="BZ96" t="str">
            <v/>
          </cell>
          <cell r="CA96" t="str">
            <v/>
          </cell>
          <cell r="CB96" t="str">
            <v/>
          </cell>
          <cell r="CC96" t="str">
            <v/>
          </cell>
          <cell r="CD96" t="str">
            <v/>
          </cell>
          <cell r="CE96" t="str">
            <v/>
          </cell>
          <cell r="CF96" t="str">
            <v/>
          </cell>
          <cell r="CG96" t="str">
            <v/>
          </cell>
          <cell r="CH96" t="str">
            <v/>
          </cell>
          <cell r="CI96" t="str">
            <v/>
          </cell>
          <cell r="CJ96">
            <v>0</v>
          </cell>
          <cell r="CK96" t="str">
            <v/>
          </cell>
          <cell r="CL96">
            <v>37093623</v>
          </cell>
        </row>
        <row r="97">
          <cell r="D97" t="str">
            <v>14-05</v>
          </cell>
          <cell r="E97" t="str">
            <v>INSTALACIONES AGUA POTABLE</v>
          </cell>
          <cell r="G97">
            <v>0</v>
          </cell>
          <cell r="H97" t="str">
            <v/>
          </cell>
          <cell r="I97">
            <v>0</v>
          </cell>
          <cell r="J97" t="str">
            <v/>
          </cell>
          <cell r="K97">
            <v>164659</v>
          </cell>
          <cell r="L97" t="str">
            <v/>
          </cell>
          <cell r="M97">
            <v>164659</v>
          </cell>
          <cell r="N97" t="str">
            <v/>
          </cell>
          <cell r="O97">
            <v>164659</v>
          </cell>
          <cell r="P97" t="str">
            <v/>
          </cell>
          <cell r="Q97">
            <v>0</v>
          </cell>
          <cell r="R97" t="str">
            <v/>
          </cell>
          <cell r="S97">
            <v>164659</v>
          </cell>
          <cell r="T97" t="str">
            <v/>
          </cell>
          <cell r="U97">
            <v>164659</v>
          </cell>
          <cell r="V97" t="str">
            <v/>
          </cell>
          <cell r="W97">
            <v>164659</v>
          </cell>
          <cell r="X97" t="str">
            <v/>
          </cell>
          <cell r="Y97">
            <v>164659</v>
          </cell>
          <cell r="Z97" t="str">
            <v/>
          </cell>
          <cell r="AA97">
            <v>164659</v>
          </cell>
          <cell r="AB97" t="str">
            <v/>
          </cell>
          <cell r="AC97">
            <v>164659</v>
          </cell>
          <cell r="AD97" t="str">
            <v/>
          </cell>
          <cell r="AE97">
            <v>164659</v>
          </cell>
          <cell r="AF97" t="str">
            <v/>
          </cell>
          <cell r="AG97">
            <v>164659</v>
          </cell>
          <cell r="AH97" t="str">
            <v/>
          </cell>
          <cell r="AI97">
            <v>164659</v>
          </cell>
          <cell r="AJ97" t="str">
            <v/>
          </cell>
          <cell r="AK97">
            <v>164659</v>
          </cell>
          <cell r="AL97" t="str">
            <v/>
          </cell>
          <cell r="AM97">
            <v>186170</v>
          </cell>
          <cell r="AN97" t="str">
            <v/>
          </cell>
          <cell r="AO97">
            <v>164659</v>
          </cell>
          <cell r="AP97" t="str">
            <v/>
          </cell>
          <cell r="AQ97">
            <v>164659</v>
          </cell>
          <cell r="AR97" t="str">
            <v/>
          </cell>
          <cell r="AS97">
            <v>164659</v>
          </cell>
          <cell r="AT97" t="str">
            <v/>
          </cell>
          <cell r="AU97">
            <v>186170</v>
          </cell>
          <cell r="AV97" t="str">
            <v/>
          </cell>
          <cell r="AW97">
            <v>164659</v>
          </cell>
          <cell r="AX97" t="str">
            <v/>
          </cell>
          <cell r="AY97">
            <v>164659</v>
          </cell>
          <cell r="AZ97" t="str">
            <v/>
          </cell>
          <cell r="BA97">
            <v>164659</v>
          </cell>
          <cell r="BB97" t="str">
            <v/>
          </cell>
          <cell r="BC97">
            <v>164659</v>
          </cell>
          <cell r="BD97" t="str">
            <v/>
          </cell>
          <cell r="BE97">
            <v>164659</v>
          </cell>
          <cell r="BF97" t="str">
            <v/>
          </cell>
          <cell r="BG97">
            <v>0</v>
          </cell>
          <cell r="BH97" t="str">
            <v/>
          </cell>
          <cell r="BI97">
            <v>164659</v>
          </cell>
          <cell r="BJ97" t="str">
            <v/>
          </cell>
          <cell r="BK97">
            <v>186170</v>
          </cell>
          <cell r="BL97" t="str">
            <v/>
          </cell>
          <cell r="BM97">
            <v>0</v>
          </cell>
          <cell r="BN97" t="str">
            <v/>
          </cell>
          <cell r="BO97">
            <v>164659</v>
          </cell>
          <cell r="BP97" t="str">
            <v/>
          </cell>
          <cell r="BQ97">
            <v>164659</v>
          </cell>
          <cell r="BR97" t="str">
            <v/>
          </cell>
          <cell r="BS97">
            <v>164659</v>
          </cell>
          <cell r="BT97" t="str">
            <v/>
          </cell>
          <cell r="BU97">
            <v>164659</v>
          </cell>
          <cell r="BV97" t="str">
            <v/>
          </cell>
          <cell r="BW97">
            <v>164659</v>
          </cell>
          <cell r="BX97" t="str">
            <v/>
          </cell>
          <cell r="BY97">
            <v>164659</v>
          </cell>
          <cell r="BZ97" t="str">
            <v/>
          </cell>
          <cell r="CA97">
            <v>164659</v>
          </cell>
          <cell r="CB97" t="str">
            <v/>
          </cell>
          <cell r="CC97">
            <v>0</v>
          </cell>
          <cell r="CD97" t="str">
            <v/>
          </cell>
          <cell r="CE97">
            <v>186170</v>
          </cell>
          <cell r="CF97" t="str">
            <v/>
          </cell>
          <cell r="CG97">
            <v>0</v>
          </cell>
          <cell r="CH97" t="str">
            <v/>
          </cell>
          <cell r="CI97">
            <v>164659</v>
          </cell>
          <cell r="CJ97">
            <v>0</v>
          </cell>
          <cell r="CK97">
            <v>5684450</v>
          </cell>
          <cell r="CL97" t="str">
            <v/>
          </cell>
        </row>
        <row r="98">
          <cell r="D98" t="str">
            <v>14-05-010</v>
          </cell>
          <cell r="E98" t="str">
            <v>SALIDA HIDRAULICA DE 1/2".</v>
          </cell>
          <cell r="F98" t="str">
            <v>U</v>
          </cell>
          <cell r="G98">
            <v>21511</v>
          </cell>
          <cell r="H98">
            <v>0</v>
          </cell>
          <cell r="I98">
            <v>0</v>
          </cell>
          <cell r="J98">
            <v>1</v>
          </cell>
          <cell r="K98">
            <v>21511</v>
          </cell>
          <cell r="L98">
            <v>1</v>
          </cell>
          <cell r="M98">
            <v>21511</v>
          </cell>
          <cell r="N98">
            <v>1</v>
          </cell>
          <cell r="O98">
            <v>21511</v>
          </cell>
          <cell r="P98">
            <v>0</v>
          </cell>
          <cell r="Q98">
            <v>0</v>
          </cell>
          <cell r="R98">
            <v>1</v>
          </cell>
          <cell r="S98">
            <v>21511</v>
          </cell>
          <cell r="T98">
            <v>1</v>
          </cell>
          <cell r="U98">
            <v>21511</v>
          </cell>
          <cell r="V98">
            <v>1</v>
          </cell>
          <cell r="W98">
            <v>21511</v>
          </cell>
          <cell r="X98">
            <v>1</v>
          </cell>
          <cell r="Y98">
            <v>21511</v>
          </cell>
          <cell r="Z98">
            <v>1</v>
          </cell>
          <cell r="AA98">
            <v>21511</v>
          </cell>
          <cell r="AB98">
            <v>1</v>
          </cell>
          <cell r="AC98">
            <v>21511</v>
          </cell>
          <cell r="AD98">
            <v>1</v>
          </cell>
          <cell r="AE98">
            <v>21511</v>
          </cell>
          <cell r="AF98">
            <v>1</v>
          </cell>
          <cell r="AG98">
            <v>21511</v>
          </cell>
          <cell r="AH98">
            <v>1</v>
          </cell>
          <cell r="AI98">
            <v>21511</v>
          </cell>
          <cell r="AJ98">
            <v>1</v>
          </cell>
          <cell r="AK98">
            <v>21511</v>
          </cell>
          <cell r="AL98">
            <v>2</v>
          </cell>
          <cell r="AM98">
            <v>43022</v>
          </cell>
          <cell r="AN98">
            <v>1</v>
          </cell>
          <cell r="AO98">
            <v>21511</v>
          </cell>
          <cell r="AP98">
            <v>1</v>
          </cell>
          <cell r="AQ98">
            <v>21511</v>
          </cell>
          <cell r="AR98">
            <v>1</v>
          </cell>
          <cell r="AS98">
            <v>21511</v>
          </cell>
          <cell r="AT98">
            <v>2</v>
          </cell>
          <cell r="AU98">
            <v>43022</v>
          </cell>
          <cell r="AV98">
            <v>1</v>
          </cell>
          <cell r="AW98">
            <v>21511</v>
          </cell>
          <cell r="AX98">
            <v>1</v>
          </cell>
          <cell r="AY98">
            <v>21511</v>
          </cell>
          <cell r="AZ98">
            <v>1</v>
          </cell>
          <cell r="BA98">
            <v>21511</v>
          </cell>
          <cell r="BB98">
            <v>1</v>
          </cell>
          <cell r="BC98">
            <v>21511</v>
          </cell>
          <cell r="BD98">
            <v>1</v>
          </cell>
          <cell r="BE98">
            <v>21511</v>
          </cell>
          <cell r="BF98">
            <v>0</v>
          </cell>
          <cell r="BG98">
            <v>0</v>
          </cell>
          <cell r="BH98">
            <v>1</v>
          </cell>
          <cell r="BI98">
            <v>21511</v>
          </cell>
          <cell r="BJ98">
            <v>2</v>
          </cell>
          <cell r="BK98">
            <v>43022</v>
          </cell>
          <cell r="BL98">
            <v>0</v>
          </cell>
          <cell r="BM98">
            <v>0</v>
          </cell>
          <cell r="BN98">
            <v>1</v>
          </cell>
          <cell r="BO98">
            <v>21511</v>
          </cell>
          <cell r="BP98">
            <v>1</v>
          </cell>
          <cell r="BQ98">
            <v>21511</v>
          </cell>
          <cell r="BR98">
            <v>1</v>
          </cell>
          <cell r="BS98">
            <v>21511</v>
          </cell>
          <cell r="BT98">
            <v>1</v>
          </cell>
          <cell r="BU98">
            <v>21511</v>
          </cell>
          <cell r="BV98">
            <v>1</v>
          </cell>
          <cell r="BW98">
            <v>21511</v>
          </cell>
          <cell r="BX98">
            <v>1</v>
          </cell>
          <cell r="BY98">
            <v>21511</v>
          </cell>
          <cell r="BZ98">
            <v>1</v>
          </cell>
          <cell r="CA98">
            <v>21511</v>
          </cell>
          <cell r="CB98">
            <v>0</v>
          </cell>
          <cell r="CC98">
            <v>0</v>
          </cell>
          <cell r="CD98">
            <v>2</v>
          </cell>
          <cell r="CE98">
            <v>43022</v>
          </cell>
          <cell r="CF98">
            <v>0</v>
          </cell>
          <cell r="CG98">
            <v>0</v>
          </cell>
          <cell r="CH98">
            <v>1</v>
          </cell>
          <cell r="CI98">
            <v>21511</v>
          </cell>
          <cell r="CJ98">
            <v>38</v>
          </cell>
          <cell r="CK98">
            <v>817418</v>
          </cell>
          <cell r="CL98" t="str">
            <v/>
          </cell>
        </row>
        <row r="99">
          <cell r="D99" t="str">
            <v>14-05-020</v>
          </cell>
          <cell r="E99" t="str">
            <v>TUBERIA PVC PRESION DE 1/2" RDE 13.5; INCLUYE ACCESORIOS.</v>
          </cell>
          <cell r="F99" t="str">
            <v>M</v>
          </cell>
          <cell r="G99">
            <v>11929</v>
          </cell>
          <cell r="H99">
            <v>0</v>
          </cell>
          <cell r="I99">
            <v>0</v>
          </cell>
          <cell r="J99">
            <v>12</v>
          </cell>
          <cell r="K99">
            <v>143148</v>
          </cell>
          <cell r="L99">
            <v>12</v>
          </cell>
          <cell r="M99">
            <v>143148</v>
          </cell>
          <cell r="N99">
            <v>12</v>
          </cell>
          <cell r="O99">
            <v>143148</v>
          </cell>
          <cell r="P99">
            <v>0</v>
          </cell>
          <cell r="Q99">
            <v>0</v>
          </cell>
          <cell r="R99">
            <v>12</v>
          </cell>
          <cell r="S99">
            <v>143148</v>
          </cell>
          <cell r="T99">
            <v>12</v>
          </cell>
          <cell r="U99">
            <v>143148</v>
          </cell>
          <cell r="V99">
            <v>12</v>
          </cell>
          <cell r="W99">
            <v>143148</v>
          </cell>
          <cell r="X99">
            <v>12</v>
          </cell>
          <cell r="Y99">
            <v>143148</v>
          </cell>
          <cell r="Z99">
            <v>12</v>
          </cell>
          <cell r="AA99">
            <v>143148</v>
          </cell>
          <cell r="AB99">
            <v>12</v>
          </cell>
          <cell r="AC99">
            <v>143148</v>
          </cell>
          <cell r="AD99">
            <v>12</v>
          </cell>
          <cell r="AE99">
            <v>143148</v>
          </cell>
          <cell r="AF99">
            <v>12</v>
          </cell>
          <cell r="AG99">
            <v>143148</v>
          </cell>
          <cell r="AH99">
            <v>12</v>
          </cell>
          <cell r="AI99">
            <v>143148</v>
          </cell>
          <cell r="AJ99">
            <v>12</v>
          </cell>
          <cell r="AK99">
            <v>143148</v>
          </cell>
          <cell r="AL99">
            <v>12</v>
          </cell>
          <cell r="AM99">
            <v>143148</v>
          </cell>
          <cell r="AN99">
            <v>12</v>
          </cell>
          <cell r="AO99">
            <v>143148</v>
          </cell>
          <cell r="AP99">
            <v>12</v>
          </cell>
          <cell r="AQ99">
            <v>143148</v>
          </cell>
          <cell r="AR99">
            <v>12</v>
          </cell>
          <cell r="AS99">
            <v>143148</v>
          </cell>
          <cell r="AT99">
            <v>12</v>
          </cell>
          <cell r="AU99">
            <v>143148</v>
          </cell>
          <cell r="AV99">
            <v>12</v>
          </cell>
          <cell r="AW99">
            <v>143148</v>
          </cell>
          <cell r="AX99">
            <v>12</v>
          </cell>
          <cell r="AY99">
            <v>143148</v>
          </cell>
          <cell r="AZ99">
            <v>12</v>
          </cell>
          <cell r="BA99">
            <v>143148</v>
          </cell>
          <cell r="BB99">
            <v>12</v>
          </cell>
          <cell r="BC99">
            <v>143148</v>
          </cell>
          <cell r="BD99">
            <v>12</v>
          </cell>
          <cell r="BE99">
            <v>143148</v>
          </cell>
          <cell r="BF99">
            <v>0</v>
          </cell>
          <cell r="BG99">
            <v>0</v>
          </cell>
          <cell r="BH99">
            <v>12</v>
          </cell>
          <cell r="BI99">
            <v>143148</v>
          </cell>
          <cell r="BJ99">
            <v>12</v>
          </cell>
          <cell r="BK99">
            <v>143148</v>
          </cell>
          <cell r="BL99">
            <v>0</v>
          </cell>
          <cell r="BM99">
            <v>0</v>
          </cell>
          <cell r="BN99">
            <v>12</v>
          </cell>
          <cell r="BO99">
            <v>143148</v>
          </cell>
          <cell r="BP99">
            <v>12</v>
          </cell>
          <cell r="BQ99">
            <v>143148</v>
          </cell>
          <cell r="BR99">
            <v>12</v>
          </cell>
          <cell r="BS99">
            <v>143148</v>
          </cell>
          <cell r="BT99">
            <v>12</v>
          </cell>
          <cell r="BU99">
            <v>143148</v>
          </cell>
          <cell r="BV99">
            <v>12</v>
          </cell>
          <cell r="BW99">
            <v>143148</v>
          </cell>
          <cell r="BX99">
            <v>12</v>
          </cell>
          <cell r="BY99">
            <v>143148</v>
          </cell>
          <cell r="BZ99">
            <v>12</v>
          </cell>
          <cell r="CA99">
            <v>143148</v>
          </cell>
          <cell r="CB99">
            <v>0</v>
          </cell>
          <cell r="CC99">
            <v>0</v>
          </cell>
          <cell r="CD99">
            <v>12</v>
          </cell>
          <cell r="CE99">
            <v>143148</v>
          </cell>
          <cell r="CF99">
            <v>0</v>
          </cell>
          <cell r="CG99">
            <v>0</v>
          </cell>
          <cell r="CH99">
            <v>12</v>
          </cell>
          <cell r="CI99">
            <v>143148</v>
          </cell>
          <cell r="CJ99">
            <v>408</v>
          </cell>
          <cell r="CK99">
            <v>4867032</v>
          </cell>
          <cell r="CL99" t="str">
            <v/>
          </cell>
        </row>
        <row r="100">
          <cell r="D100" t="str">
            <v>14-10</v>
          </cell>
          <cell r="E100" t="str">
            <v>INSTALACIONES AGUAS SERVIDAS</v>
          </cell>
          <cell r="G100">
            <v>0</v>
          </cell>
          <cell r="H100" t="str">
            <v/>
          </cell>
          <cell r="I100">
            <v>6452676</v>
          </cell>
          <cell r="J100" t="str">
            <v/>
          </cell>
          <cell r="K100">
            <v>519335</v>
          </cell>
          <cell r="L100" t="str">
            <v/>
          </cell>
          <cell r="M100">
            <v>519335</v>
          </cell>
          <cell r="N100" t="str">
            <v/>
          </cell>
          <cell r="O100">
            <v>519335</v>
          </cell>
          <cell r="P100" t="str">
            <v/>
          </cell>
          <cell r="Q100">
            <v>0</v>
          </cell>
          <cell r="R100" t="str">
            <v/>
          </cell>
          <cell r="S100">
            <v>519335</v>
          </cell>
          <cell r="T100" t="str">
            <v/>
          </cell>
          <cell r="U100">
            <v>519335</v>
          </cell>
          <cell r="V100" t="str">
            <v/>
          </cell>
          <cell r="W100">
            <v>519335</v>
          </cell>
          <cell r="X100" t="str">
            <v/>
          </cell>
          <cell r="Y100">
            <v>519335</v>
          </cell>
          <cell r="Z100" t="str">
            <v/>
          </cell>
          <cell r="AA100">
            <v>519335</v>
          </cell>
          <cell r="AB100" t="str">
            <v/>
          </cell>
          <cell r="AC100">
            <v>519335</v>
          </cell>
          <cell r="AD100" t="str">
            <v/>
          </cell>
          <cell r="AE100">
            <v>519335</v>
          </cell>
          <cell r="AF100" t="str">
            <v/>
          </cell>
          <cell r="AG100">
            <v>519335</v>
          </cell>
          <cell r="AH100" t="str">
            <v/>
          </cell>
          <cell r="AI100">
            <v>519335</v>
          </cell>
          <cell r="AJ100" t="str">
            <v/>
          </cell>
          <cell r="AK100">
            <v>519335</v>
          </cell>
          <cell r="AL100" t="str">
            <v/>
          </cell>
          <cell r="AM100">
            <v>480516</v>
          </cell>
          <cell r="AN100" t="str">
            <v/>
          </cell>
          <cell r="AO100">
            <v>519335</v>
          </cell>
          <cell r="AP100" t="str">
            <v/>
          </cell>
          <cell r="AQ100">
            <v>519335</v>
          </cell>
          <cell r="AR100" t="str">
            <v/>
          </cell>
          <cell r="AS100">
            <v>519335</v>
          </cell>
          <cell r="AT100" t="str">
            <v/>
          </cell>
          <cell r="AU100">
            <v>480516</v>
          </cell>
          <cell r="AV100" t="str">
            <v/>
          </cell>
          <cell r="AW100">
            <v>519335</v>
          </cell>
          <cell r="AX100" t="str">
            <v/>
          </cell>
          <cell r="AY100">
            <v>519335</v>
          </cell>
          <cell r="AZ100" t="str">
            <v/>
          </cell>
          <cell r="BA100">
            <v>519335</v>
          </cell>
          <cell r="BB100" t="str">
            <v/>
          </cell>
          <cell r="BC100">
            <v>171230</v>
          </cell>
          <cell r="BD100" t="str">
            <v/>
          </cell>
          <cell r="BE100">
            <v>519335</v>
          </cell>
          <cell r="BF100" t="str">
            <v/>
          </cell>
          <cell r="BG100">
            <v>0</v>
          </cell>
          <cell r="BH100" t="str">
            <v/>
          </cell>
          <cell r="BI100">
            <v>519335</v>
          </cell>
          <cell r="BJ100" t="str">
            <v/>
          </cell>
          <cell r="BK100">
            <v>480516</v>
          </cell>
          <cell r="BL100" t="str">
            <v/>
          </cell>
          <cell r="BM100">
            <v>0</v>
          </cell>
          <cell r="BN100" t="str">
            <v/>
          </cell>
          <cell r="BO100">
            <v>519335</v>
          </cell>
          <cell r="BP100" t="str">
            <v/>
          </cell>
          <cell r="BQ100">
            <v>519335</v>
          </cell>
          <cell r="BR100" t="str">
            <v/>
          </cell>
          <cell r="BS100">
            <v>519335</v>
          </cell>
          <cell r="BT100" t="str">
            <v/>
          </cell>
          <cell r="BU100">
            <v>519335</v>
          </cell>
          <cell r="BV100" t="str">
            <v/>
          </cell>
          <cell r="BW100">
            <v>519335</v>
          </cell>
          <cell r="BX100" t="str">
            <v/>
          </cell>
          <cell r="BY100">
            <v>519335</v>
          </cell>
          <cell r="BZ100" t="str">
            <v/>
          </cell>
          <cell r="CA100">
            <v>519335</v>
          </cell>
          <cell r="CB100" t="str">
            <v/>
          </cell>
          <cell r="CC100">
            <v>0</v>
          </cell>
          <cell r="CD100" t="str">
            <v/>
          </cell>
          <cell r="CE100">
            <v>480516</v>
          </cell>
          <cell r="CF100" t="str">
            <v/>
          </cell>
          <cell r="CG100">
            <v>0</v>
          </cell>
          <cell r="CH100" t="str">
            <v/>
          </cell>
          <cell r="CI100">
            <v>519335</v>
          </cell>
          <cell r="CJ100">
            <v>0</v>
          </cell>
          <cell r="CK100">
            <v>23606685</v>
          </cell>
          <cell r="CL100" t="str">
            <v/>
          </cell>
        </row>
        <row r="101">
          <cell r="D101" t="str">
            <v>14-10-010</v>
          </cell>
          <cell r="E101" t="str">
            <v>SALIDA SANITARIA DE 2" INCLUYE MATERIALES, ACCESORIOS Y TODOS LOS ELEMENTOS NECESARIO PARA SU CORRECTA INSTALACION Y FUNCIONAMIENTO.</v>
          </cell>
          <cell r="F101" t="str">
            <v>U</v>
          </cell>
          <cell r="G101">
            <v>38819</v>
          </cell>
          <cell r="H101">
            <v>0</v>
          </cell>
          <cell r="I101">
            <v>0</v>
          </cell>
          <cell r="J101">
            <v>2</v>
          </cell>
          <cell r="K101">
            <v>77638</v>
          </cell>
          <cell r="L101">
            <v>2</v>
          </cell>
          <cell r="M101">
            <v>77638</v>
          </cell>
          <cell r="N101">
            <v>2</v>
          </cell>
          <cell r="O101">
            <v>77638</v>
          </cell>
          <cell r="P101">
            <v>0</v>
          </cell>
          <cell r="Q101">
            <v>0</v>
          </cell>
          <cell r="R101">
            <v>2</v>
          </cell>
          <cell r="S101">
            <v>77638</v>
          </cell>
          <cell r="T101">
            <v>2</v>
          </cell>
          <cell r="U101">
            <v>77638</v>
          </cell>
          <cell r="V101">
            <v>2</v>
          </cell>
          <cell r="W101">
            <v>77638</v>
          </cell>
          <cell r="X101">
            <v>2</v>
          </cell>
          <cell r="Y101">
            <v>77638</v>
          </cell>
          <cell r="Z101">
            <v>2</v>
          </cell>
          <cell r="AA101">
            <v>77638</v>
          </cell>
          <cell r="AB101">
            <v>2</v>
          </cell>
          <cell r="AC101">
            <v>77638</v>
          </cell>
          <cell r="AD101">
            <v>2</v>
          </cell>
          <cell r="AE101">
            <v>77638</v>
          </cell>
          <cell r="AF101">
            <v>2</v>
          </cell>
          <cell r="AG101">
            <v>77638</v>
          </cell>
          <cell r="AH101">
            <v>2</v>
          </cell>
          <cell r="AI101">
            <v>77638</v>
          </cell>
          <cell r="AJ101">
            <v>2</v>
          </cell>
          <cell r="AK101">
            <v>77638</v>
          </cell>
          <cell r="AL101">
            <v>1</v>
          </cell>
          <cell r="AM101">
            <v>38819</v>
          </cell>
          <cell r="AN101">
            <v>2</v>
          </cell>
          <cell r="AO101">
            <v>77638</v>
          </cell>
          <cell r="AP101">
            <v>2</v>
          </cell>
          <cell r="AQ101">
            <v>77638</v>
          </cell>
          <cell r="AR101">
            <v>2</v>
          </cell>
          <cell r="AS101">
            <v>77638</v>
          </cell>
          <cell r="AT101">
            <v>1</v>
          </cell>
          <cell r="AU101">
            <v>38819</v>
          </cell>
          <cell r="AV101">
            <v>2</v>
          </cell>
          <cell r="AW101">
            <v>77638</v>
          </cell>
          <cell r="AX101">
            <v>2</v>
          </cell>
          <cell r="AY101">
            <v>77638</v>
          </cell>
          <cell r="AZ101">
            <v>2</v>
          </cell>
          <cell r="BA101">
            <v>77638</v>
          </cell>
          <cell r="BB101">
            <v>2</v>
          </cell>
          <cell r="BC101">
            <v>77638</v>
          </cell>
          <cell r="BD101">
            <v>2</v>
          </cell>
          <cell r="BE101">
            <v>77638</v>
          </cell>
          <cell r="BF101">
            <v>0</v>
          </cell>
          <cell r="BG101">
            <v>0</v>
          </cell>
          <cell r="BH101">
            <v>2</v>
          </cell>
          <cell r="BI101">
            <v>77638</v>
          </cell>
          <cell r="BJ101">
            <v>1</v>
          </cell>
          <cell r="BK101">
            <v>38819</v>
          </cell>
          <cell r="BL101">
            <v>0</v>
          </cell>
          <cell r="BM101">
            <v>0</v>
          </cell>
          <cell r="BN101">
            <v>2</v>
          </cell>
          <cell r="BO101">
            <v>77638</v>
          </cell>
          <cell r="BP101">
            <v>2</v>
          </cell>
          <cell r="BQ101">
            <v>77638</v>
          </cell>
          <cell r="BR101">
            <v>2</v>
          </cell>
          <cell r="BS101">
            <v>77638</v>
          </cell>
          <cell r="BT101">
            <v>2</v>
          </cell>
          <cell r="BU101">
            <v>77638</v>
          </cell>
          <cell r="BV101">
            <v>2</v>
          </cell>
          <cell r="BW101">
            <v>77638</v>
          </cell>
          <cell r="BX101">
            <v>2</v>
          </cell>
          <cell r="BY101">
            <v>77638</v>
          </cell>
          <cell r="BZ101">
            <v>2</v>
          </cell>
          <cell r="CA101">
            <v>77638</v>
          </cell>
          <cell r="CB101">
            <v>0</v>
          </cell>
          <cell r="CC101">
            <v>0</v>
          </cell>
          <cell r="CD101">
            <v>1</v>
          </cell>
          <cell r="CE101">
            <v>38819</v>
          </cell>
          <cell r="CF101">
            <v>0</v>
          </cell>
          <cell r="CG101">
            <v>0</v>
          </cell>
          <cell r="CH101">
            <v>2</v>
          </cell>
          <cell r="CI101">
            <v>77638</v>
          </cell>
          <cell r="CJ101">
            <v>64</v>
          </cell>
          <cell r="CK101">
            <v>2484416</v>
          </cell>
          <cell r="CL101" t="str">
            <v/>
          </cell>
        </row>
        <row r="102">
          <cell r="D102" t="str">
            <v>14-10-020</v>
          </cell>
          <cell r="E102" t="str">
            <v>TUBERIA PVC SANITARIA DE 2".</v>
          </cell>
          <cell r="F102" t="str">
            <v>M</v>
          </cell>
          <cell r="G102">
            <v>23398</v>
          </cell>
          <cell r="H102">
            <v>0</v>
          </cell>
          <cell r="I102">
            <v>0</v>
          </cell>
          <cell r="J102">
            <v>4</v>
          </cell>
          <cell r="K102">
            <v>93592</v>
          </cell>
          <cell r="L102">
            <v>4</v>
          </cell>
          <cell r="M102">
            <v>93592</v>
          </cell>
          <cell r="N102">
            <v>4</v>
          </cell>
          <cell r="O102">
            <v>93592</v>
          </cell>
          <cell r="P102">
            <v>0</v>
          </cell>
          <cell r="Q102">
            <v>0</v>
          </cell>
          <cell r="R102">
            <v>4</v>
          </cell>
          <cell r="S102">
            <v>93592</v>
          </cell>
          <cell r="T102">
            <v>4</v>
          </cell>
          <cell r="U102">
            <v>93592</v>
          </cell>
          <cell r="V102">
            <v>4</v>
          </cell>
          <cell r="W102">
            <v>93592</v>
          </cell>
          <cell r="X102">
            <v>4</v>
          </cell>
          <cell r="Y102">
            <v>93592</v>
          </cell>
          <cell r="Z102">
            <v>4</v>
          </cell>
          <cell r="AA102">
            <v>93592</v>
          </cell>
          <cell r="AB102">
            <v>4</v>
          </cell>
          <cell r="AC102">
            <v>93592</v>
          </cell>
          <cell r="AD102">
            <v>4</v>
          </cell>
          <cell r="AE102">
            <v>93592</v>
          </cell>
          <cell r="AF102">
            <v>4</v>
          </cell>
          <cell r="AG102">
            <v>93592</v>
          </cell>
          <cell r="AH102">
            <v>4</v>
          </cell>
          <cell r="AI102">
            <v>93592</v>
          </cell>
          <cell r="AJ102">
            <v>4</v>
          </cell>
          <cell r="AK102">
            <v>93592</v>
          </cell>
          <cell r="AL102">
            <v>4</v>
          </cell>
          <cell r="AM102">
            <v>93592</v>
          </cell>
          <cell r="AN102">
            <v>4</v>
          </cell>
          <cell r="AO102">
            <v>93592</v>
          </cell>
          <cell r="AP102">
            <v>4</v>
          </cell>
          <cell r="AQ102">
            <v>93592</v>
          </cell>
          <cell r="AR102">
            <v>4</v>
          </cell>
          <cell r="AS102">
            <v>93592</v>
          </cell>
          <cell r="AT102">
            <v>4</v>
          </cell>
          <cell r="AU102">
            <v>93592</v>
          </cell>
          <cell r="AV102">
            <v>4</v>
          </cell>
          <cell r="AW102">
            <v>93592</v>
          </cell>
          <cell r="AX102">
            <v>4</v>
          </cell>
          <cell r="AY102">
            <v>93592</v>
          </cell>
          <cell r="AZ102">
            <v>4</v>
          </cell>
          <cell r="BA102">
            <v>93592</v>
          </cell>
          <cell r="BB102">
            <v>4</v>
          </cell>
          <cell r="BC102">
            <v>93592</v>
          </cell>
          <cell r="BD102">
            <v>4</v>
          </cell>
          <cell r="BE102">
            <v>93592</v>
          </cell>
          <cell r="BF102">
            <v>0</v>
          </cell>
          <cell r="BG102">
            <v>0</v>
          </cell>
          <cell r="BH102">
            <v>4</v>
          </cell>
          <cell r="BI102">
            <v>93592</v>
          </cell>
          <cell r="BJ102">
            <v>4</v>
          </cell>
          <cell r="BK102">
            <v>93592</v>
          </cell>
          <cell r="BL102">
            <v>0</v>
          </cell>
          <cell r="BM102">
            <v>0</v>
          </cell>
          <cell r="BN102">
            <v>4</v>
          </cell>
          <cell r="BO102">
            <v>93592</v>
          </cell>
          <cell r="BP102">
            <v>4</v>
          </cell>
          <cell r="BQ102">
            <v>93592</v>
          </cell>
          <cell r="BR102">
            <v>4</v>
          </cell>
          <cell r="BS102">
            <v>93592</v>
          </cell>
          <cell r="BT102">
            <v>4</v>
          </cell>
          <cell r="BU102">
            <v>93592</v>
          </cell>
          <cell r="BV102">
            <v>4</v>
          </cell>
          <cell r="BW102">
            <v>93592</v>
          </cell>
          <cell r="BX102">
            <v>4</v>
          </cell>
          <cell r="BY102">
            <v>93592</v>
          </cell>
          <cell r="BZ102">
            <v>4</v>
          </cell>
          <cell r="CA102">
            <v>93592</v>
          </cell>
          <cell r="CB102">
            <v>0</v>
          </cell>
          <cell r="CC102">
            <v>0</v>
          </cell>
          <cell r="CD102">
            <v>4</v>
          </cell>
          <cell r="CE102">
            <v>93592</v>
          </cell>
          <cell r="CF102">
            <v>0</v>
          </cell>
          <cell r="CG102">
            <v>0</v>
          </cell>
          <cell r="CH102">
            <v>4</v>
          </cell>
          <cell r="CI102">
            <v>93592</v>
          </cell>
          <cell r="CJ102">
            <v>136</v>
          </cell>
          <cell r="CK102">
            <v>3182128</v>
          </cell>
          <cell r="CL102" t="str">
            <v/>
          </cell>
        </row>
        <row r="103">
          <cell r="D103" t="str">
            <v>14-10-030</v>
          </cell>
          <cell r="E103" t="str">
            <v>SALIDA SANITARIA DE 4" INCLUYE MATERIALES, ACCESORIOS Y TODOS LOS ELEMENTOS NECESARIO PARA SU CORRECTA INSTALACION Y FUNCIONAMIENTO.</v>
          </cell>
          <cell r="F103" t="str">
            <v>U</v>
          </cell>
          <cell r="G103">
            <v>47316</v>
          </cell>
          <cell r="H103">
            <v>0</v>
          </cell>
          <cell r="I103">
            <v>0</v>
          </cell>
          <cell r="J103">
            <v>1</v>
          </cell>
          <cell r="K103">
            <v>47316</v>
          </cell>
          <cell r="L103">
            <v>1</v>
          </cell>
          <cell r="M103">
            <v>47316</v>
          </cell>
          <cell r="N103">
            <v>1</v>
          </cell>
          <cell r="O103">
            <v>47316</v>
          </cell>
          <cell r="P103">
            <v>0</v>
          </cell>
          <cell r="Q103">
            <v>0</v>
          </cell>
          <cell r="R103">
            <v>1</v>
          </cell>
          <cell r="S103">
            <v>47316</v>
          </cell>
          <cell r="T103">
            <v>1</v>
          </cell>
          <cell r="U103">
            <v>47316</v>
          </cell>
          <cell r="V103">
            <v>1</v>
          </cell>
          <cell r="W103">
            <v>47316</v>
          </cell>
          <cell r="X103">
            <v>1</v>
          </cell>
          <cell r="Y103">
            <v>47316</v>
          </cell>
          <cell r="Z103">
            <v>1</v>
          </cell>
          <cell r="AA103">
            <v>47316</v>
          </cell>
          <cell r="AB103">
            <v>1</v>
          </cell>
          <cell r="AC103">
            <v>47316</v>
          </cell>
          <cell r="AD103">
            <v>1</v>
          </cell>
          <cell r="AE103">
            <v>47316</v>
          </cell>
          <cell r="AF103">
            <v>1</v>
          </cell>
          <cell r="AG103">
            <v>47316</v>
          </cell>
          <cell r="AH103">
            <v>1</v>
          </cell>
          <cell r="AI103">
            <v>47316</v>
          </cell>
          <cell r="AJ103">
            <v>1</v>
          </cell>
          <cell r="AK103">
            <v>47316</v>
          </cell>
          <cell r="AL103">
            <v>1</v>
          </cell>
          <cell r="AM103">
            <v>47316</v>
          </cell>
          <cell r="AN103">
            <v>1</v>
          </cell>
          <cell r="AO103">
            <v>47316</v>
          </cell>
          <cell r="AP103">
            <v>1</v>
          </cell>
          <cell r="AQ103">
            <v>47316</v>
          </cell>
          <cell r="AR103">
            <v>1</v>
          </cell>
          <cell r="AS103">
            <v>47316</v>
          </cell>
          <cell r="AT103">
            <v>1</v>
          </cell>
          <cell r="AU103">
            <v>47316</v>
          </cell>
          <cell r="AV103">
            <v>1</v>
          </cell>
          <cell r="AW103">
            <v>47316</v>
          </cell>
          <cell r="AX103">
            <v>1</v>
          </cell>
          <cell r="AY103">
            <v>47316</v>
          </cell>
          <cell r="AZ103">
            <v>1</v>
          </cell>
          <cell r="BA103">
            <v>47316</v>
          </cell>
          <cell r="BB103">
            <v>0</v>
          </cell>
          <cell r="BC103">
            <v>0</v>
          </cell>
          <cell r="BD103">
            <v>1</v>
          </cell>
          <cell r="BE103">
            <v>47316</v>
          </cell>
          <cell r="BF103">
            <v>0</v>
          </cell>
          <cell r="BG103">
            <v>0</v>
          </cell>
          <cell r="BH103">
            <v>1</v>
          </cell>
          <cell r="BI103">
            <v>47316</v>
          </cell>
          <cell r="BJ103">
            <v>1</v>
          </cell>
          <cell r="BK103">
            <v>47316</v>
          </cell>
          <cell r="BL103">
            <v>0</v>
          </cell>
          <cell r="BM103">
            <v>0</v>
          </cell>
          <cell r="BN103">
            <v>1</v>
          </cell>
          <cell r="BO103">
            <v>47316</v>
          </cell>
          <cell r="BP103">
            <v>1</v>
          </cell>
          <cell r="BQ103">
            <v>47316</v>
          </cell>
          <cell r="BR103">
            <v>1</v>
          </cell>
          <cell r="BS103">
            <v>47316</v>
          </cell>
          <cell r="BT103">
            <v>1</v>
          </cell>
          <cell r="BU103">
            <v>47316</v>
          </cell>
          <cell r="BV103">
            <v>1</v>
          </cell>
          <cell r="BW103">
            <v>47316</v>
          </cell>
          <cell r="BX103">
            <v>1</v>
          </cell>
          <cell r="BY103">
            <v>47316</v>
          </cell>
          <cell r="BZ103">
            <v>1</v>
          </cell>
          <cell r="CA103">
            <v>47316</v>
          </cell>
          <cell r="CB103">
            <v>0</v>
          </cell>
          <cell r="CC103">
            <v>0</v>
          </cell>
          <cell r="CD103">
            <v>1</v>
          </cell>
          <cell r="CE103">
            <v>47316</v>
          </cell>
          <cell r="CF103">
            <v>0</v>
          </cell>
          <cell r="CG103">
            <v>0</v>
          </cell>
          <cell r="CH103">
            <v>1</v>
          </cell>
          <cell r="CI103">
            <v>47316</v>
          </cell>
          <cell r="CJ103">
            <v>33</v>
          </cell>
          <cell r="CK103">
            <v>1561428</v>
          </cell>
          <cell r="CL103" t="str">
            <v/>
          </cell>
        </row>
        <row r="104">
          <cell r="D104" t="str">
            <v>14-10-040</v>
          </cell>
          <cell r="E104" t="str">
            <v>TUBERIA PVC SANITARIA DE 4".</v>
          </cell>
          <cell r="F104" t="str">
            <v>M</v>
          </cell>
          <cell r="G104">
            <v>33421</v>
          </cell>
          <cell r="H104">
            <v>0</v>
          </cell>
          <cell r="I104">
            <v>0</v>
          </cell>
          <cell r="J104">
            <v>9</v>
          </cell>
          <cell r="K104">
            <v>300789</v>
          </cell>
          <cell r="L104">
            <v>9</v>
          </cell>
          <cell r="M104">
            <v>300789</v>
          </cell>
          <cell r="N104">
            <v>9</v>
          </cell>
          <cell r="O104">
            <v>300789</v>
          </cell>
          <cell r="P104">
            <v>0</v>
          </cell>
          <cell r="Q104">
            <v>0</v>
          </cell>
          <cell r="R104">
            <v>9</v>
          </cell>
          <cell r="S104">
            <v>300789</v>
          </cell>
          <cell r="T104">
            <v>9</v>
          </cell>
          <cell r="U104">
            <v>300789</v>
          </cell>
          <cell r="V104">
            <v>9</v>
          </cell>
          <cell r="W104">
            <v>300789</v>
          </cell>
          <cell r="X104">
            <v>9</v>
          </cell>
          <cell r="Y104">
            <v>300789</v>
          </cell>
          <cell r="Z104">
            <v>9</v>
          </cell>
          <cell r="AA104">
            <v>300789</v>
          </cell>
          <cell r="AB104">
            <v>9</v>
          </cell>
          <cell r="AC104">
            <v>300789</v>
          </cell>
          <cell r="AD104">
            <v>9</v>
          </cell>
          <cell r="AE104">
            <v>300789</v>
          </cell>
          <cell r="AF104">
            <v>9</v>
          </cell>
          <cell r="AG104">
            <v>300789</v>
          </cell>
          <cell r="AH104">
            <v>9</v>
          </cell>
          <cell r="AI104">
            <v>300789</v>
          </cell>
          <cell r="AJ104">
            <v>9</v>
          </cell>
          <cell r="AK104">
            <v>300789</v>
          </cell>
          <cell r="AL104">
            <v>9</v>
          </cell>
          <cell r="AM104">
            <v>300789</v>
          </cell>
          <cell r="AN104">
            <v>9</v>
          </cell>
          <cell r="AO104">
            <v>300789</v>
          </cell>
          <cell r="AP104">
            <v>9</v>
          </cell>
          <cell r="AQ104">
            <v>300789</v>
          </cell>
          <cell r="AR104">
            <v>9</v>
          </cell>
          <cell r="AS104">
            <v>300789</v>
          </cell>
          <cell r="AT104">
            <v>9</v>
          </cell>
          <cell r="AU104">
            <v>300789</v>
          </cell>
          <cell r="AV104">
            <v>9</v>
          </cell>
          <cell r="AW104">
            <v>300789</v>
          </cell>
          <cell r="AX104">
            <v>9</v>
          </cell>
          <cell r="AY104">
            <v>300789</v>
          </cell>
          <cell r="AZ104">
            <v>9</v>
          </cell>
          <cell r="BA104">
            <v>300789</v>
          </cell>
          <cell r="BB104">
            <v>0</v>
          </cell>
          <cell r="BC104">
            <v>0</v>
          </cell>
          <cell r="BD104">
            <v>9</v>
          </cell>
          <cell r="BE104">
            <v>300789</v>
          </cell>
          <cell r="BF104">
            <v>0</v>
          </cell>
          <cell r="BG104">
            <v>0</v>
          </cell>
          <cell r="BH104">
            <v>9</v>
          </cell>
          <cell r="BI104">
            <v>300789</v>
          </cell>
          <cell r="BJ104">
            <v>9</v>
          </cell>
          <cell r="BK104">
            <v>300789</v>
          </cell>
          <cell r="BL104">
            <v>0</v>
          </cell>
          <cell r="BM104">
            <v>0</v>
          </cell>
          <cell r="BN104">
            <v>9</v>
          </cell>
          <cell r="BO104">
            <v>300789</v>
          </cell>
          <cell r="BP104">
            <v>9</v>
          </cell>
          <cell r="BQ104">
            <v>300789</v>
          </cell>
          <cell r="BR104">
            <v>9</v>
          </cell>
          <cell r="BS104">
            <v>300789</v>
          </cell>
          <cell r="BT104">
            <v>9</v>
          </cell>
          <cell r="BU104">
            <v>300789</v>
          </cell>
          <cell r="BV104">
            <v>9</v>
          </cell>
          <cell r="BW104">
            <v>300789</v>
          </cell>
          <cell r="BX104">
            <v>9</v>
          </cell>
          <cell r="BY104">
            <v>300789</v>
          </cell>
          <cell r="BZ104">
            <v>9</v>
          </cell>
          <cell r="CA104">
            <v>300789</v>
          </cell>
          <cell r="CB104">
            <v>0</v>
          </cell>
          <cell r="CC104">
            <v>0</v>
          </cell>
          <cell r="CD104">
            <v>9</v>
          </cell>
          <cell r="CE104">
            <v>300789</v>
          </cell>
          <cell r="CF104">
            <v>0</v>
          </cell>
          <cell r="CG104">
            <v>0</v>
          </cell>
          <cell r="CH104">
            <v>9</v>
          </cell>
          <cell r="CI104">
            <v>300789</v>
          </cell>
          <cell r="CJ104">
            <v>297</v>
          </cell>
          <cell r="CK104">
            <v>9926037</v>
          </cell>
          <cell r="CL104" t="str">
            <v/>
          </cell>
        </row>
        <row r="105">
          <cell r="D105" t="str">
            <v>14-10-065</v>
          </cell>
          <cell r="E105" t="str">
            <v>POZO SEPTICO EN MAMPOSTERIA CON PISO Y TAPAS EN CONCRETO DE 21 MPa. INCLUYE TODO LO NECESARIO PARA SU CORRECTO FUNCIONAMIENTO.</v>
          </cell>
          <cell r="F105" t="str">
            <v>U</v>
          </cell>
          <cell r="G105">
            <v>1613169</v>
          </cell>
          <cell r="H105">
            <v>4</v>
          </cell>
          <cell r="I105">
            <v>6452676</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0</v>
          </cell>
          <cell r="CF105">
            <v>0</v>
          </cell>
          <cell r="CG105">
            <v>0</v>
          </cell>
          <cell r="CH105">
            <v>0</v>
          </cell>
          <cell r="CI105">
            <v>0</v>
          </cell>
          <cell r="CJ105">
            <v>4</v>
          </cell>
          <cell r="CK105">
            <v>6452676</v>
          </cell>
          <cell r="CL105" t="str">
            <v/>
          </cell>
        </row>
        <row r="106">
          <cell r="D106" t="str">
            <v>14-15</v>
          </cell>
          <cell r="E106" t="str">
            <v>INSTALACIONES AGUAS SERVIDAS</v>
          </cell>
          <cell r="G106">
            <v>0</v>
          </cell>
          <cell r="H106" t="str">
            <v/>
          </cell>
          <cell r="I106">
            <v>6919276</v>
          </cell>
          <cell r="J106" t="str">
            <v/>
          </cell>
          <cell r="K106">
            <v>26764</v>
          </cell>
          <cell r="L106" t="str">
            <v/>
          </cell>
          <cell r="M106">
            <v>26764</v>
          </cell>
          <cell r="N106" t="str">
            <v/>
          </cell>
          <cell r="O106">
            <v>26764</v>
          </cell>
          <cell r="P106" t="str">
            <v/>
          </cell>
          <cell r="Q106">
            <v>0</v>
          </cell>
          <cell r="R106" t="str">
            <v/>
          </cell>
          <cell r="S106">
            <v>26764</v>
          </cell>
          <cell r="T106" t="str">
            <v/>
          </cell>
          <cell r="U106">
            <v>26764</v>
          </cell>
          <cell r="V106" t="str">
            <v/>
          </cell>
          <cell r="W106">
            <v>26764</v>
          </cell>
          <cell r="X106" t="str">
            <v/>
          </cell>
          <cell r="Y106">
            <v>26764</v>
          </cell>
          <cell r="Z106" t="str">
            <v/>
          </cell>
          <cell r="AA106">
            <v>26764</v>
          </cell>
          <cell r="AB106" t="str">
            <v/>
          </cell>
          <cell r="AC106">
            <v>26764</v>
          </cell>
          <cell r="AD106" t="str">
            <v/>
          </cell>
          <cell r="AE106">
            <v>26764</v>
          </cell>
          <cell r="AF106" t="str">
            <v/>
          </cell>
          <cell r="AG106">
            <v>26764</v>
          </cell>
          <cell r="AH106" t="str">
            <v/>
          </cell>
          <cell r="AI106">
            <v>26764</v>
          </cell>
          <cell r="AJ106" t="str">
            <v/>
          </cell>
          <cell r="AK106">
            <v>26764</v>
          </cell>
          <cell r="AL106" t="str">
            <v/>
          </cell>
          <cell r="AM106">
            <v>26764</v>
          </cell>
          <cell r="AN106" t="str">
            <v/>
          </cell>
          <cell r="AO106">
            <v>26764</v>
          </cell>
          <cell r="AP106" t="str">
            <v/>
          </cell>
          <cell r="AQ106">
            <v>26764</v>
          </cell>
          <cell r="AR106" t="str">
            <v/>
          </cell>
          <cell r="AS106">
            <v>26764</v>
          </cell>
          <cell r="AT106" t="str">
            <v/>
          </cell>
          <cell r="AU106">
            <v>26764</v>
          </cell>
          <cell r="AV106" t="str">
            <v/>
          </cell>
          <cell r="AW106">
            <v>26764</v>
          </cell>
          <cell r="AX106" t="str">
            <v/>
          </cell>
          <cell r="AY106">
            <v>26764</v>
          </cell>
          <cell r="AZ106" t="str">
            <v/>
          </cell>
          <cell r="BA106">
            <v>26764</v>
          </cell>
          <cell r="BB106" t="str">
            <v/>
          </cell>
          <cell r="BC106">
            <v>0</v>
          </cell>
          <cell r="BD106" t="str">
            <v/>
          </cell>
          <cell r="BE106">
            <v>26764</v>
          </cell>
          <cell r="BF106" t="str">
            <v/>
          </cell>
          <cell r="BG106">
            <v>0</v>
          </cell>
          <cell r="BH106" t="str">
            <v/>
          </cell>
          <cell r="BI106">
            <v>26764</v>
          </cell>
          <cell r="BJ106" t="str">
            <v/>
          </cell>
          <cell r="BK106">
            <v>26764</v>
          </cell>
          <cell r="BL106" t="str">
            <v/>
          </cell>
          <cell r="BM106">
            <v>0</v>
          </cell>
          <cell r="BN106" t="str">
            <v/>
          </cell>
          <cell r="BO106">
            <v>26764</v>
          </cell>
          <cell r="BP106" t="str">
            <v/>
          </cell>
          <cell r="BQ106">
            <v>26764</v>
          </cell>
          <cell r="BR106" t="str">
            <v/>
          </cell>
          <cell r="BS106">
            <v>26764</v>
          </cell>
          <cell r="BT106" t="str">
            <v/>
          </cell>
          <cell r="BU106">
            <v>26764</v>
          </cell>
          <cell r="BV106" t="str">
            <v/>
          </cell>
          <cell r="BW106">
            <v>26764</v>
          </cell>
          <cell r="BX106" t="str">
            <v/>
          </cell>
          <cell r="BY106">
            <v>26764</v>
          </cell>
          <cell r="BZ106" t="str">
            <v/>
          </cell>
          <cell r="CA106">
            <v>26764</v>
          </cell>
          <cell r="CB106" t="str">
            <v/>
          </cell>
          <cell r="CC106">
            <v>0</v>
          </cell>
          <cell r="CD106" t="str">
            <v/>
          </cell>
          <cell r="CE106">
            <v>26764</v>
          </cell>
          <cell r="CF106" t="str">
            <v/>
          </cell>
          <cell r="CG106">
            <v>0</v>
          </cell>
          <cell r="CH106" t="str">
            <v/>
          </cell>
          <cell r="CI106">
            <v>26764</v>
          </cell>
          <cell r="CJ106">
            <v>0</v>
          </cell>
          <cell r="CK106">
            <v>7802488</v>
          </cell>
          <cell r="CL106" t="str">
            <v/>
          </cell>
        </row>
        <row r="107">
          <cell r="D107" t="str">
            <v>14-15-010</v>
          </cell>
          <cell r="E107" t="str">
            <v>SUMINISTRO Y COLOCACION DE SALIDAS Y REDES HIDROSANITARIAS PARA MODULO DE BAÑO TIPICO VIVA; INCLUYE MATERIALES, ACCESORIOS, SOLDADURAS, CAJAS Y TODO LO NECESARIO PARA SU CORRECTO FUNCIONAMIENTO.</v>
          </cell>
          <cell r="F107" t="str">
            <v>GB</v>
          </cell>
          <cell r="G107">
            <v>360634</v>
          </cell>
          <cell r="H107">
            <v>4</v>
          </cell>
          <cell r="I107">
            <v>1442536</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0</v>
          </cell>
          <cell r="CF107">
            <v>0</v>
          </cell>
          <cell r="CG107">
            <v>0</v>
          </cell>
          <cell r="CH107">
            <v>0</v>
          </cell>
          <cell r="CI107">
            <v>0</v>
          </cell>
          <cell r="CJ107">
            <v>4</v>
          </cell>
          <cell r="CK107">
            <v>1442536</v>
          </cell>
          <cell r="CL107" t="str">
            <v/>
          </cell>
        </row>
        <row r="108">
          <cell r="D108" t="str">
            <v>14-15-020</v>
          </cell>
          <cell r="E108" t="str">
            <v>SUMINISTRO DE ESTRUCTURA E INSTALACION DE CANOA TIPO RAINGO O EQUIVALENTE; INCLUYE BAJANTE PLASTICO REDONDO, ELEMENTOS DE SOPORTE, CODOS, SELLANTES Y DEMAS ACCESORIOS PARA SU ADECUADO FUNCIONAMIENTO.</v>
          </cell>
          <cell r="F108" t="str">
            <v>GB</v>
          </cell>
          <cell r="G108">
            <v>292261</v>
          </cell>
          <cell r="H108">
            <v>4</v>
          </cell>
          <cell r="I108">
            <v>1169044</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cell r="CJ108">
            <v>4</v>
          </cell>
          <cell r="CK108">
            <v>1169044</v>
          </cell>
          <cell r="CL108" t="str">
            <v/>
          </cell>
        </row>
        <row r="109">
          <cell r="D109" t="str">
            <v>14-15-030</v>
          </cell>
          <cell r="E109" t="str">
            <v>SUMINISTRO E INSTALACION DE TANQUE DE ACOPIO PARA AGUA POTABLE DE 205 LT; INCLUYE FLOTADOR, CHEQUE HORIZONTAL, VALVULA DE CIERRE Y TODO LO NECESARIO PARA SU CORRECTO FUNCIONAMIENTO.</v>
          </cell>
          <cell r="F109" t="str">
            <v>U</v>
          </cell>
          <cell r="G109">
            <v>185784</v>
          </cell>
          <cell r="H109">
            <v>4</v>
          </cell>
          <cell r="I109">
            <v>743136</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0</v>
          </cell>
          <cell r="CH109">
            <v>0</v>
          </cell>
          <cell r="CI109">
            <v>0</v>
          </cell>
          <cell r="CJ109">
            <v>4</v>
          </cell>
          <cell r="CK109">
            <v>743136</v>
          </cell>
          <cell r="CL109" t="str">
            <v/>
          </cell>
        </row>
        <row r="110">
          <cell r="D110" t="str">
            <v>14-15-060</v>
          </cell>
          <cell r="E110" t="str">
            <v>SUMINISTRO E INSTALACION DE SISTEMA DE POZO SEPTICO INTEGRADO VERTICAL PREFABRICADO EN POLIESTER REFORZADO CON FIBRA DE VIDRIO (PRFV) CON CAPACIDAD DE 1800 L Y TRAMPA DE GRASAS INTERNA; INCLUYE TODO LO NECESARIO PARA SU CORRECTA INSTALACION Y FUNCIONAMIENTO.</v>
          </cell>
          <cell r="F110" t="str">
            <v>U</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0</v>
          </cell>
          <cell r="CH110">
            <v>0</v>
          </cell>
          <cell r="CI110">
            <v>0</v>
          </cell>
          <cell r="CJ110">
            <v>0</v>
          </cell>
          <cell r="CK110">
            <v>0</v>
          </cell>
          <cell r="CL110" t="str">
            <v/>
          </cell>
        </row>
        <row r="111">
          <cell r="D111" t="str">
            <v>14-15-070</v>
          </cell>
          <cell r="E111" t="str">
            <v>CONSTRUCCION DE POZO DE ABSORCION DE 1.50 M X 1.50 M (PROFUNDIDAD DE REFERENCIA 2.00 M) EN MAMPOSTERIA CONSTRUIDO EN SITIO, PARA MANEJO DE CLARIFICANTE Y DISPOSICION FINAL; INCLUYE EXCAVACION, ACCESORIOS PVC, CONCRETO, FORMALETA Y TAPA.</v>
          </cell>
          <cell r="F111" t="str">
            <v>U</v>
          </cell>
          <cell r="G111">
            <v>713068</v>
          </cell>
          <cell r="H111">
            <v>4</v>
          </cell>
          <cell r="I111">
            <v>2852272</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4</v>
          </cell>
          <cell r="CK111">
            <v>2852272</v>
          </cell>
          <cell r="CL111" t="str">
            <v/>
          </cell>
        </row>
        <row r="112">
          <cell r="D112" t="str">
            <v>14-15-080</v>
          </cell>
          <cell r="E112" t="str">
            <v>CONSTRUCCION DE CAJAS DOMICILIAR PARA ALCANTARILLADO, DIMENSIONES  DE 0.50X0.50M, CON ALTURA DE 0.50M, ESPESOR DE PAREDES 0.10M. INCLUYE: HERRAJE PARA TAPA, CAÑUELA  Y TODOS LOS MATERIALES INDICADOS EN EL PLANO, MANO DE OBRA, HERRAMIENTAS, FORMALETA, EQUIPO, CONCRETO DE 21 MPa Y TODOS LOS DEMAS ELEMENTOS NECESARIOS PARA EL NORMAL DESARROLLO DE LA ACTIVIDAD.</v>
          </cell>
          <cell r="F112" t="str">
            <v>U</v>
          </cell>
          <cell r="G112">
            <v>151308</v>
          </cell>
          <cell r="H112">
            <v>4</v>
          </cell>
          <cell r="I112">
            <v>605232</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4</v>
          </cell>
          <cell r="CK112">
            <v>605232</v>
          </cell>
          <cell r="CL112" t="str">
            <v/>
          </cell>
        </row>
        <row r="113">
          <cell r="D113" t="str">
            <v>14-15-090</v>
          </cell>
          <cell r="E113" t="str">
            <v>SUMINISTRO E INSTALACION DE VALVULA DE COMPUERTA MARCA RW Ø1/2" O EQUIVALENTE. SE ENTREGARA DEBIDAMENTE INSTALADA SIN PRESENCIA DE FUGAS NI FISURAS, SOMETIDA AL SISTEMA YA PRESURIZADO.</v>
          </cell>
          <cell r="F113" t="str">
            <v>U</v>
          </cell>
          <cell r="G113">
            <v>26764</v>
          </cell>
          <cell r="H113">
            <v>4</v>
          </cell>
          <cell r="I113">
            <v>107056</v>
          </cell>
          <cell r="J113">
            <v>1</v>
          </cell>
          <cell r="K113">
            <v>26764</v>
          </cell>
          <cell r="L113">
            <v>1</v>
          </cell>
          <cell r="M113">
            <v>26764</v>
          </cell>
          <cell r="N113">
            <v>1</v>
          </cell>
          <cell r="O113">
            <v>26764</v>
          </cell>
          <cell r="P113">
            <v>0</v>
          </cell>
          <cell r="Q113">
            <v>0</v>
          </cell>
          <cell r="R113">
            <v>1</v>
          </cell>
          <cell r="S113">
            <v>26764</v>
          </cell>
          <cell r="T113">
            <v>1</v>
          </cell>
          <cell r="U113">
            <v>26764</v>
          </cell>
          <cell r="V113">
            <v>1</v>
          </cell>
          <cell r="W113">
            <v>26764</v>
          </cell>
          <cell r="X113">
            <v>1</v>
          </cell>
          <cell r="Y113">
            <v>26764</v>
          </cell>
          <cell r="Z113">
            <v>1</v>
          </cell>
          <cell r="AA113">
            <v>26764</v>
          </cell>
          <cell r="AB113">
            <v>1</v>
          </cell>
          <cell r="AC113">
            <v>26764</v>
          </cell>
          <cell r="AD113">
            <v>1</v>
          </cell>
          <cell r="AE113">
            <v>26764</v>
          </cell>
          <cell r="AF113">
            <v>1</v>
          </cell>
          <cell r="AG113">
            <v>26764</v>
          </cell>
          <cell r="AH113">
            <v>1</v>
          </cell>
          <cell r="AI113">
            <v>26764</v>
          </cell>
          <cell r="AJ113">
            <v>1</v>
          </cell>
          <cell r="AK113">
            <v>26764</v>
          </cell>
          <cell r="AL113">
            <v>1</v>
          </cell>
          <cell r="AM113">
            <v>26764</v>
          </cell>
          <cell r="AN113">
            <v>1</v>
          </cell>
          <cell r="AO113">
            <v>26764</v>
          </cell>
          <cell r="AP113">
            <v>1</v>
          </cell>
          <cell r="AQ113">
            <v>26764</v>
          </cell>
          <cell r="AR113">
            <v>1</v>
          </cell>
          <cell r="AS113">
            <v>26764</v>
          </cell>
          <cell r="AT113">
            <v>1</v>
          </cell>
          <cell r="AU113">
            <v>26764</v>
          </cell>
          <cell r="AV113">
            <v>1</v>
          </cell>
          <cell r="AW113">
            <v>26764</v>
          </cell>
          <cell r="AX113">
            <v>1</v>
          </cell>
          <cell r="AY113">
            <v>26764</v>
          </cell>
          <cell r="AZ113">
            <v>1</v>
          </cell>
          <cell r="BA113">
            <v>26764</v>
          </cell>
          <cell r="BB113">
            <v>0</v>
          </cell>
          <cell r="BC113">
            <v>0</v>
          </cell>
          <cell r="BD113">
            <v>1</v>
          </cell>
          <cell r="BE113">
            <v>26764</v>
          </cell>
          <cell r="BF113">
            <v>0</v>
          </cell>
          <cell r="BG113">
            <v>0</v>
          </cell>
          <cell r="BH113">
            <v>1</v>
          </cell>
          <cell r="BI113">
            <v>26764</v>
          </cell>
          <cell r="BJ113">
            <v>1</v>
          </cell>
          <cell r="BK113">
            <v>26764</v>
          </cell>
          <cell r="BL113">
            <v>0</v>
          </cell>
          <cell r="BM113">
            <v>0</v>
          </cell>
          <cell r="BN113">
            <v>1</v>
          </cell>
          <cell r="BO113">
            <v>26764</v>
          </cell>
          <cell r="BP113">
            <v>1</v>
          </cell>
          <cell r="BQ113">
            <v>26764</v>
          </cell>
          <cell r="BR113">
            <v>1</v>
          </cell>
          <cell r="BS113">
            <v>26764</v>
          </cell>
          <cell r="BT113">
            <v>1</v>
          </cell>
          <cell r="BU113">
            <v>26764</v>
          </cell>
          <cell r="BV113">
            <v>1</v>
          </cell>
          <cell r="BW113">
            <v>26764</v>
          </cell>
          <cell r="BX113">
            <v>1</v>
          </cell>
          <cell r="BY113">
            <v>26764</v>
          </cell>
          <cell r="BZ113">
            <v>1</v>
          </cell>
          <cell r="CA113">
            <v>26764</v>
          </cell>
          <cell r="CB113">
            <v>0</v>
          </cell>
          <cell r="CC113">
            <v>0</v>
          </cell>
          <cell r="CD113">
            <v>1</v>
          </cell>
          <cell r="CE113">
            <v>26764</v>
          </cell>
          <cell r="CF113">
            <v>0</v>
          </cell>
          <cell r="CG113">
            <v>0</v>
          </cell>
          <cell r="CH113">
            <v>1</v>
          </cell>
          <cell r="CI113">
            <v>26764</v>
          </cell>
          <cell r="CJ113">
            <v>37</v>
          </cell>
          <cell r="CK113">
            <v>990268</v>
          </cell>
          <cell r="CL113" t="str">
            <v/>
          </cell>
        </row>
        <row r="114">
          <cell r="D114" t="str">
            <v>15</v>
          </cell>
          <cell r="E114" t="str">
            <v>INSTALACIONES ELECTRICAS</v>
          </cell>
          <cell r="G114">
            <v>0</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cell r="X114" t="str">
            <v/>
          </cell>
          <cell r="Y114" t="str">
            <v/>
          </cell>
          <cell r="Z114" t="str">
            <v/>
          </cell>
          <cell r="AA114" t="str">
            <v/>
          </cell>
          <cell r="AB114" t="str">
            <v/>
          </cell>
          <cell r="AC114" t="str">
            <v/>
          </cell>
          <cell r="AD114" t="str">
            <v/>
          </cell>
          <cell r="AE114" t="str">
            <v/>
          </cell>
          <cell r="AF114" t="str">
            <v/>
          </cell>
          <cell r="AG114" t="str">
            <v/>
          </cell>
          <cell r="AH114" t="str">
            <v/>
          </cell>
          <cell r="AI114" t="str">
            <v/>
          </cell>
          <cell r="AJ114" t="str">
            <v/>
          </cell>
          <cell r="AK114" t="str">
            <v/>
          </cell>
          <cell r="AL114" t="str">
            <v/>
          </cell>
          <cell r="AM114" t="str">
            <v/>
          </cell>
          <cell r="AN114" t="str">
            <v/>
          </cell>
          <cell r="AO114" t="str">
            <v/>
          </cell>
          <cell r="AP114" t="str">
            <v/>
          </cell>
          <cell r="AQ114" t="str">
            <v/>
          </cell>
          <cell r="AR114" t="str">
            <v/>
          </cell>
          <cell r="AS114" t="str">
            <v/>
          </cell>
          <cell r="AT114" t="str">
            <v/>
          </cell>
          <cell r="AU114" t="str">
            <v/>
          </cell>
          <cell r="AV114" t="str">
            <v/>
          </cell>
          <cell r="AW114" t="str">
            <v/>
          </cell>
          <cell r="AX114" t="str">
            <v/>
          </cell>
          <cell r="AY114" t="str">
            <v/>
          </cell>
          <cell r="AZ114" t="str">
            <v/>
          </cell>
          <cell r="BA114" t="str">
            <v/>
          </cell>
          <cell r="BB114" t="str">
            <v/>
          </cell>
          <cell r="BC114" t="str">
            <v/>
          </cell>
          <cell r="BD114" t="str">
            <v/>
          </cell>
          <cell r="BE114" t="str">
            <v/>
          </cell>
          <cell r="BF114" t="str">
            <v/>
          </cell>
          <cell r="BG114" t="str">
            <v/>
          </cell>
          <cell r="BH114" t="str">
            <v/>
          </cell>
          <cell r="BI114" t="str">
            <v/>
          </cell>
          <cell r="BJ114" t="str">
            <v/>
          </cell>
          <cell r="BK114" t="str">
            <v/>
          </cell>
          <cell r="BL114" t="str">
            <v/>
          </cell>
          <cell r="BM114" t="str">
            <v/>
          </cell>
          <cell r="BN114" t="str">
            <v/>
          </cell>
          <cell r="BO114" t="str">
            <v/>
          </cell>
          <cell r="BP114" t="str">
            <v/>
          </cell>
          <cell r="BQ114" t="str">
            <v/>
          </cell>
          <cell r="BR114" t="str">
            <v/>
          </cell>
          <cell r="BS114" t="str">
            <v/>
          </cell>
          <cell r="BT114" t="str">
            <v/>
          </cell>
          <cell r="BU114" t="str">
            <v/>
          </cell>
          <cell r="BV114" t="str">
            <v/>
          </cell>
          <cell r="BW114" t="str">
            <v/>
          </cell>
          <cell r="BX114" t="str">
            <v/>
          </cell>
          <cell r="BY114" t="str">
            <v/>
          </cell>
          <cell r="BZ114" t="str">
            <v/>
          </cell>
          <cell r="CA114" t="str">
            <v/>
          </cell>
          <cell r="CB114" t="str">
            <v/>
          </cell>
          <cell r="CC114" t="str">
            <v/>
          </cell>
          <cell r="CD114" t="str">
            <v/>
          </cell>
          <cell r="CE114" t="str">
            <v/>
          </cell>
          <cell r="CF114" t="str">
            <v/>
          </cell>
          <cell r="CG114" t="str">
            <v/>
          </cell>
          <cell r="CH114" t="str">
            <v/>
          </cell>
          <cell r="CI114" t="str">
            <v/>
          </cell>
          <cell r="CJ114">
            <v>0</v>
          </cell>
          <cell r="CK114" t="str">
            <v/>
          </cell>
          <cell r="CL114">
            <v>7451505</v>
          </cell>
        </row>
        <row r="115">
          <cell r="D115" t="str">
            <v>15-05</v>
          </cell>
          <cell r="E115" t="str">
            <v>INSTALACIONES ELECTRICAS</v>
          </cell>
          <cell r="G115">
            <v>0</v>
          </cell>
          <cell r="H115" t="str">
            <v/>
          </cell>
          <cell r="I115">
            <v>706612</v>
          </cell>
          <cell r="J115" t="str">
            <v/>
          </cell>
          <cell r="K115">
            <v>176653</v>
          </cell>
          <cell r="L115" t="str">
            <v/>
          </cell>
          <cell r="M115">
            <v>176653</v>
          </cell>
          <cell r="N115" t="str">
            <v/>
          </cell>
          <cell r="O115">
            <v>176653</v>
          </cell>
          <cell r="P115" t="str">
            <v/>
          </cell>
          <cell r="Q115">
            <v>0</v>
          </cell>
          <cell r="R115" t="str">
            <v/>
          </cell>
          <cell r="S115">
            <v>176653</v>
          </cell>
          <cell r="T115" t="str">
            <v/>
          </cell>
          <cell r="U115">
            <v>176653</v>
          </cell>
          <cell r="V115" t="str">
            <v/>
          </cell>
          <cell r="W115">
            <v>176653</v>
          </cell>
          <cell r="X115" t="str">
            <v/>
          </cell>
          <cell r="Y115">
            <v>192929</v>
          </cell>
          <cell r="Z115" t="str">
            <v/>
          </cell>
          <cell r="AA115">
            <v>176653</v>
          </cell>
          <cell r="AB115" t="str">
            <v/>
          </cell>
          <cell r="AC115">
            <v>176653</v>
          </cell>
          <cell r="AD115" t="str">
            <v/>
          </cell>
          <cell r="AE115">
            <v>176653</v>
          </cell>
          <cell r="AF115" t="str">
            <v/>
          </cell>
          <cell r="AG115">
            <v>176653</v>
          </cell>
          <cell r="AH115" t="str">
            <v/>
          </cell>
          <cell r="AI115">
            <v>176653</v>
          </cell>
          <cell r="AJ115" t="str">
            <v/>
          </cell>
          <cell r="AK115">
            <v>176653</v>
          </cell>
          <cell r="AL115" t="str">
            <v/>
          </cell>
          <cell r="AM115">
            <v>176653</v>
          </cell>
          <cell r="AN115" t="str">
            <v/>
          </cell>
          <cell r="AO115">
            <v>176653</v>
          </cell>
          <cell r="AP115" t="str">
            <v/>
          </cell>
          <cell r="AQ115">
            <v>246340</v>
          </cell>
          <cell r="AR115" t="str">
            <v/>
          </cell>
          <cell r="AS115">
            <v>176653</v>
          </cell>
          <cell r="AT115" t="str">
            <v/>
          </cell>
          <cell r="AU115">
            <v>176653</v>
          </cell>
          <cell r="AV115" t="str">
            <v/>
          </cell>
          <cell r="AW115">
            <v>176653</v>
          </cell>
          <cell r="AX115" t="str">
            <v/>
          </cell>
          <cell r="AY115">
            <v>176653</v>
          </cell>
          <cell r="AZ115" t="str">
            <v/>
          </cell>
          <cell r="BA115">
            <v>176653</v>
          </cell>
          <cell r="BB115" t="str">
            <v/>
          </cell>
          <cell r="BC115">
            <v>231463</v>
          </cell>
          <cell r="BD115" t="str">
            <v/>
          </cell>
          <cell r="BE115">
            <v>176653</v>
          </cell>
          <cell r="BF115" t="str">
            <v/>
          </cell>
          <cell r="BG115">
            <v>0</v>
          </cell>
          <cell r="BH115" t="str">
            <v/>
          </cell>
          <cell r="BI115">
            <v>176653</v>
          </cell>
          <cell r="BJ115" t="str">
            <v/>
          </cell>
          <cell r="BK115">
            <v>176653</v>
          </cell>
          <cell r="BL115" t="str">
            <v/>
          </cell>
          <cell r="BM115">
            <v>0</v>
          </cell>
          <cell r="BN115" t="str">
            <v/>
          </cell>
          <cell r="BO115">
            <v>176653</v>
          </cell>
          <cell r="BP115" t="str">
            <v/>
          </cell>
          <cell r="BQ115">
            <v>176653</v>
          </cell>
          <cell r="BR115" t="str">
            <v/>
          </cell>
          <cell r="BS115">
            <v>352442</v>
          </cell>
          <cell r="BT115" t="str">
            <v/>
          </cell>
          <cell r="BU115">
            <v>598782</v>
          </cell>
          <cell r="BV115" t="str">
            <v/>
          </cell>
          <cell r="BW115">
            <v>176653</v>
          </cell>
          <cell r="BX115" t="str">
            <v/>
          </cell>
          <cell r="BY115">
            <v>176653</v>
          </cell>
          <cell r="BZ115" t="str">
            <v/>
          </cell>
          <cell r="CA115">
            <v>176653</v>
          </cell>
          <cell r="CB115" t="str">
            <v/>
          </cell>
          <cell r="CC115">
            <v>0</v>
          </cell>
          <cell r="CD115" t="str">
            <v/>
          </cell>
          <cell r="CE115">
            <v>176653</v>
          </cell>
          <cell r="CF115" t="str">
            <v/>
          </cell>
          <cell r="CG115">
            <v>0</v>
          </cell>
          <cell r="CH115" t="str">
            <v/>
          </cell>
          <cell r="CI115">
            <v>176653</v>
          </cell>
          <cell r="CJ115">
            <v>0</v>
          </cell>
          <cell r="CK115">
            <v>7451505</v>
          </cell>
          <cell r="CL115" t="str">
            <v/>
          </cell>
        </row>
        <row r="116">
          <cell r="D116" t="str">
            <v>15-05-010</v>
          </cell>
          <cell r="E116" t="str">
            <v>SUMINISTRO Y MONTAJE DE INSTALACION ELECTRICA INTERNA PARA EL BAÑO EN EL PROGRAMA DE MEJORAMIENTO. INCLUYE: SALIDAS DE TOMA CORRIENTE GFCI 125V DOBLE CON POLO A TIERRA, 15A, INTERRUPTOR SENCILLO, PLAFON, PROTECCION DEL CIRCUITO DE 1X20 A, 8 M DE ENCAUCHETADO DE 3X12 AWG, TUBERIA PVC, ACCESORIOS, FIJACION, CAJAS PVC CON TAPA SUPLEMENTO, CONDUCTORES DE COBRE 12AWG-CU-THHN-THWN 90°C, EMPALME (CONECTORES) Y APARATOS. LOS MATERIALES DEBEN CUMPLIR CON CERTIFICACION RETIE</v>
          </cell>
          <cell r="F116" t="str">
            <v>U</v>
          </cell>
          <cell r="G116">
            <v>176653</v>
          </cell>
          <cell r="H116">
            <v>4</v>
          </cell>
          <cell r="I116">
            <v>706612</v>
          </cell>
          <cell r="J116">
            <v>1</v>
          </cell>
          <cell r="K116">
            <v>176653</v>
          </cell>
          <cell r="L116">
            <v>1</v>
          </cell>
          <cell r="M116">
            <v>176653</v>
          </cell>
          <cell r="N116">
            <v>1</v>
          </cell>
          <cell r="O116">
            <v>176653</v>
          </cell>
          <cell r="P116">
            <v>0</v>
          </cell>
          <cell r="Q116">
            <v>0</v>
          </cell>
          <cell r="R116">
            <v>1</v>
          </cell>
          <cell r="S116">
            <v>176653</v>
          </cell>
          <cell r="T116">
            <v>1</v>
          </cell>
          <cell r="U116">
            <v>176653</v>
          </cell>
          <cell r="V116">
            <v>1</v>
          </cell>
          <cell r="W116">
            <v>176653</v>
          </cell>
          <cell r="X116">
            <v>0</v>
          </cell>
          <cell r="Y116">
            <v>0</v>
          </cell>
          <cell r="Z116">
            <v>1</v>
          </cell>
          <cell r="AA116">
            <v>176653</v>
          </cell>
          <cell r="AB116">
            <v>1</v>
          </cell>
          <cell r="AC116">
            <v>176653</v>
          </cell>
          <cell r="AD116">
            <v>1</v>
          </cell>
          <cell r="AE116">
            <v>176653</v>
          </cell>
          <cell r="AF116">
            <v>1</v>
          </cell>
          <cell r="AG116">
            <v>176653</v>
          </cell>
          <cell r="AH116">
            <v>1</v>
          </cell>
          <cell r="AI116">
            <v>176653</v>
          </cell>
          <cell r="AJ116">
            <v>1</v>
          </cell>
          <cell r="AK116">
            <v>176653</v>
          </cell>
          <cell r="AL116">
            <v>1</v>
          </cell>
          <cell r="AM116">
            <v>176653</v>
          </cell>
          <cell r="AN116">
            <v>1</v>
          </cell>
          <cell r="AO116">
            <v>176653</v>
          </cell>
          <cell r="AP116">
            <v>0</v>
          </cell>
          <cell r="AQ116">
            <v>0</v>
          </cell>
          <cell r="AR116">
            <v>1</v>
          </cell>
          <cell r="AS116">
            <v>176653</v>
          </cell>
          <cell r="AT116">
            <v>1</v>
          </cell>
          <cell r="AU116">
            <v>176653</v>
          </cell>
          <cell r="AV116">
            <v>1</v>
          </cell>
          <cell r="AW116">
            <v>176653</v>
          </cell>
          <cell r="AX116">
            <v>1</v>
          </cell>
          <cell r="AY116">
            <v>176653</v>
          </cell>
          <cell r="AZ116">
            <v>1</v>
          </cell>
          <cell r="BA116">
            <v>176653</v>
          </cell>
          <cell r="BB116">
            <v>0</v>
          </cell>
          <cell r="BC116">
            <v>0</v>
          </cell>
          <cell r="BD116">
            <v>1</v>
          </cell>
          <cell r="BE116">
            <v>176653</v>
          </cell>
          <cell r="BF116">
            <v>0</v>
          </cell>
          <cell r="BG116">
            <v>0</v>
          </cell>
          <cell r="BH116">
            <v>1</v>
          </cell>
          <cell r="BI116">
            <v>176653</v>
          </cell>
          <cell r="BJ116">
            <v>1</v>
          </cell>
          <cell r="BK116">
            <v>176653</v>
          </cell>
          <cell r="BL116">
            <v>0</v>
          </cell>
          <cell r="BM116">
            <v>0</v>
          </cell>
          <cell r="BN116">
            <v>1</v>
          </cell>
          <cell r="BO116">
            <v>176653</v>
          </cell>
          <cell r="BP116">
            <v>1</v>
          </cell>
          <cell r="BQ116">
            <v>176653</v>
          </cell>
          <cell r="BR116">
            <v>1</v>
          </cell>
          <cell r="BS116">
            <v>176653</v>
          </cell>
          <cell r="BT116">
            <v>1</v>
          </cell>
          <cell r="BU116">
            <v>176653</v>
          </cell>
          <cell r="BV116">
            <v>1</v>
          </cell>
          <cell r="BW116">
            <v>176653</v>
          </cell>
          <cell r="BX116">
            <v>1</v>
          </cell>
          <cell r="BY116">
            <v>176653</v>
          </cell>
          <cell r="BZ116">
            <v>1</v>
          </cell>
          <cell r="CA116">
            <v>176653</v>
          </cell>
          <cell r="CB116">
            <v>0</v>
          </cell>
          <cell r="CC116">
            <v>0</v>
          </cell>
          <cell r="CD116">
            <v>1</v>
          </cell>
          <cell r="CE116">
            <v>176653</v>
          </cell>
          <cell r="CF116">
            <v>0</v>
          </cell>
          <cell r="CG116">
            <v>0</v>
          </cell>
          <cell r="CH116">
            <v>1</v>
          </cell>
          <cell r="CI116">
            <v>176653</v>
          </cell>
          <cell r="CJ116">
            <v>35</v>
          </cell>
          <cell r="CK116">
            <v>6182855</v>
          </cell>
          <cell r="CL116" t="str">
            <v/>
          </cell>
        </row>
        <row r="117">
          <cell r="D117" t="str">
            <v>15-05-020</v>
          </cell>
          <cell r="E117" t="str">
            <v>SUMINISTRO Y MONTAJE DE INSTALACION ELECTRICA INTERNA PARA EL BAÑO EN EL PROGRAMA DE MEJORAMIENTO. INCLUYE: SALIDAS DE TOMA CORRIENTE GFCI 125V DOBLE CON POLO A TIERRA, 15A, INTERRUPTOR DOBLE, PLAFONES, PROTECCION DEL CIRCUITO DE 1X20 A, 8 M DE ENCAUCHETADO DE 3X12 AWG, TUBERIA PVC, ACCESORIOS, FIJACION, CAJAS PVC CON TAPA SUPLEMENTO, CONDUCTORES DE COBRE 12AWG-CU-THHN-THWN 90°C, EMPALME (CONECTORES) Y APARATOS. LOS MATERIALES DEBEN CUMPLIR CON CERTIFICACION RETIE</v>
          </cell>
          <cell r="F117" t="str">
            <v>U</v>
          </cell>
          <cell r="G117">
            <v>192929</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1</v>
          </cell>
          <cell r="Y117">
            <v>192929</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1</v>
          </cell>
          <cell r="CK117">
            <v>192929</v>
          </cell>
          <cell r="CL117" t="str">
            <v/>
          </cell>
        </row>
        <row r="118">
          <cell r="D118" t="str">
            <v>15-05-030</v>
          </cell>
          <cell r="E118" t="str">
            <v>SUMINISTRO Y MONTAJE DE INSTALACION ELECTRICA INTERNA PARA EL BAÑO EN EL PROGRAMA DE MEJORAMIENTO. INCLUYE: SALIDAS DE TOMA CORRIENTE GFCI 125V DOBLE CON POLO A TIERRA, 15A, INTERRUPTOR SENCILLO, INTERRUPTOR DOBLE, PLAFONES, PROTECCION DEL CIRCUITO DE 1X20 A, 8 M DE ENCAUCHETADO DE 3X12 AWG, TUBERIA PVC, ACCESORIOS, FIJACION, CAJAS PVC CON TAPA SUPLEMENTO, CONDUCTORES DE COBRE 12AWG-CU-THHN-THWN 90°C, EMPALME (CONECTORES) Y APARATOS. LOS MATERIALES DEBEN CUMPLIR CON CERTIFICACION RETIE</v>
          </cell>
          <cell r="F118" t="str">
            <v>U</v>
          </cell>
          <cell r="G118">
            <v>246340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1</v>
          </cell>
          <cell r="AQ118">
            <v>246340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1</v>
          </cell>
          <cell r="BU118">
            <v>246340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2</v>
          </cell>
          <cell r="CK118">
            <v>492680</v>
          </cell>
          <cell r="CL118" t="str">
            <v/>
          </cell>
        </row>
        <row r="119">
          <cell r="D119" t="str">
            <v>15-05-040</v>
          </cell>
          <cell r="E119" t="str">
            <v>SUMINISTRO Y MONTAJE DE INSTALACION ELECTRICA INTERNA PARA EL BAÑO EN EL PROGRAMA DE MEJORAMIENTO, INCLUYE: SALIDAS DE TOMA CORRIENTE GFCI 125V DOBLE CON POLO A TIERRA,15A, INTERRUPTOR SENCILLO, PLAFONES, PROTECCION DEL CIRCUITO DE 1X20 A, 8 METROS DE ENCAUCHETADO DE 3X12 AWG, TUBERÍA PVC, ACCESORIOS, FIJACIÓN, CAJAS PVC CON TAPA SUPLEMENTO, CONDUCTORES DE COBRE 12AWG-CU-THHN-THWN 90°C, EMPALME (CONECTORES) Y APARATOS. LOS MATERIALES DEBEN CUMPLIR CON CERTIFICACION RETIE</v>
          </cell>
          <cell r="F119" t="str">
            <v>U</v>
          </cell>
          <cell r="G119">
            <v>175789</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1</v>
          </cell>
          <cell r="BS119">
            <v>175789</v>
          </cell>
          <cell r="BT119">
            <v>1</v>
          </cell>
          <cell r="BU119">
            <v>175789</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2</v>
          </cell>
          <cell r="CK119">
            <v>351578</v>
          </cell>
          <cell r="CL119" t="str">
            <v/>
          </cell>
        </row>
        <row r="120">
          <cell r="D120" t="str">
            <v>15-05-050</v>
          </cell>
          <cell r="E120" t="str">
            <v>SUMINISTRO Y MONTAJE DE INSTALACION ELECTRICA INTERNA PARA LA COCINA EN EL PROGRAMA DE MEJORAMIENTO, INCLUYE: SALIDAS DE TOMACORRIENTE GFCI 125V DOBLE CON POLO A TIERRA, 15A, TOMACORRIENTE DOBLE CON POLO A TIERRA 15A, LEV REF 5320 , 125V O SU EQUIVALENTE, INTERRUPTOR SENCILLO, PLAFON, PROTECCION DEL CIRCUITO DE 1X20 A, 8 M DE ENCAUCHETADO DE 3X12 AWG, TUBERIA PVC, ACCESORIOS, FIJACION, CAJAS PVC CON TAPA SUPLEMENTO, CONDUCTORES DE COBRE 12AWG-CU-THHN-THWN 90°C, EMPALME (CONECTORES) Y APARATOS. LOS MATERIALES DEBEN CUMPLIR CON CERTIFICACION RETIE</v>
          </cell>
          <cell r="F120" t="str">
            <v>U</v>
          </cell>
          <cell r="G120">
            <v>231463</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1</v>
          </cell>
          <cell r="BC120">
            <v>231463</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1</v>
          </cell>
          <cell r="CK120">
            <v>231463</v>
          </cell>
          <cell r="CL120" t="str">
            <v/>
          </cell>
        </row>
        <row r="121">
          <cell r="D121" t="str">
            <v>50</v>
          </cell>
          <cell r="E121" t="str">
            <v>MANO DE OBRA</v>
          </cell>
          <cell r="G121">
            <v>0</v>
          </cell>
          <cell r="H121" t="str">
            <v/>
          </cell>
          <cell r="I121" t="str">
            <v/>
          </cell>
          <cell r="J121" t="str">
            <v/>
          </cell>
          <cell r="K121" t="str">
            <v/>
          </cell>
          <cell r="L121" t="str">
            <v/>
          </cell>
          <cell r="M121" t="str">
            <v/>
          </cell>
          <cell r="N121" t="str">
            <v/>
          </cell>
          <cell r="O121" t="str">
            <v/>
          </cell>
          <cell r="P121" t="str">
            <v/>
          </cell>
          <cell r="Q121" t="str">
            <v/>
          </cell>
          <cell r="R121" t="str">
            <v/>
          </cell>
          <cell r="S121" t="str">
            <v/>
          </cell>
          <cell r="T121" t="str">
            <v/>
          </cell>
          <cell r="U121" t="str">
            <v/>
          </cell>
          <cell r="V121" t="str">
            <v/>
          </cell>
          <cell r="W121" t="str">
            <v/>
          </cell>
          <cell r="X121" t="str">
            <v/>
          </cell>
          <cell r="Y121" t="str">
            <v/>
          </cell>
          <cell r="Z121" t="str">
            <v/>
          </cell>
          <cell r="AA121" t="str">
            <v/>
          </cell>
          <cell r="AB121" t="str">
            <v/>
          </cell>
          <cell r="AC121" t="str">
            <v/>
          </cell>
          <cell r="AD121" t="str">
            <v/>
          </cell>
          <cell r="AE121" t="str">
            <v/>
          </cell>
          <cell r="AF121" t="str">
            <v/>
          </cell>
          <cell r="AG121" t="str">
            <v/>
          </cell>
          <cell r="AH121" t="str">
            <v/>
          </cell>
          <cell r="AI121" t="str">
            <v/>
          </cell>
          <cell r="AJ121" t="str">
            <v/>
          </cell>
          <cell r="AK121" t="str">
            <v/>
          </cell>
          <cell r="AL121" t="str">
            <v/>
          </cell>
          <cell r="AM121" t="str">
            <v/>
          </cell>
          <cell r="AN121" t="str">
            <v/>
          </cell>
          <cell r="AO121" t="str">
            <v/>
          </cell>
          <cell r="AP121" t="str">
            <v/>
          </cell>
          <cell r="AQ121" t="str">
            <v/>
          </cell>
          <cell r="AR121" t="str">
            <v/>
          </cell>
          <cell r="AS121" t="str">
            <v/>
          </cell>
          <cell r="AT121" t="str">
            <v/>
          </cell>
          <cell r="AU121" t="str">
            <v/>
          </cell>
          <cell r="AV121" t="str">
            <v/>
          </cell>
          <cell r="AW121" t="str">
            <v/>
          </cell>
          <cell r="AX121" t="str">
            <v/>
          </cell>
          <cell r="AY121" t="str">
            <v/>
          </cell>
          <cell r="AZ121" t="str">
            <v/>
          </cell>
          <cell r="BA121" t="str">
            <v/>
          </cell>
          <cell r="BB121" t="str">
            <v/>
          </cell>
          <cell r="BC121" t="str">
            <v/>
          </cell>
          <cell r="BD121" t="str">
            <v/>
          </cell>
          <cell r="BE121" t="str">
            <v/>
          </cell>
          <cell r="BF121" t="str">
            <v/>
          </cell>
          <cell r="BG121" t="str">
            <v/>
          </cell>
          <cell r="BH121" t="str">
            <v/>
          </cell>
          <cell r="BI121" t="str">
            <v/>
          </cell>
          <cell r="BJ121" t="str">
            <v/>
          </cell>
          <cell r="BK121" t="str">
            <v/>
          </cell>
          <cell r="BL121" t="str">
            <v/>
          </cell>
          <cell r="BM121" t="str">
            <v/>
          </cell>
          <cell r="BN121" t="str">
            <v/>
          </cell>
          <cell r="BO121" t="str">
            <v/>
          </cell>
          <cell r="BP121" t="str">
            <v/>
          </cell>
          <cell r="BQ121" t="str">
            <v/>
          </cell>
          <cell r="BR121" t="str">
            <v/>
          </cell>
          <cell r="BS121" t="str">
            <v/>
          </cell>
          <cell r="BT121" t="str">
            <v/>
          </cell>
          <cell r="BU121" t="str">
            <v/>
          </cell>
          <cell r="BV121" t="str">
            <v/>
          </cell>
          <cell r="BW121" t="str">
            <v/>
          </cell>
          <cell r="BX121" t="str">
            <v/>
          </cell>
          <cell r="BY121" t="str">
            <v/>
          </cell>
          <cell r="BZ121" t="str">
            <v/>
          </cell>
          <cell r="CA121" t="str">
            <v/>
          </cell>
          <cell r="CB121" t="str">
            <v/>
          </cell>
          <cell r="CC121" t="str">
            <v/>
          </cell>
          <cell r="CD121" t="str">
            <v/>
          </cell>
          <cell r="CE121" t="str">
            <v/>
          </cell>
          <cell r="CF121" t="str">
            <v/>
          </cell>
          <cell r="CG121" t="str">
            <v/>
          </cell>
          <cell r="CH121" t="str">
            <v/>
          </cell>
          <cell r="CI121" t="str">
            <v/>
          </cell>
          <cell r="CJ121">
            <v>0</v>
          </cell>
          <cell r="CK121" t="str">
            <v/>
          </cell>
          <cell r="CL121">
            <v>0</v>
          </cell>
        </row>
        <row r="122">
          <cell r="D122" t="str">
            <v>50-05</v>
          </cell>
          <cell r="E122" t="str">
            <v>MANO DE OBRA</v>
          </cell>
          <cell r="G122">
            <v>0</v>
          </cell>
          <cell r="H122" t="str">
            <v/>
          </cell>
          <cell r="I122">
            <v>0</v>
          </cell>
          <cell r="J122" t="str">
            <v/>
          </cell>
          <cell r="K122">
            <v>0</v>
          </cell>
          <cell r="L122" t="str">
            <v/>
          </cell>
          <cell r="M122">
            <v>0</v>
          </cell>
          <cell r="N122" t="str">
            <v/>
          </cell>
          <cell r="O122">
            <v>0</v>
          </cell>
          <cell r="P122" t="str">
            <v/>
          </cell>
          <cell r="Q122">
            <v>0</v>
          </cell>
          <cell r="R122" t="str">
            <v/>
          </cell>
          <cell r="S122">
            <v>0</v>
          </cell>
          <cell r="T122" t="str">
            <v/>
          </cell>
          <cell r="U122">
            <v>0</v>
          </cell>
          <cell r="V122" t="str">
            <v/>
          </cell>
          <cell r="W122">
            <v>0</v>
          </cell>
          <cell r="X122" t="str">
            <v/>
          </cell>
          <cell r="Y122">
            <v>0</v>
          </cell>
          <cell r="Z122" t="str">
            <v/>
          </cell>
          <cell r="AA122">
            <v>0</v>
          </cell>
          <cell r="AB122" t="str">
            <v/>
          </cell>
          <cell r="AC122">
            <v>0</v>
          </cell>
          <cell r="AD122" t="str">
            <v/>
          </cell>
          <cell r="AE122">
            <v>0</v>
          </cell>
          <cell r="AF122" t="str">
            <v/>
          </cell>
          <cell r="AG122">
            <v>0</v>
          </cell>
          <cell r="AH122" t="str">
            <v/>
          </cell>
          <cell r="AI122">
            <v>0</v>
          </cell>
          <cell r="AJ122" t="str">
            <v/>
          </cell>
          <cell r="AK122">
            <v>0</v>
          </cell>
          <cell r="AL122" t="str">
            <v/>
          </cell>
          <cell r="AM122">
            <v>0</v>
          </cell>
          <cell r="AN122" t="str">
            <v/>
          </cell>
          <cell r="AO122">
            <v>0</v>
          </cell>
          <cell r="AP122" t="str">
            <v/>
          </cell>
          <cell r="AQ122">
            <v>0</v>
          </cell>
          <cell r="AR122" t="str">
            <v/>
          </cell>
          <cell r="AS122">
            <v>0</v>
          </cell>
          <cell r="AT122" t="str">
            <v/>
          </cell>
          <cell r="AU122">
            <v>0</v>
          </cell>
          <cell r="AV122" t="str">
            <v/>
          </cell>
          <cell r="AW122">
            <v>0</v>
          </cell>
          <cell r="AX122" t="str">
            <v/>
          </cell>
          <cell r="AY122">
            <v>0</v>
          </cell>
          <cell r="AZ122" t="str">
            <v/>
          </cell>
          <cell r="BA122">
            <v>0</v>
          </cell>
          <cell r="BB122" t="str">
            <v/>
          </cell>
          <cell r="BC122">
            <v>0</v>
          </cell>
          <cell r="BD122" t="str">
            <v/>
          </cell>
          <cell r="BE122">
            <v>0</v>
          </cell>
          <cell r="BF122" t="str">
            <v/>
          </cell>
          <cell r="BG122">
            <v>0</v>
          </cell>
          <cell r="BH122" t="str">
            <v/>
          </cell>
          <cell r="BI122">
            <v>0</v>
          </cell>
          <cell r="BJ122" t="str">
            <v/>
          </cell>
          <cell r="BK122">
            <v>0</v>
          </cell>
          <cell r="BL122" t="str">
            <v/>
          </cell>
          <cell r="BM122">
            <v>0</v>
          </cell>
          <cell r="BN122" t="str">
            <v/>
          </cell>
          <cell r="BO122">
            <v>0</v>
          </cell>
          <cell r="BP122" t="str">
            <v/>
          </cell>
          <cell r="BQ122">
            <v>0</v>
          </cell>
          <cell r="BR122" t="str">
            <v/>
          </cell>
          <cell r="BS122">
            <v>0</v>
          </cell>
          <cell r="BT122" t="str">
            <v/>
          </cell>
          <cell r="BU122">
            <v>0</v>
          </cell>
          <cell r="BV122" t="str">
            <v/>
          </cell>
          <cell r="BW122">
            <v>0</v>
          </cell>
          <cell r="BX122" t="str">
            <v/>
          </cell>
          <cell r="BY122">
            <v>0</v>
          </cell>
          <cell r="BZ122" t="str">
            <v/>
          </cell>
          <cell r="CA122">
            <v>0</v>
          </cell>
          <cell r="CB122" t="str">
            <v/>
          </cell>
          <cell r="CC122">
            <v>0</v>
          </cell>
          <cell r="CD122" t="str">
            <v/>
          </cell>
          <cell r="CE122">
            <v>0</v>
          </cell>
          <cell r="CF122" t="str">
            <v/>
          </cell>
          <cell r="CG122">
            <v>0</v>
          </cell>
          <cell r="CH122" t="str">
            <v/>
          </cell>
          <cell r="CI122">
            <v>0</v>
          </cell>
          <cell r="CJ122">
            <v>0</v>
          </cell>
          <cell r="CK122">
            <v>0</v>
          </cell>
          <cell r="CL122" t="str">
            <v/>
          </cell>
        </row>
        <row r="123">
          <cell r="D123" t="str">
            <v>50-05-010</v>
          </cell>
          <cell r="E123" t="str">
            <v>MANO DE OBRA GENERAL - UNA CUADRILLA DE UN OFICIAL MAS UN AYUDANTE DURANTE UNA SEMANA</v>
          </cell>
          <cell r="F123" t="str">
            <v>GB</v>
          </cell>
          <cell r="G123">
            <v>0</v>
          </cell>
          <cell r="H123" t="str">
            <v/>
          </cell>
          <cell r="I123" t="str">
            <v/>
          </cell>
          <cell r="J123" t="str">
            <v/>
          </cell>
          <cell r="K123" t="str">
            <v/>
          </cell>
          <cell r="L123" t="str">
            <v/>
          </cell>
          <cell r="M123" t="str">
            <v/>
          </cell>
          <cell r="N123" t="str">
            <v/>
          </cell>
          <cell r="O123" t="str">
            <v/>
          </cell>
          <cell r="P123" t="str">
            <v/>
          </cell>
          <cell r="Q123" t="str">
            <v/>
          </cell>
          <cell r="R123" t="str">
            <v/>
          </cell>
          <cell r="S123" t="str">
            <v/>
          </cell>
          <cell r="T123" t="str">
            <v/>
          </cell>
          <cell r="U123" t="str">
            <v/>
          </cell>
          <cell r="V123" t="str">
            <v/>
          </cell>
          <cell r="W123" t="str">
            <v/>
          </cell>
          <cell r="X123" t="str">
            <v/>
          </cell>
          <cell r="Y123" t="str">
            <v/>
          </cell>
          <cell r="Z123" t="str">
            <v/>
          </cell>
          <cell r="AA123" t="str">
            <v/>
          </cell>
          <cell r="AB123" t="str">
            <v/>
          </cell>
          <cell r="AC123" t="str">
            <v/>
          </cell>
          <cell r="AD123" t="str">
            <v/>
          </cell>
          <cell r="AE123" t="str">
            <v/>
          </cell>
          <cell r="AF123" t="str">
            <v/>
          </cell>
          <cell r="AG123" t="str">
            <v/>
          </cell>
          <cell r="AH123" t="str">
            <v/>
          </cell>
          <cell r="AI123" t="str">
            <v/>
          </cell>
          <cell r="AJ123" t="str">
            <v/>
          </cell>
          <cell r="AK123" t="str">
            <v/>
          </cell>
          <cell r="AL123" t="str">
            <v/>
          </cell>
          <cell r="AM123" t="str">
            <v/>
          </cell>
          <cell r="AN123" t="str">
            <v/>
          </cell>
          <cell r="AO123" t="str">
            <v/>
          </cell>
          <cell r="AP123" t="str">
            <v/>
          </cell>
          <cell r="AQ123" t="str">
            <v/>
          </cell>
          <cell r="AR123" t="str">
            <v/>
          </cell>
          <cell r="AS123" t="str">
            <v/>
          </cell>
          <cell r="AT123" t="str">
            <v/>
          </cell>
          <cell r="AU123" t="str">
            <v/>
          </cell>
          <cell r="AV123" t="str">
            <v/>
          </cell>
          <cell r="AW123" t="str">
            <v/>
          </cell>
          <cell r="AX123" t="str">
            <v/>
          </cell>
          <cell r="AY123" t="str">
            <v/>
          </cell>
          <cell r="AZ123" t="str">
            <v/>
          </cell>
          <cell r="BA123" t="str">
            <v/>
          </cell>
          <cell r="BB123" t="str">
            <v/>
          </cell>
          <cell r="BC123" t="str">
            <v/>
          </cell>
          <cell r="BD123" t="str">
            <v/>
          </cell>
          <cell r="BE123" t="str">
            <v/>
          </cell>
          <cell r="BF123" t="str">
            <v/>
          </cell>
          <cell r="BG123" t="str">
            <v/>
          </cell>
          <cell r="BH123" t="str">
            <v/>
          </cell>
          <cell r="BI123" t="str">
            <v/>
          </cell>
          <cell r="BJ123" t="str">
            <v/>
          </cell>
          <cell r="BK123" t="str">
            <v/>
          </cell>
          <cell r="BL123" t="str">
            <v/>
          </cell>
          <cell r="BM123" t="str">
            <v/>
          </cell>
          <cell r="BN123" t="str">
            <v/>
          </cell>
          <cell r="BO123" t="str">
            <v/>
          </cell>
          <cell r="BP123" t="str">
            <v/>
          </cell>
          <cell r="BQ123" t="str">
            <v/>
          </cell>
          <cell r="BR123" t="str">
            <v/>
          </cell>
          <cell r="BS123" t="str">
            <v/>
          </cell>
          <cell r="BT123" t="str">
            <v/>
          </cell>
          <cell r="BU123" t="str">
            <v/>
          </cell>
          <cell r="BV123" t="str">
            <v/>
          </cell>
          <cell r="BW123" t="str">
            <v/>
          </cell>
          <cell r="BX123" t="str">
            <v/>
          </cell>
          <cell r="BY123" t="str">
            <v/>
          </cell>
          <cell r="BZ123" t="str">
            <v/>
          </cell>
          <cell r="CA123" t="str">
            <v/>
          </cell>
          <cell r="CB123" t="str">
            <v/>
          </cell>
          <cell r="CC123" t="str">
            <v/>
          </cell>
          <cell r="CD123" t="str">
            <v/>
          </cell>
          <cell r="CE123" t="str">
            <v/>
          </cell>
          <cell r="CF123" t="str">
            <v/>
          </cell>
          <cell r="CG123" t="str">
            <v/>
          </cell>
          <cell r="CH123" t="str">
            <v/>
          </cell>
          <cell r="CI123" t="str">
            <v/>
          </cell>
          <cell r="CJ123">
            <v>0</v>
          </cell>
          <cell r="CK123">
            <v>0</v>
          </cell>
          <cell r="CL123" t="str">
            <v/>
          </cell>
        </row>
        <row r="124">
          <cell r="D124" t="str">
            <v>60</v>
          </cell>
          <cell r="E124" t="str">
            <v>TRANSPORTES</v>
          </cell>
          <cell r="G124">
            <v>0</v>
          </cell>
          <cell r="H124" t="str">
            <v/>
          </cell>
          <cell r="I124" t="str">
            <v/>
          </cell>
          <cell r="J124" t="str">
            <v/>
          </cell>
          <cell r="K124" t="str">
            <v/>
          </cell>
          <cell r="L124" t="str">
            <v/>
          </cell>
          <cell r="M124" t="str">
            <v/>
          </cell>
          <cell r="N124" t="str">
            <v/>
          </cell>
          <cell r="O124" t="str">
            <v/>
          </cell>
          <cell r="P124" t="str">
            <v/>
          </cell>
          <cell r="Q124" t="str">
            <v/>
          </cell>
          <cell r="R124" t="str">
            <v/>
          </cell>
          <cell r="S124" t="str">
            <v/>
          </cell>
          <cell r="T124" t="str">
            <v/>
          </cell>
          <cell r="U124" t="str">
            <v/>
          </cell>
          <cell r="V124" t="str">
            <v/>
          </cell>
          <cell r="W124" t="str">
            <v/>
          </cell>
          <cell r="X124" t="str">
            <v/>
          </cell>
          <cell r="Y124" t="str">
            <v/>
          </cell>
          <cell r="Z124" t="str">
            <v/>
          </cell>
          <cell r="AA124" t="str">
            <v/>
          </cell>
          <cell r="AB124" t="str">
            <v/>
          </cell>
          <cell r="AC124" t="str">
            <v/>
          </cell>
          <cell r="AD124" t="str">
            <v/>
          </cell>
          <cell r="AE124" t="str">
            <v/>
          </cell>
          <cell r="AF124" t="str">
            <v/>
          </cell>
          <cell r="AG124" t="str">
            <v/>
          </cell>
          <cell r="AH124" t="str">
            <v/>
          </cell>
          <cell r="AI124" t="str">
            <v/>
          </cell>
          <cell r="AJ124" t="str">
            <v/>
          </cell>
          <cell r="AK124" t="str">
            <v/>
          </cell>
          <cell r="AL124" t="str">
            <v/>
          </cell>
          <cell r="AM124" t="str">
            <v/>
          </cell>
          <cell r="AN124" t="str">
            <v/>
          </cell>
          <cell r="AO124" t="str">
            <v/>
          </cell>
          <cell r="AP124" t="str">
            <v/>
          </cell>
          <cell r="AQ124" t="str">
            <v/>
          </cell>
          <cell r="AR124" t="str">
            <v/>
          </cell>
          <cell r="AS124" t="str">
            <v/>
          </cell>
          <cell r="AT124" t="str">
            <v/>
          </cell>
          <cell r="AU124" t="str">
            <v/>
          </cell>
          <cell r="AV124" t="str">
            <v/>
          </cell>
          <cell r="AW124" t="str">
            <v/>
          </cell>
          <cell r="AX124" t="str">
            <v/>
          </cell>
          <cell r="AY124" t="str">
            <v/>
          </cell>
          <cell r="AZ124" t="str">
            <v/>
          </cell>
          <cell r="BA124" t="str">
            <v/>
          </cell>
          <cell r="BB124" t="str">
            <v/>
          </cell>
          <cell r="BC124" t="str">
            <v/>
          </cell>
          <cell r="BD124" t="str">
            <v/>
          </cell>
          <cell r="BE124" t="str">
            <v/>
          </cell>
          <cell r="BF124" t="str">
            <v/>
          </cell>
          <cell r="BG124" t="str">
            <v/>
          </cell>
          <cell r="BH124" t="str">
            <v/>
          </cell>
          <cell r="BI124" t="str">
            <v/>
          </cell>
          <cell r="BJ124" t="str">
            <v/>
          </cell>
          <cell r="BK124" t="str">
            <v/>
          </cell>
          <cell r="BL124" t="str">
            <v/>
          </cell>
          <cell r="BM124" t="str">
            <v/>
          </cell>
          <cell r="BN124" t="str">
            <v/>
          </cell>
          <cell r="BO124" t="str">
            <v/>
          </cell>
          <cell r="BP124" t="str">
            <v/>
          </cell>
          <cell r="BQ124" t="str">
            <v/>
          </cell>
          <cell r="BR124" t="str">
            <v/>
          </cell>
          <cell r="BS124" t="str">
            <v/>
          </cell>
          <cell r="BT124" t="str">
            <v/>
          </cell>
          <cell r="BU124" t="str">
            <v/>
          </cell>
          <cell r="BV124" t="str">
            <v/>
          </cell>
          <cell r="BW124" t="str">
            <v/>
          </cell>
          <cell r="BX124" t="str">
            <v/>
          </cell>
          <cell r="BY124" t="str">
            <v/>
          </cell>
          <cell r="BZ124" t="str">
            <v/>
          </cell>
          <cell r="CA124" t="str">
            <v/>
          </cell>
          <cell r="CB124" t="str">
            <v/>
          </cell>
          <cell r="CC124" t="str">
            <v/>
          </cell>
          <cell r="CD124" t="str">
            <v/>
          </cell>
          <cell r="CE124" t="str">
            <v/>
          </cell>
          <cell r="CF124" t="str">
            <v/>
          </cell>
          <cell r="CG124" t="str">
            <v/>
          </cell>
          <cell r="CH124" t="str">
            <v/>
          </cell>
          <cell r="CI124" t="str">
            <v/>
          </cell>
          <cell r="CJ124">
            <v>0</v>
          </cell>
          <cell r="CK124" t="str">
            <v/>
          </cell>
          <cell r="CL124">
            <v>0</v>
          </cell>
        </row>
        <row r="125">
          <cell r="D125" t="str">
            <v>60-05</v>
          </cell>
          <cell r="E125" t="str">
            <v>TRANSPORTES</v>
          </cell>
          <cell r="G125">
            <v>0</v>
          </cell>
          <cell r="H125" t="str">
            <v/>
          </cell>
          <cell r="I125">
            <v>0</v>
          </cell>
          <cell r="J125" t="str">
            <v/>
          </cell>
          <cell r="K125">
            <v>0</v>
          </cell>
          <cell r="L125" t="str">
            <v/>
          </cell>
          <cell r="M125">
            <v>0</v>
          </cell>
          <cell r="N125" t="str">
            <v/>
          </cell>
          <cell r="O125">
            <v>0</v>
          </cell>
          <cell r="P125" t="str">
            <v/>
          </cell>
          <cell r="Q125">
            <v>0</v>
          </cell>
          <cell r="R125" t="str">
            <v/>
          </cell>
          <cell r="S125">
            <v>0</v>
          </cell>
          <cell r="T125" t="str">
            <v/>
          </cell>
          <cell r="U125">
            <v>0</v>
          </cell>
          <cell r="V125" t="str">
            <v/>
          </cell>
          <cell r="W125">
            <v>0</v>
          </cell>
          <cell r="X125" t="str">
            <v/>
          </cell>
          <cell r="Y125">
            <v>0</v>
          </cell>
          <cell r="Z125" t="str">
            <v/>
          </cell>
          <cell r="AA125">
            <v>0</v>
          </cell>
          <cell r="AB125" t="str">
            <v/>
          </cell>
          <cell r="AC125">
            <v>0</v>
          </cell>
          <cell r="AD125" t="str">
            <v/>
          </cell>
          <cell r="AE125">
            <v>0</v>
          </cell>
          <cell r="AF125" t="str">
            <v/>
          </cell>
          <cell r="AG125">
            <v>0</v>
          </cell>
          <cell r="AH125" t="str">
            <v/>
          </cell>
          <cell r="AI125">
            <v>0</v>
          </cell>
          <cell r="AJ125" t="str">
            <v/>
          </cell>
          <cell r="AK125">
            <v>0</v>
          </cell>
          <cell r="AL125" t="str">
            <v/>
          </cell>
          <cell r="AM125">
            <v>0</v>
          </cell>
          <cell r="AN125" t="str">
            <v/>
          </cell>
          <cell r="AO125">
            <v>0</v>
          </cell>
          <cell r="AP125" t="str">
            <v/>
          </cell>
          <cell r="AQ125">
            <v>0</v>
          </cell>
          <cell r="AR125" t="str">
            <v/>
          </cell>
          <cell r="AS125">
            <v>0</v>
          </cell>
          <cell r="AT125" t="str">
            <v/>
          </cell>
          <cell r="AU125">
            <v>0</v>
          </cell>
          <cell r="AV125" t="str">
            <v/>
          </cell>
          <cell r="AW125">
            <v>0</v>
          </cell>
          <cell r="AX125" t="str">
            <v/>
          </cell>
          <cell r="AY125">
            <v>0</v>
          </cell>
          <cell r="AZ125" t="str">
            <v/>
          </cell>
          <cell r="BA125">
            <v>0</v>
          </cell>
          <cell r="BB125" t="str">
            <v/>
          </cell>
          <cell r="BC125">
            <v>0</v>
          </cell>
          <cell r="BD125" t="str">
            <v/>
          </cell>
          <cell r="BE125">
            <v>0</v>
          </cell>
          <cell r="BF125" t="str">
            <v/>
          </cell>
          <cell r="BG125">
            <v>0</v>
          </cell>
          <cell r="BH125" t="str">
            <v/>
          </cell>
          <cell r="BI125">
            <v>0</v>
          </cell>
          <cell r="BJ125" t="str">
            <v/>
          </cell>
          <cell r="BK125">
            <v>0</v>
          </cell>
          <cell r="BL125" t="str">
            <v/>
          </cell>
          <cell r="BM125">
            <v>0</v>
          </cell>
          <cell r="BN125" t="str">
            <v/>
          </cell>
          <cell r="BO125">
            <v>0</v>
          </cell>
          <cell r="BP125" t="str">
            <v/>
          </cell>
          <cell r="BQ125">
            <v>0</v>
          </cell>
          <cell r="BR125" t="str">
            <v/>
          </cell>
          <cell r="BS125">
            <v>0</v>
          </cell>
          <cell r="BT125" t="str">
            <v/>
          </cell>
          <cell r="BU125">
            <v>0</v>
          </cell>
          <cell r="BV125" t="str">
            <v/>
          </cell>
          <cell r="BW125">
            <v>0</v>
          </cell>
          <cell r="BX125" t="str">
            <v/>
          </cell>
          <cell r="BY125">
            <v>0</v>
          </cell>
          <cell r="BZ125" t="str">
            <v/>
          </cell>
          <cell r="CA125">
            <v>0</v>
          </cell>
          <cell r="CB125" t="str">
            <v/>
          </cell>
          <cell r="CC125">
            <v>0</v>
          </cell>
          <cell r="CD125" t="str">
            <v/>
          </cell>
          <cell r="CE125">
            <v>0</v>
          </cell>
          <cell r="CF125" t="str">
            <v/>
          </cell>
          <cell r="CG125">
            <v>0</v>
          </cell>
          <cell r="CH125" t="str">
            <v/>
          </cell>
          <cell r="CI125">
            <v>0</v>
          </cell>
          <cell r="CJ125">
            <v>0</v>
          </cell>
          <cell r="CK125">
            <v>0</v>
          </cell>
          <cell r="CL125" t="str">
            <v/>
          </cell>
        </row>
        <row r="126">
          <cell r="D126" t="str">
            <v>60-05-010</v>
          </cell>
          <cell r="E126" t="str">
            <v>TRANSPORTE A VIVIENDA EQUIVALE AL 6% DEL PRESUPUESTO (EL TRANPORTE LLEGARA A LA VIVIENDA SIEMPRE Y CUANDO EXISTA ACCESO POR VIA VEHICULAR A LA MISMA. DE LO CONTRARIO ESTE LLEGARA AL PUNTO MAS CERCANO A LA VIVIENDA Y EL BENEFICIARIO SE ENCARGARA DE INGRESARLO).</v>
          </cell>
          <cell r="F126" t="str">
            <v>U</v>
          </cell>
          <cell r="G126">
            <v>0</v>
          </cell>
          <cell r="H126" t="str">
            <v/>
          </cell>
          <cell r="I126" t="str">
            <v/>
          </cell>
          <cell r="J126" t="str">
            <v/>
          </cell>
          <cell r="K126" t="str">
            <v/>
          </cell>
          <cell r="L126" t="str">
            <v/>
          </cell>
          <cell r="M126" t="str">
            <v/>
          </cell>
          <cell r="N126" t="str">
            <v/>
          </cell>
          <cell r="O126" t="str">
            <v/>
          </cell>
          <cell r="P126" t="str">
            <v/>
          </cell>
          <cell r="Q126" t="str">
            <v/>
          </cell>
          <cell r="R126" t="str">
            <v/>
          </cell>
          <cell r="S126" t="str">
            <v/>
          </cell>
          <cell r="T126" t="str">
            <v/>
          </cell>
          <cell r="U126" t="str">
            <v/>
          </cell>
          <cell r="V126" t="str">
            <v/>
          </cell>
          <cell r="W126" t="str">
            <v/>
          </cell>
          <cell r="X126" t="str">
            <v/>
          </cell>
          <cell r="Y126" t="str">
            <v/>
          </cell>
          <cell r="Z126" t="str">
            <v/>
          </cell>
          <cell r="AA126" t="str">
            <v/>
          </cell>
          <cell r="AB126" t="str">
            <v/>
          </cell>
          <cell r="AC126" t="str">
            <v/>
          </cell>
          <cell r="AD126" t="str">
            <v/>
          </cell>
          <cell r="AE126" t="str">
            <v/>
          </cell>
          <cell r="AF126" t="str">
            <v/>
          </cell>
          <cell r="AG126" t="str">
            <v/>
          </cell>
          <cell r="AH126" t="str">
            <v/>
          </cell>
          <cell r="AI126" t="str">
            <v/>
          </cell>
          <cell r="AJ126" t="str">
            <v/>
          </cell>
          <cell r="AK126" t="str">
            <v/>
          </cell>
          <cell r="AL126" t="str">
            <v/>
          </cell>
          <cell r="AM126" t="str">
            <v/>
          </cell>
          <cell r="AN126" t="str">
            <v/>
          </cell>
          <cell r="AO126" t="str">
            <v/>
          </cell>
          <cell r="AP126" t="str">
            <v/>
          </cell>
          <cell r="AQ126" t="str">
            <v/>
          </cell>
          <cell r="AR126" t="str">
            <v/>
          </cell>
          <cell r="AS126" t="str">
            <v/>
          </cell>
          <cell r="AT126" t="str">
            <v/>
          </cell>
          <cell r="AU126" t="str">
            <v/>
          </cell>
          <cell r="AV126" t="str">
            <v/>
          </cell>
          <cell r="AW126" t="str">
            <v/>
          </cell>
          <cell r="AX126" t="str">
            <v/>
          </cell>
          <cell r="AY126" t="str">
            <v/>
          </cell>
          <cell r="AZ126" t="str">
            <v/>
          </cell>
          <cell r="BA126" t="str">
            <v/>
          </cell>
          <cell r="BB126" t="str">
            <v/>
          </cell>
          <cell r="BC126" t="str">
            <v/>
          </cell>
          <cell r="BD126" t="str">
            <v/>
          </cell>
          <cell r="BE126" t="str">
            <v/>
          </cell>
          <cell r="BF126" t="str">
            <v/>
          </cell>
          <cell r="BG126" t="str">
            <v/>
          </cell>
          <cell r="BH126" t="str">
            <v/>
          </cell>
          <cell r="BI126" t="str">
            <v/>
          </cell>
          <cell r="BJ126" t="str">
            <v/>
          </cell>
          <cell r="BK126" t="str">
            <v/>
          </cell>
          <cell r="BL126" t="str">
            <v/>
          </cell>
          <cell r="BM126" t="str">
            <v/>
          </cell>
          <cell r="BN126" t="str">
            <v/>
          </cell>
          <cell r="BO126" t="str">
            <v/>
          </cell>
          <cell r="BP126" t="str">
            <v/>
          </cell>
          <cell r="BQ126" t="str">
            <v/>
          </cell>
          <cell r="BR126" t="str">
            <v/>
          </cell>
          <cell r="BS126" t="str">
            <v/>
          </cell>
          <cell r="BT126" t="str">
            <v/>
          </cell>
          <cell r="BU126" t="str">
            <v/>
          </cell>
          <cell r="BV126" t="str">
            <v/>
          </cell>
          <cell r="BW126" t="str">
            <v/>
          </cell>
          <cell r="BX126" t="str">
            <v/>
          </cell>
          <cell r="BY126" t="str">
            <v/>
          </cell>
          <cell r="BZ126" t="str">
            <v/>
          </cell>
          <cell r="CA126" t="str">
            <v/>
          </cell>
          <cell r="CB126" t="str">
            <v/>
          </cell>
          <cell r="CC126" t="str">
            <v/>
          </cell>
          <cell r="CD126" t="str">
            <v/>
          </cell>
          <cell r="CE126" t="str">
            <v/>
          </cell>
          <cell r="CF126" t="str">
            <v/>
          </cell>
          <cell r="CG126" t="str">
            <v/>
          </cell>
          <cell r="CH126" t="str">
            <v/>
          </cell>
          <cell r="CI126" t="str">
            <v/>
          </cell>
          <cell r="CJ126">
            <v>0</v>
          </cell>
          <cell r="CK126">
            <v>0</v>
          </cell>
          <cell r="CL126" t="str">
            <v/>
          </cell>
        </row>
        <row r="127">
          <cell r="D127">
            <v>90</v>
          </cell>
          <cell r="E127" t="str">
            <v>TOTAL COSTO DIRECTO</v>
          </cell>
          <cell r="I127">
            <v>34565561.0146624</v>
          </cell>
          <cell r="K127">
            <v>3708945.2420000006</v>
          </cell>
          <cell r="M127">
            <v>3586466.5199999996</v>
          </cell>
          <cell r="O127">
            <v>3648587.4399999995</v>
          </cell>
          <cell r="Q127">
            <v>6341367.1449999996</v>
          </cell>
          <cell r="S127">
            <v>3588502.2280000006</v>
          </cell>
          <cell r="U127">
            <v>3557134.3000000007</v>
          </cell>
          <cell r="W127">
            <v>3556241.7199999997</v>
          </cell>
          <cell r="Y127">
            <v>3199383.2800000003</v>
          </cell>
          <cell r="AA127">
            <v>3759341.75</v>
          </cell>
          <cell r="AC127">
            <v>4414748.040000001</v>
          </cell>
          <cell r="AE127">
            <v>3957553.0830000006</v>
          </cell>
          <cell r="AG127">
            <v>4229229.8637999985</v>
          </cell>
          <cell r="AI127">
            <v>4125389.330000001</v>
          </cell>
          <cell r="AK127">
            <v>4183793.1763999998</v>
          </cell>
          <cell r="AM127">
            <v>3506746.7199999997</v>
          </cell>
          <cell r="AO127">
            <v>3515757.6540000001</v>
          </cell>
          <cell r="AQ127">
            <v>4803212.2200000007</v>
          </cell>
          <cell r="AS127">
            <v>5571699.5299999993</v>
          </cell>
          <cell r="AU127">
            <v>4202239.28</v>
          </cell>
          <cell r="AW127">
            <v>3645433.4756000005</v>
          </cell>
          <cell r="AY127">
            <v>3603232.0420000004</v>
          </cell>
          <cell r="BA127">
            <v>4055239.9679999999</v>
          </cell>
          <cell r="BC127">
            <v>4345225.8407999994</v>
          </cell>
          <cell r="BE127">
            <v>3968138.12</v>
          </cell>
          <cell r="BG127">
            <v>1827365.9279999998</v>
          </cell>
          <cell r="BI127">
            <v>8287101.2400000012</v>
          </cell>
          <cell r="BK127">
            <v>3239907.6680000005</v>
          </cell>
          <cell r="BM127">
            <v>1217299.0136000002</v>
          </cell>
          <cell r="BO127">
            <v>6286299.6749999998</v>
          </cell>
          <cell r="BQ127">
            <v>3120004.3680000002</v>
          </cell>
          <cell r="BS127">
            <v>4185573.4408000004</v>
          </cell>
          <cell r="BU127">
            <v>4276250.2895999998</v>
          </cell>
          <cell r="BW127">
            <v>3452275.6159999999</v>
          </cell>
          <cell r="BY127">
            <v>2809171.6399999997</v>
          </cell>
          <cell r="CA127">
            <v>2794303.1960000005</v>
          </cell>
          <cell r="CC127">
            <v>4267996.1510000005</v>
          </cell>
          <cell r="CE127">
            <v>2662566.64</v>
          </cell>
          <cell r="CG127">
            <v>3339423.06</v>
          </cell>
          <cell r="CI127">
            <v>3683117.0760000004</v>
          </cell>
          <cell r="CL127">
            <v>187087823.98526239</v>
          </cell>
        </row>
        <row r="128">
          <cell r="D128">
            <v>92</v>
          </cell>
          <cell r="E128" t="str">
            <v>ADMINISTRACION</v>
          </cell>
          <cell r="CK128">
            <v>0.17631803841335233</v>
          </cell>
          <cell r="CL128">
            <v>32986958.136103995</v>
          </cell>
        </row>
        <row r="129">
          <cell r="D129">
            <v>96</v>
          </cell>
          <cell r="E129" t="str">
            <v>UTILIDAD (INLCUIDO IVA)</v>
          </cell>
          <cell r="CK129">
            <v>0.09</v>
          </cell>
          <cell r="CL129">
            <v>16837904.158673614</v>
          </cell>
        </row>
        <row r="130">
          <cell r="D130">
            <v>99</v>
          </cell>
          <cell r="E130" t="str">
            <v>VALOR TOTAL PROYECTO</v>
          </cell>
          <cell r="CL130">
            <v>236912686.28004</v>
          </cell>
        </row>
        <row r="131">
          <cell r="E131" t="str">
            <v>INVERSION AMBIENTAL</v>
          </cell>
          <cell r="CL131">
            <v>2113520</v>
          </cell>
        </row>
        <row r="132">
          <cell r="E132" t="str">
            <v>COSTOS SUPERVISION</v>
          </cell>
          <cell r="CL132">
            <v>19683997.600000001</v>
          </cell>
        </row>
        <row r="133">
          <cell r="E133" t="str">
            <v>INTERVENTORÍA</v>
          </cell>
          <cell r="CL133">
            <v>28922950</v>
          </cell>
        </row>
        <row r="134">
          <cell r="CK134" t="str">
            <v>VALOR PROYECTO</v>
          </cell>
          <cell r="CL134">
            <v>287633153.88003999</v>
          </cell>
        </row>
        <row r="135">
          <cell r="CK135" t="str">
            <v>DISPONIBILIDAD</v>
          </cell>
          <cell r="CL135">
            <v>287633152.64620399</v>
          </cell>
        </row>
        <row r="136">
          <cell r="CK136" t="str">
            <v>DIFERENCIA</v>
          </cell>
          <cell r="CL136">
            <v>-1.2338359951972961</v>
          </cell>
        </row>
        <row r="137">
          <cell r="E137" t="str">
            <v>Elaboró: Ing. Raul Cardona Franco</v>
          </cell>
        </row>
      </sheetData>
      <sheetData sheetId="6"/>
      <sheetData sheetId="7"/>
      <sheetData sheetId="8"/>
      <sheetData sheetId="9"/>
      <sheetData sheetId="10"/>
      <sheetData sheetId="11"/>
      <sheetData sheetId="12">
        <row r="1">
          <cell r="H1">
            <v>20</v>
          </cell>
          <cell r="I1" t="str">
            <v>KM</v>
          </cell>
        </row>
        <row r="2">
          <cell r="D2" t="str">
            <v>COD</v>
          </cell>
          <cell r="E2" t="str">
            <v>MATERIALES</v>
          </cell>
          <cell r="F2" t="str">
            <v>UN</v>
          </cell>
          <cell r="G2" t="str">
            <v>VALOR SIN IVA</v>
          </cell>
          <cell r="H2" t="str">
            <v>TPTE EXT</v>
          </cell>
          <cell r="I2" t="str">
            <v>IVA - PS</v>
          </cell>
          <cell r="J2" t="str">
            <v>VALOR CON IVA O PRESTACIONES SOCIALES</v>
          </cell>
        </row>
        <row r="3">
          <cell r="D3">
            <v>11111</v>
          </cell>
          <cell r="E3" t="str">
            <v>cemento blanco</v>
          </cell>
          <cell r="F3" t="str">
            <v>kg</v>
          </cell>
          <cell r="G3">
            <v>1130</v>
          </cell>
          <cell r="I3">
            <v>0</v>
          </cell>
          <cell r="J3">
            <v>1130</v>
          </cell>
        </row>
        <row r="4">
          <cell r="D4">
            <v>11116</v>
          </cell>
          <cell r="E4" t="str">
            <v>cemento gris 50 kg portland tipo I</v>
          </cell>
          <cell r="F4" t="str">
            <v>blt</v>
          </cell>
          <cell r="G4">
            <v>23733.33</v>
          </cell>
          <cell r="I4">
            <v>0</v>
          </cell>
          <cell r="J4">
            <v>23733.33</v>
          </cell>
        </row>
        <row r="5">
          <cell r="D5">
            <v>11122</v>
          </cell>
          <cell r="E5" t="str">
            <v>pegacor gris x 25 kg</v>
          </cell>
          <cell r="F5" t="str">
            <v>kg</v>
          </cell>
          <cell r="G5">
            <v>996</v>
          </cell>
          <cell r="I5">
            <v>0</v>
          </cell>
          <cell r="J5">
            <v>996</v>
          </cell>
        </row>
        <row r="6">
          <cell r="D6">
            <v>11181</v>
          </cell>
          <cell r="E6" t="str">
            <v>cal hidratada x 10 kg</v>
          </cell>
          <cell r="F6" t="str">
            <v>kg</v>
          </cell>
          <cell r="G6">
            <v>800</v>
          </cell>
          <cell r="I6">
            <v>0</v>
          </cell>
          <cell r="J6">
            <v>800</v>
          </cell>
        </row>
        <row r="7">
          <cell r="D7">
            <v>11215</v>
          </cell>
          <cell r="E7" t="str">
            <v>arena triturada para concreto</v>
          </cell>
          <cell r="F7" t="str">
            <v>m3</v>
          </cell>
          <cell r="G7">
            <v>92666.67</v>
          </cell>
          <cell r="I7">
            <v>0</v>
          </cell>
          <cell r="J7">
            <v>92666.67</v>
          </cell>
        </row>
        <row r="8">
          <cell r="D8">
            <v>11218</v>
          </cell>
          <cell r="E8" t="str">
            <v>arenilla</v>
          </cell>
          <cell r="F8" t="str">
            <v>m3</v>
          </cell>
          <cell r="G8">
            <v>45000</v>
          </cell>
          <cell r="I8">
            <v>0</v>
          </cell>
          <cell r="J8">
            <v>45000</v>
          </cell>
        </row>
        <row r="9">
          <cell r="D9" t="str">
            <v>1121A</v>
          </cell>
          <cell r="E9" t="str">
            <v>arena pega</v>
          </cell>
          <cell r="F9" t="str">
            <v>m3</v>
          </cell>
          <cell r="G9">
            <v>90833.33</v>
          </cell>
          <cell r="I9">
            <v>0</v>
          </cell>
          <cell r="J9">
            <v>90833.33</v>
          </cell>
        </row>
        <row r="10">
          <cell r="D10">
            <v>11234</v>
          </cell>
          <cell r="E10" t="str">
            <v>triturado 3/4"</v>
          </cell>
          <cell r="F10" t="str">
            <v>m3</v>
          </cell>
          <cell r="G10">
            <v>102666.67</v>
          </cell>
          <cell r="I10">
            <v>0</v>
          </cell>
          <cell r="J10">
            <v>102666.67</v>
          </cell>
        </row>
        <row r="11">
          <cell r="D11" t="str">
            <v>123C1</v>
          </cell>
          <cell r="E11" t="str">
            <v>hidrofugo</v>
          </cell>
          <cell r="F11" t="str">
            <v>gl</v>
          </cell>
          <cell r="G11">
            <v>28986.352941176465</v>
          </cell>
          <cell r="I11">
            <v>0</v>
          </cell>
          <cell r="J11">
            <v>28986.352941176465</v>
          </cell>
        </row>
        <row r="12">
          <cell r="D12">
            <v>12171</v>
          </cell>
          <cell r="E12" t="str">
            <v>concolor corona - lechada</v>
          </cell>
          <cell r="F12" t="str">
            <v>kg</v>
          </cell>
          <cell r="G12">
            <v>12150</v>
          </cell>
          <cell r="I12">
            <v>0</v>
          </cell>
          <cell r="J12">
            <v>12150</v>
          </cell>
        </row>
        <row r="13">
          <cell r="D13">
            <v>12551</v>
          </cell>
          <cell r="E13" t="str">
            <v>impermeabilizante ed-9 x 5 gl</v>
          </cell>
          <cell r="F13" t="str">
            <v>gl</v>
          </cell>
          <cell r="G13">
            <v>12780</v>
          </cell>
          <cell r="I13">
            <v>0</v>
          </cell>
          <cell r="J13">
            <v>12780</v>
          </cell>
        </row>
        <row r="14">
          <cell r="D14">
            <v>14123</v>
          </cell>
          <cell r="E14" t="str">
            <v>angulo de acero de 2-1/2"x2-1/2"x1/4"</v>
          </cell>
          <cell r="F14" t="str">
            <v>m</v>
          </cell>
          <cell r="G14">
            <v>8500</v>
          </cell>
          <cell r="I14">
            <v>0</v>
          </cell>
          <cell r="J14">
            <v>8500</v>
          </cell>
        </row>
        <row r="15">
          <cell r="D15">
            <v>14378</v>
          </cell>
          <cell r="E15" t="str">
            <v>moldura en madera 1/4 bocel x 2,80 m</v>
          </cell>
          <cell r="F15" t="str">
            <v>m</v>
          </cell>
          <cell r="G15">
            <v>1880</v>
          </cell>
          <cell r="I15">
            <v>0</v>
          </cell>
          <cell r="J15">
            <v>1880</v>
          </cell>
        </row>
        <row r="16">
          <cell r="D16" t="str">
            <v>143C8</v>
          </cell>
          <cell r="E16" t="str">
            <v>pirlan crudo 3 metros 2.0 cm en aluminio</v>
          </cell>
          <cell r="F16" t="str">
            <v>m</v>
          </cell>
          <cell r="G16">
            <v>2300</v>
          </cell>
          <cell r="I16">
            <v>0</v>
          </cell>
          <cell r="J16">
            <v>2300</v>
          </cell>
        </row>
        <row r="17">
          <cell r="D17">
            <v>14511</v>
          </cell>
          <cell r="E17" t="str">
            <v>canal plastico tipo raingo</v>
          </cell>
          <cell r="F17" t="str">
            <v>u</v>
          </cell>
          <cell r="G17">
            <v>15278</v>
          </cell>
          <cell r="I17">
            <v>0</v>
          </cell>
          <cell r="J17">
            <v>15278</v>
          </cell>
        </row>
        <row r="18">
          <cell r="D18">
            <v>14512</v>
          </cell>
          <cell r="E18" t="str">
            <v>union canal a bajante</v>
          </cell>
          <cell r="F18" t="str">
            <v>u</v>
          </cell>
          <cell r="G18">
            <v>6033.33</v>
          </cell>
          <cell r="I18">
            <v>0</v>
          </cell>
          <cell r="J18">
            <v>6033.33</v>
          </cell>
        </row>
        <row r="19">
          <cell r="D19">
            <v>14513</v>
          </cell>
          <cell r="E19" t="str">
            <v>soporte metalico para canal</v>
          </cell>
          <cell r="F19" t="str">
            <v>u</v>
          </cell>
          <cell r="G19">
            <v>5100</v>
          </cell>
          <cell r="I19">
            <v>0</v>
          </cell>
          <cell r="J19">
            <v>5100</v>
          </cell>
        </row>
        <row r="20">
          <cell r="D20">
            <v>14514</v>
          </cell>
          <cell r="E20" t="str">
            <v>soporte bajante redondo</v>
          </cell>
          <cell r="F20" t="str">
            <v>u</v>
          </cell>
          <cell r="G20">
            <v>1600</v>
          </cell>
          <cell r="I20">
            <v>0</v>
          </cell>
          <cell r="J20">
            <v>1600</v>
          </cell>
        </row>
        <row r="21">
          <cell r="D21">
            <v>14515</v>
          </cell>
          <cell r="E21" t="str">
            <v>tapa canal</v>
          </cell>
          <cell r="F21" t="str">
            <v>u</v>
          </cell>
          <cell r="G21">
            <v>5902</v>
          </cell>
          <cell r="I21">
            <v>0</v>
          </cell>
          <cell r="J21">
            <v>5902</v>
          </cell>
        </row>
        <row r="22">
          <cell r="D22">
            <v>14516</v>
          </cell>
          <cell r="E22" t="str">
            <v>bajante redondo 3m</v>
          </cell>
          <cell r="F22" t="str">
            <v>m</v>
          </cell>
          <cell r="G22">
            <v>6355</v>
          </cell>
          <cell r="I22">
            <v>0</v>
          </cell>
          <cell r="J22">
            <v>6355</v>
          </cell>
        </row>
        <row r="23">
          <cell r="D23">
            <v>14517</v>
          </cell>
          <cell r="E23" t="str">
            <v>codo bajante</v>
          </cell>
          <cell r="F23" t="str">
            <v>u</v>
          </cell>
          <cell r="G23">
            <v>4983.33</v>
          </cell>
          <cell r="I23">
            <v>0</v>
          </cell>
          <cell r="J23">
            <v>4983.33</v>
          </cell>
        </row>
        <row r="24">
          <cell r="D24" t="str">
            <v>1CD66</v>
          </cell>
          <cell r="E24" t="str">
            <v>tanque 250 l con diametro maximo tapa superior 80 cm</v>
          </cell>
          <cell r="F24" t="str">
            <v>u</v>
          </cell>
          <cell r="G24">
            <v>114500</v>
          </cell>
          <cell r="I24">
            <v>0</v>
          </cell>
          <cell r="J24">
            <v>114500</v>
          </cell>
        </row>
        <row r="25">
          <cell r="D25" t="str">
            <v>1512O</v>
          </cell>
          <cell r="E25" t="str">
            <v>acero de refuerzo figurado</v>
          </cell>
          <cell r="F25" t="str">
            <v>kg</v>
          </cell>
          <cell r="G25">
            <v>2380</v>
          </cell>
          <cell r="I25">
            <v>0</v>
          </cell>
          <cell r="J25">
            <v>2380</v>
          </cell>
        </row>
        <row r="26">
          <cell r="D26">
            <v>15231</v>
          </cell>
          <cell r="E26" t="str">
            <v>alambre recocido (alambre cal 18)</v>
          </cell>
          <cell r="F26" t="str">
            <v>kg</v>
          </cell>
          <cell r="G26">
            <v>2668</v>
          </cell>
          <cell r="I26">
            <v>0</v>
          </cell>
          <cell r="J26">
            <v>2668</v>
          </cell>
        </row>
        <row r="27">
          <cell r="D27">
            <v>15421</v>
          </cell>
          <cell r="E27" t="str">
            <v>clavos</v>
          </cell>
          <cell r="F27" t="str">
            <v>lb</v>
          </cell>
          <cell r="G27">
            <v>2200</v>
          </cell>
          <cell r="I27">
            <v>0</v>
          </cell>
          <cell r="J27">
            <v>2200</v>
          </cell>
        </row>
        <row r="28">
          <cell r="D28">
            <v>15424</v>
          </cell>
          <cell r="E28" t="str">
            <v>anclaje madera techoline verde x 100u</v>
          </cell>
          <cell r="F28" t="str">
            <v>u</v>
          </cell>
          <cell r="G28">
            <v>239</v>
          </cell>
          <cell r="I28">
            <v>0</v>
          </cell>
          <cell r="J28">
            <v>239</v>
          </cell>
        </row>
        <row r="29">
          <cell r="D29">
            <v>15425</v>
          </cell>
          <cell r="E29" t="str">
            <v>gancho sujecion techo</v>
          </cell>
          <cell r="F29" t="str">
            <v>u</v>
          </cell>
          <cell r="G29">
            <v>213.01</v>
          </cell>
          <cell r="I29">
            <v>0</v>
          </cell>
          <cell r="J29">
            <v>213.01</v>
          </cell>
        </row>
        <row r="30">
          <cell r="D30">
            <v>15911</v>
          </cell>
          <cell r="E30" t="str">
            <v>perno en varilla roscada 3/8", incluye dos tuercas</v>
          </cell>
          <cell r="F30" t="str">
            <v>u</v>
          </cell>
          <cell r="G30">
            <v>2300</v>
          </cell>
          <cell r="I30">
            <v>0</v>
          </cell>
          <cell r="J30">
            <v>2300</v>
          </cell>
        </row>
        <row r="31">
          <cell r="D31">
            <v>15912</v>
          </cell>
          <cell r="E31" t="str">
            <v>tornillo expansivo para anclaje al concreto, incluye anclaje.</v>
          </cell>
          <cell r="F31" t="str">
            <v>u</v>
          </cell>
          <cell r="G31">
            <v>4000</v>
          </cell>
          <cell r="I31">
            <v>0</v>
          </cell>
          <cell r="J31">
            <v>4000</v>
          </cell>
        </row>
        <row r="32">
          <cell r="D32">
            <v>16323</v>
          </cell>
          <cell r="E32" t="str">
            <v>ceramica egeo blanco 20.5x20.5 ref. 202204001</v>
          </cell>
          <cell r="F32" t="str">
            <v>m2</v>
          </cell>
          <cell r="G32">
            <v>16766.669999999998</v>
          </cell>
          <cell r="I32">
            <v>0</v>
          </cell>
          <cell r="J32">
            <v>16766.669999999998</v>
          </cell>
        </row>
        <row r="33">
          <cell r="D33" t="str">
            <v>1632H</v>
          </cell>
          <cell r="E33" t="str">
            <v>baldosin 20x20 cm trafico 3 piso pared</v>
          </cell>
          <cell r="F33" t="str">
            <v>m2</v>
          </cell>
          <cell r="G33">
            <v>19400</v>
          </cell>
          <cell r="I33">
            <v>0</v>
          </cell>
          <cell r="J33">
            <v>19400</v>
          </cell>
        </row>
        <row r="34">
          <cell r="D34" t="str">
            <v>1632I</v>
          </cell>
          <cell r="E34" t="str">
            <v>piso volda corona 45.8x45.8</v>
          </cell>
          <cell r="F34" t="str">
            <v>m2</v>
          </cell>
          <cell r="G34">
            <v>20500</v>
          </cell>
          <cell r="I34">
            <v>0</v>
          </cell>
          <cell r="J34">
            <v>20500</v>
          </cell>
        </row>
        <row r="35">
          <cell r="D35">
            <v>16521</v>
          </cell>
          <cell r="E35" t="str">
            <v>plolietileno negro</v>
          </cell>
          <cell r="F35" t="str">
            <v>u</v>
          </cell>
          <cell r="G35">
            <v>1374.8466666666666</v>
          </cell>
          <cell r="I35">
            <v>0</v>
          </cell>
          <cell r="J35">
            <v>1374.8466666666666</v>
          </cell>
        </row>
        <row r="36">
          <cell r="D36" t="str">
            <v>16C21</v>
          </cell>
          <cell r="E36" t="str">
            <v>puerta metalica en lamina cal 22 - inlcuye marco</v>
          </cell>
          <cell r="F36" t="str">
            <v>u</v>
          </cell>
          <cell r="G36">
            <v>210000</v>
          </cell>
          <cell r="I36">
            <v>0</v>
          </cell>
          <cell r="J36">
            <v>210000</v>
          </cell>
        </row>
        <row r="37">
          <cell r="D37" t="str">
            <v>16E11</v>
          </cell>
          <cell r="E37" t="str">
            <v>teja verde 2 x 0,95 metros 1.55 m2 techoline</v>
          </cell>
          <cell r="F37" t="str">
            <v>u</v>
          </cell>
          <cell r="G37">
            <v>41790</v>
          </cell>
          <cell r="I37">
            <v>0</v>
          </cell>
          <cell r="J37">
            <v>41790</v>
          </cell>
        </row>
        <row r="38">
          <cell r="D38">
            <v>17113</v>
          </cell>
          <cell r="E38" t="str">
            <v>malla electrosoldada d84 2.35x6m 18.809kg</v>
          </cell>
          <cell r="F38" t="str">
            <v>u</v>
          </cell>
          <cell r="G38">
            <v>62605.756500000003</v>
          </cell>
          <cell r="I38">
            <v>0</v>
          </cell>
          <cell r="J38">
            <v>62605.756500000003</v>
          </cell>
        </row>
        <row r="39">
          <cell r="D39">
            <v>17117</v>
          </cell>
          <cell r="E39" t="str">
            <v>malla electrosoldada d188 2.35x6m 42.179kg</v>
          </cell>
          <cell r="F39" t="str">
            <v>u</v>
          </cell>
          <cell r="G39">
            <v>156900</v>
          </cell>
          <cell r="I39">
            <v>0</v>
          </cell>
          <cell r="J39">
            <v>156900</v>
          </cell>
        </row>
        <row r="40">
          <cell r="D40">
            <v>17118</v>
          </cell>
          <cell r="E40" t="str">
            <v>malla electrosoldada d221 2.35x6m 49.399kg</v>
          </cell>
          <cell r="F40" t="str">
            <v>u</v>
          </cell>
          <cell r="G40">
            <v>183665.48199999999</v>
          </cell>
          <cell r="I40">
            <v>0</v>
          </cell>
          <cell r="J40">
            <v>183665.48199999999</v>
          </cell>
        </row>
        <row r="41">
          <cell r="D41">
            <v>17711</v>
          </cell>
          <cell r="E41" t="str">
            <v>estopa blanca 500gr</v>
          </cell>
          <cell r="F41" t="str">
            <v>lb</v>
          </cell>
          <cell r="G41">
            <v>5266.67</v>
          </cell>
          <cell r="I41">
            <v>0</v>
          </cell>
          <cell r="J41">
            <v>5266.67</v>
          </cell>
        </row>
        <row r="42">
          <cell r="D42">
            <v>17811</v>
          </cell>
          <cell r="E42" t="str">
            <v>nylon 0.3 mm x 3.0 m</v>
          </cell>
          <cell r="F42" t="str">
            <v>u</v>
          </cell>
          <cell r="G42">
            <v>3900</v>
          </cell>
          <cell r="I42">
            <v>0</v>
          </cell>
          <cell r="J42">
            <v>3900</v>
          </cell>
        </row>
        <row r="43">
          <cell r="D43">
            <v>17911</v>
          </cell>
          <cell r="E43" t="str">
            <v>saco de fibra</v>
          </cell>
          <cell r="F43" t="str">
            <v>u</v>
          </cell>
          <cell r="G43">
            <v>525</v>
          </cell>
          <cell r="I43">
            <v>0</v>
          </cell>
          <cell r="J43">
            <v>525</v>
          </cell>
        </row>
        <row r="44">
          <cell r="D44">
            <v>18316</v>
          </cell>
          <cell r="E44" t="str">
            <v>bloque de concreto 10x20x40</v>
          </cell>
          <cell r="F44" t="str">
            <v>u</v>
          </cell>
          <cell r="G44">
            <v>2284</v>
          </cell>
          <cell r="I44">
            <v>0</v>
          </cell>
          <cell r="J44">
            <v>2284</v>
          </cell>
        </row>
        <row r="45">
          <cell r="D45">
            <v>18317</v>
          </cell>
          <cell r="E45" t="str">
            <v>bloque de concreto 12x20x40</v>
          </cell>
          <cell r="F45" t="str">
            <v>u</v>
          </cell>
          <cell r="G45">
            <v>2738</v>
          </cell>
          <cell r="I45">
            <v>0</v>
          </cell>
          <cell r="J45">
            <v>2738</v>
          </cell>
        </row>
        <row r="46">
          <cell r="D46">
            <v>18511</v>
          </cell>
          <cell r="E46" t="str">
            <v>ladrillo rayado horizontal 10x20x40 ne</v>
          </cell>
          <cell r="F46" t="str">
            <v>u</v>
          </cell>
          <cell r="G46">
            <v>1510</v>
          </cell>
          <cell r="I46">
            <v>0</v>
          </cell>
          <cell r="J46">
            <v>1510</v>
          </cell>
        </row>
        <row r="47">
          <cell r="D47">
            <v>18511</v>
          </cell>
          <cell r="E47" t="str">
            <v>ladrillo rayado horizontal 10x20x40 ne</v>
          </cell>
          <cell r="F47" t="str">
            <v>u</v>
          </cell>
          <cell r="G47">
            <v>1510</v>
          </cell>
          <cell r="I47">
            <v>0</v>
          </cell>
          <cell r="J47">
            <v>1510</v>
          </cell>
        </row>
        <row r="48">
          <cell r="D48">
            <v>18515</v>
          </cell>
          <cell r="E48" t="str">
            <v>ladrillo rayado horizontal 15x20x40 ne</v>
          </cell>
          <cell r="F48" t="str">
            <v>u</v>
          </cell>
          <cell r="G48">
            <v>1906</v>
          </cell>
          <cell r="I48">
            <v>0</v>
          </cell>
          <cell r="J48">
            <v>1906</v>
          </cell>
        </row>
        <row r="49">
          <cell r="D49" t="str">
            <v>185A1</v>
          </cell>
          <cell r="E49" t="str">
            <v>bloque calado 19x19x15 cm</v>
          </cell>
          <cell r="F49" t="str">
            <v>u</v>
          </cell>
          <cell r="G49">
            <v>1880</v>
          </cell>
          <cell r="I49">
            <v>0</v>
          </cell>
          <cell r="J49">
            <v>1880</v>
          </cell>
        </row>
        <row r="50">
          <cell r="D50" t="str">
            <v>185A2</v>
          </cell>
          <cell r="E50" t="str">
            <v>ladrillo calado 20x20x15 cm</v>
          </cell>
          <cell r="F50" t="str">
            <v>u</v>
          </cell>
          <cell r="G50">
            <v>1680</v>
          </cell>
          <cell r="I50">
            <v>0</v>
          </cell>
          <cell r="J50">
            <v>1680</v>
          </cell>
        </row>
        <row r="51">
          <cell r="D51" t="str">
            <v>18Z15</v>
          </cell>
          <cell r="E51" t="str">
            <v>tabla madera comun 1x8" 3m</v>
          </cell>
          <cell r="F51" t="str">
            <v>u</v>
          </cell>
          <cell r="G51">
            <v>8972</v>
          </cell>
          <cell r="I51">
            <v>0</v>
          </cell>
          <cell r="J51">
            <v>8972</v>
          </cell>
        </row>
        <row r="52">
          <cell r="D52" t="str">
            <v>18Z17</v>
          </cell>
          <cell r="E52" t="str">
            <v>liston 2" x 2" X 3 m</v>
          </cell>
          <cell r="F52" t="str">
            <v>u</v>
          </cell>
          <cell r="G52">
            <v>4250</v>
          </cell>
          <cell r="I52">
            <v>0</v>
          </cell>
          <cell r="J52">
            <v>4250</v>
          </cell>
        </row>
        <row r="53">
          <cell r="D53" t="str">
            <v>18Z18</v>
          </cell>
          <cell r="E53" t="str">
            <v>liston 5 x 7cm cyc abarco</v>
          </cell>
          <cell r="F53" t="str">
            <v>m</v>
          </cell>
          <cell r="G53">
            <v>10300</v>
          </cell>
          <cell r="I53">
            <v>0</v>
          </cell>
          <cell r="J53">
            <v>10300</v>
          </cell>
        </row>
        <row r="54">
          <cell r="D54" t="str">
            <v>18Z19</v>
          </cell>
          <cell r="E54" t="str">
            <v>liston 5 x 2cm X 2.50 m</v>
          </cell>
          <cell r="F54" t="str">
            <v>m</v>
          </cell>
          <cell r="G54">
            <v>2320</v>
          </cell>
          <cell r="I54">
            <v>0</v>
          </cell>
          <cell r="J54">
            <v>2320</v>
          </cell>
        </row>
        <row r="55">
          <cell r="D55" t="str">
            <v>18Z31</v>
          </cell>
          <cell r="E55" t="str">
            <v>cuadro en abarco 4"x4" de 3m</v>
          </cell>
          <cell r="F55" t="str">
            <v>u</v>
          </cell>
          <cell r="G55">
            <v>25000</v>
          </cell>
          <cell r="I55">
            <v>0</v>
          </cell>
          <cell r="J55">
            <v>25000</v>
          </cell>
        </row>
        <row r="56">
          <cell r="D56" t="str">
            <v>1EL11</v>
          </cell>
          <cell r="E56" t="str">
            <v>toma corriente gfci, 125v doble con polo a tierra,15a, con tapa</v>
          </cell>
          <cell r="F56" t="str">
            <v>un</v>
          </cell>
          <cell r="G56">
            <v>39900</v>
          </cell>
          <cell r="I56">
            <v>0</v>
          </cell>
          <cell r="J56">
            <v>39900</v>
          </cell>
        </row>
        <row r="57">
          <cell r="D57" t="str">
            <v>1EL12</v>
          </cell>
          <cell r="E57" t="str">
            <v>suiche doble o interruptor</v>
          </cell>
          <cell r="F57" t="str">
            <v>un</v>
          </cell>
          <cell r="G57">
            <v>8900</v>
          </cell>
          <cell r="I57">
            <v>0</v>
          </cell>
          <cell r="J57">
            <v>8900</v>
          </cell>
        </row>
        <row r="58">
          <cell r="D58" t="str">
            <v>1EL13</v>
          </cell>
          <cell r="E58" t="str">
            <v>plafon</v>
          </cell>
          <cell r="F58" t="str">
            <v>un</v>
          </cell>
          <cell r="G58">
            <v>2850</v>
          </cell>
          <cell r="I58">
            <v>0</v>
          </cell>
          <cell r="J58">
            <v>2850</v>
          </cell>
        </row>
        <row r="59">
          <cell r="D59" t="str">
            <v>1EL14</v>
          </cell>
          <cell r="E59" t="str">
            <v>breaker de 1x20 a enchufe</v>
          </cell>
          <cell r="F59" t="str">
            <v>un</v>
          </cell>
          <cell r="G59">
            <v>8900</v>
          </cell>
          <cell r="I59">
            <v>0</v>
          </cell>
          <cell r="J59">
            <v>8900</v>
          </cell>
        </row>
        <row r="60">
          <cell r="D60" t="str">
            <v>1EL15</v>
          </cell>
          <cell r="E60" t="str">
            <v>tuberia pvc conduit de 1/2", fijacion.</v>
          </cell>
          <cell r="F60" t="str">
            <v>m</v>
          </cell>
          <cell r="G60">
            <v>800</v>
          </cell>
          <cell r="I60">
            <v>0</v>
          </cell>
          <cell r="J60">
            <v>800</v>
          </cell>
        </row>
        <row r="61">
          <cell r="D61" t="str">
            <v>1EL16</v>
          </cell>
          <cell r="E61" t="str">
            <v>alambre nro 12 thhn</v>
          </cell>
          <cell r="F61" t="str">
            <v>m</v>
          </cell>
          <cell r="G61">
            <v>1100</v>
          </cell>
          <cell r="I61">
            <v>0</v>
          </cell>
          <cell r="J61">
            <v>1100</v>
          </cell>
        </row>
        <row r="62">
          <cell r="D62" t="str">
            <v>1EL17</v>
          </cell>
          <cell r="E62" t="str">
            <v>cable encauchetado 3x12 awg</v>
          </cell>
          <cell r="F62" t="str">
            <v>m</v>
          </cell>
          <cell r="G62">
            <v>5000</v>
          </cell>
          <cell r="I62">
            <v>0</v>
          </cell>
          <cell r="J62">
            <v>5000</v>
          </cell>
        </row>
        <row r="63">
          <cell r="D63" t="str">
            <v>1EL18</v>
          </cell>
          <cell r="E63" t="str">
            <v>caja sencilla pvc con suplemento</v>
          </cell>
          <cell r="F63" t="str">
            <v>m</v>
          </cell>
          <cell r="G63">
            <v>1600</v>
          </cell>
          <cell r="I63">
            <v>0</v>
          </cell>
          <cell r="J63">
            <v>1600</v>
          </cell>
        </row>
        <row r="64">
          <cell r="D64" t="str">
            <v>1EL19</v>
          </cell>
          <cell r="E64" t="str">
            <v>terminales pvc 1/2" (electrico)</v>
          </cell>
          <cell r="F64" t="str">
            <v>m</v>
          </cell>
          <cell r="G64">
            <v>150</v>
          </cell>
          <cell r="I64">
            <v>0</v>
          </cell>
          <cell r="J64">
            <v>150</v>
          </cell>
        </row>
        <row r="65">
          <cell r="D65" t="str">
            <v>1EL20</v>
          </cell>
          <cell r="E65" t="str">
            <v>curvas pvc 1/2" (electrico)</v>
          </cell>
          <cell r="F65" t="str">
            <v>un</v>
          </cell>
          <cell r="G65">
            <v>250</v>
          </cell>
          <cell r="I65">
            <v>0</v>
          </cell>
          <cell r="J65">
            <v>250</v>
          </cell>
        </row>
        <row r="66">
          <cell r="D66" t="str">
            <v>1EL21</v>
          </cell>
          <cell r="E66" t="str">
            <v>soldadura liquida pvc (1/16 gl)</v>
          </cell>
          <cell r="F66" t="str">
            <v>un</v>
          </cell>
          <cell r="G66">
            <v>24658</v>
          </cell>
          <cell r="I66">
            <v>0</v>
          </cell>
          <cell r="J66">
            <v>24658</v>
          </cell>
        </row>
        <row r="67">
          <cell r="D67" t="str">
            <v>1EL22</v>
          </cell>
          <cell r="E67" t="str">
            <v>tablero monofasico de distribucion de dos circuitos</v>
          </cell>
          <cell r="F67" t="str">
            <v>un</v>
          </cell>
          <cell r="G67">
            <v>14900</v>
          </cell>
          <cell r="I67">
            <v>0</v>
          </cell>
          <cell r="J67">
            <v>14900</v>
          </cell>
        </row>
        <row r="68">
          <cell r="D68" t="str">
            <v>1EL23</v>
          </cell>
          <cell r="E68" t="str">
            <v>suiche sencillo o interruptor</v>
          </cell>
          <cell r="F68" t="str">
            <v>un</v>
          </cell>
          <cell r="G68">
            <v>8900</v>
          </cell>
          <cell r="I68">
            <v>0</v>
          </cell>
          <cell r="J68">
            <v>8900</v>
          </cell>
        </row>
        <row r="69">
          <cell r="D69" t="str">
            <v>1EL24</v>
          </cell>
          <cell r="E69" t="str">
            <v>conectores tipo resorte</v>
          </cell>
          <cell r="F69" t="str">
            <v>un</v>
          </cell>
          <cell r="G69">
            <v>300</v>
          </cell>
          <cell r="I69">
            <v>0</v>
          </cell>
          <cell r="J69">
            <v>300</v>
          </cell>
        </row>
        <row r="70">
          <cell r="D70" t="str">
            <v>1EL25</v>
          </cell>
          <cell r="E70" t="str">
            <v>toma corriente doble</v>
          </cell>
          <cell r="F70" t="str">
            <v>un</v>
          </cell>
          <cell r="G70">
            <v>7600</v>
          </cell>
          <cell r="I70">
            <v>0</v>
          </cell>
          <cell r="J70">
            <v>7600</v>
          </cell>
        </row>
        <row r="71">
          <cell r="D71" t="str">
            <v>1EL67</v>
          </cell>
          <cell r="E71" t="str">
            <v>soldadura pvc (1/4 gl)</v>
          </cell>
          <cell r="F71" t="str">
            <v>u</v>
          </cell>
          <cell r="G71">
            <v>47133.33</v>
          </cell>
          <cell r="I71">
            <v>0</v>
          </cell>
          <cell r="J71">
            <v>47133.33</v>
          </cell>
        </row>
        <row r="72">
          <cell r="D72" t="str">
            <v>1HS21</v>
          </cell>
          <cell r="E72" t="str">
            <v>cinta sellante 12mmx12 m</v>
          </cell>
          <cell r="F72" t="str">
            <v>u</v>
          </cell>
          <cell r="G72">
            <v>2216.67</v>
          </cell>
          <cell r="I72">
            <v>0</v>
          </cell>
          <cell r="J72">
            <v>2216.67</v>
          </cell>
        </row>
        <row r="73">
          <cell r="D73" t="str">
            <v>1HS22</v>
          </cell>
          <cell r="E73" t="str">
            <v>union pvc-s ø= 4"</v>
          </cell>
          <cell r="F73" t="str">
            <v>u</v>
          </cell>
          <cell r="G73">
            <v>5823</v>
          </cell>
          <cell r="I73">
            <v>0</v>
          </cell>
          <cell r="J73">
            <v>5823</v>
          </cell>
        </row>
        <row r="74">
          <cell r="D74" t="str">
            <v>1HS23</v>
          </cell>
          <cell r="E74" t="str">
            <v>codo 45º pvc-s cxc, ø= 2"</v>
          </cell>
          <cell r="F74" t="str">
            <v>u</v>
          </cell>
          <cell r="G74">
            <v>1363</v>
          </cell>
          <cell r="I74">
            <v>0</v>
          </cell>
          <cell r="J74">
            <v>1363</v>
          </cell>
        </row>
        <row r="75">
          <cell r="D75" t="str">
            <v>1HS28</v>
          </cell>
          <cell r="E75" t="str">
            <v>codo 90º pvc-p ø= 1/2"</v>
          </cell>
          <cell r="F75" t="str">
            <v>u</v>
          </cell>
          <cell r="G75">
            <v>221</v>
          </cell>
          <cell r="I75">
            <v>0</v>
          </cell>
          <cell r="J75">
            <v>221</v>
          </cell>
        </row>
        <row r="76">
          <cell r="D76" t="str">
            <v>1HS30</v>
          </cell>
          <cell r="E76" t="str">
            <v>codo 90º pvc-s cxc, ø= 4".</v>
          </cell>
          <cell r="F76" t="str">
            <v>u</v>
          </cell>
          <cell r="G76">
            <v>4542</v>
          </cell>
          <cell r="I76">
            <v>0</v>
          </cell>
          <cell r="J76">
            <v>4542</v>
          </cell>
        </row>
        <row r="77">
          <cell r="D77" t="str">
            <v>1HS31</v>
          </cell>
          <cell r="E77" t="str">
            <v>codo 90º pvc-s cxc, ø= 3".</v>
          </cell>
          <cell r="F77" t="str">
            <v>u</v>
          </cell>
          <cell r="G77">
            <v>5800</v>
          </cell>
          <cell r="I77">
            <v>0</v>
          </cell>
          <cell r="J77">
            <v>5800</v>
          </cell>
        </row>
        <row r="78">
          <cell r="D78" t="str">
            <v>1HS32</v>
          </cell>
          <cell r="E78" t="str">
            <v>codo 45º pvc-s cxc, ø= 4".</v>
          </cell>
          <cell r="F78" t="str">
            <v>u</v>
          </cell>
          <cell r="G78">
            <v>7251.3</v>
          </cell>
          <cell r="I78">
            <v>0</v>
          </cell>
          <cell r="J78">
            <v>7251.3</v>
          </cell>
        </row>
        <row r="79">
          <cell r="D79" t="str">
            <v>1HS44</v>
          </cell>
          <cell r="E79" t="str">
            <v>limpiador pvc x 1/4 de galon</v>
          </cell>
          <cell r="F79" t="str">
            <v>u</v>
          </cell>
          <cell r="G79">
            <v>16492</v>
          </cell>
          <cell r="I79">
            <v>0</v>
          </cell>
          <cell r="J79">
            <v>16492</v>
          </cell>
        </row>
        <row r="80">
          <cell r="D80" t="str">
            <v>1HS49</v>
          </cell>
          <cell r="E80" t="str">
            <v>rejilla de piso 2" plastica</v>
          </cell>
          <cell r="F80" t="str">
            <v>u</v>
          </cell>
          <cell r="G80">
            <v>3166.67</v>
          </cell>
          <cell r="I80">
            <v>0</v>
          </cell>
          <cell r="J80">
            <v>3166.67</v>
          </cell>
        </row>
        <row r="81">
          <cell r="D81" t="str">
            <v>1HS53</v>
          </cell>
          <cell r="E81" t="str">
            <v>sifon pvc-s ø= 2"</v>
          </cell>
          <cell r="F81" t="str">
            <v>u</v>
          </cell>
          <cell r="G81">
            <v>3589.67</v>
          </cell>
          <cell r="I81">
            <v>0</v>
          </cell>
          <cell r="J81">
            <v>3589.67</v>
          </cell>
        </row>
        <row r="82">
          <cell r="D82" t="str">
            <v>1HS55</v>
          </cell>
          <cell r="E82" t="str">
            <v>union pvc-s ø= 2"</v>
          </cell>
          <cell r="F82" t="str">
            <v>u</v>
          </cell>
          <cell r="G82">
            <v>2019</v>
          </cell>
          <cell r="I82">
            <v>0</v>
          </cell>
          <cell r="J82">
            <v>2019</v>
          </cell>
        </row>
        <row r="83">
          <cell r="D83" t="str">
            <v>1HS56</v>
          </cell>
          <cell r="E83" t="str">
            <v>codo 90° pvc-s cxc ø= 2"</v>
          </cell>
          <cell r="F83" t="str">
            <v>u</v>
          </cell>
          <cell r="G83">
            <v>2504</v>
          </cell>
          <cell r="I83">
            <v>0</v>
          </cell>
          <cell r="J83">
            <v>2504</v>
          </cell>
        </row>
        <row r="84">
          <cell r="D84" t="str">
            <v>1HS57</v>
          </cell>
          <cell r="E84" t="str">
            <v>tee pvc-s ø= 2"</v>
          </cell>
          <cell r="F84" t="str">
            <v>u</v>
          </cell>
          <cell r="G84">
            <v>5109</v>
          </cell>
          <cell r="I84">
            <v>0</v>
          </cell>
          <cell r="J84">
            <v>5109</v>
          </cell>
        </row>
        <row r="85">
          <cell r="D85" t="str">
            <v>1HS58</v>
          </cell>
          <cell r="E85" t="str">
            <v>tapon prueba pvc-s ø= 2"</v>
          </cell>
          <cell r="F85" t="str">
            <v>u</v>
          </cell>
          <cell r="G85">
            <v>650</v>
          </cell>
          <cell r="I85">
            <v>0</v>
          </cell>
          <cell r="J85">
            <v>650</v>
          </cell>
        </row>
        <row r="86">
          <cell r="D86" t="str">
            <v>1HS60</v>
          </cell>
          <cell r="E86" t="str">
            <v>tee pvc-s ø= 3"</v>
          </cell>
          <cell r="F86" t="str">
            <v>u</v>
          </cell>
          <cell r="G86">
            <v>6409</v>
          </cell>
          <cell r="I86">
            <v>0</v>
          </cell>
          <cell r="J86">
            <v>6409</v>
          </cell>
        </row>
        <row r="87">
          <cell r="D87" t="str">
            <v>1HS61</v>
          </cell>
          <cell r="E87" t="str">
            <v>tee pvc-s ø= 4"</v>
          </cell>
          <cell r="F87" t="str">
            <v>u</v>
          </cell>
          <cell r="G87">
            <v>8433.33</v>
          </cell>
          <cell r="I87">
            <v>0</v>
          </cell>
          <cell r="J87">
            <v>8433.33</v>
          </cell>
        </row>
        <row r="88">
          <cell r="D88" t="str">
            <v>1HS65</v>
          </cell>
          <cell r="E88" t="str">
            <v>tee pvc-p ø= 1/2"</v>
          </cell>
          <cell r="F88" t="str">
            <v>u</v>
          </cell>
          <cell r="G88">
            <v>446.67</v>
          </cell>
          <cell r="I88">
            <v>0</v>
          </cell>
          <cell r="J88">
            <v>446.67</v>
          </cell>
        </row>
        <row r="89">
          <cell r="D89" t="str">
            <v>1HS69</v>
          </cell>
          <cell r="E89" t="str">
            <v>abrazadera ti 3"</v>
          </cell>
          <cell r="F89" t="str">
            <v>m</v>
          </cell>
          <cell r="G89">
            <v>3500</v>
          </cell>
          <cell r="I89">
            <v>0</v>
          </cell>
          <cell r="J89">
            <v>3500</v>
          </cell>
        </row>
        <row r="90">
          <cell r="D90" t="str">
            <v>1HS73</v>
          </cell>
          <cell r="E90" t="str">
            <v>tuberia pvc-p ø= 1/2"</v>
          </cell>
          <cell r="F90" t="str">
            <v>m</v>
          </cell>
          <cell r="G90">
            <v>1628</v>
          </cell>
          <cell r="I90">
            <v>0</v>
          </cell>
          <cell r="J90">
            <v>1628</v>
          </cell>
        </row>
        <row r="91">
          <cell r="D91" t="str">
            <v>1HS74</v>
          </cell>
          <cell r="E91" t="str">
            <v>tuberia pvc-s ø= 2"</v>
          </cell>
          <cell r="F91" t="str">
            <v>m</v>
          </cell>
          <cell r="G91">
            <v>5450.17</v>
          </cell>
          <cell r="I91">
            <v>0</v>
          </cell>
          <cell r="J91">
            <v>5450.17</v>
          </cell>
        </row>
        <row r="92">
          <cell r="D92" t="str">
            <v>1HS75</v>
          </cell>
          <cell r="E92" t="str">
            <v>tuberia pvc-s ø= 4"</v>
          </cell>
          <cell r="F92" t="str">
            <v>m</v>
          </cell>
          <cell r="G92">
            <v>12495.525</v>
          </cell>
          <cell r="I92">
            <v>0</v>
          </cell>
          <cell r="J92">
            <v>12495.525</v>
          </cell>
        </row>
        <row r="93">
          <cell r="D93" t="str">
            <v>1HS78</v>
          </cell>
          <cell r="E93" t="str">
            <v>tuberia perforada 3"</v>
          </cell>
          <cell r="F93" t="str">
            <v>m</v>
          </cell>
          <cell r="G93">
            <v>8168</v>
          </cell>
          <cell r="I93">
            <v>0</v>
          </cell>
          <cell r="J93">
            <v>8168</v>
          </cell>
        </row>
        <row r="94">
          <cell r="D94" t="str">
            <v>1HS82</v>
          </cell>
          <cell r="E94" t="str">
            <v>yee reducida pvc-s ø= 4"x2"</v>
          </cell>
          <cell r="F94" t="str">
            <v>u</v>
          </cell>
          <cell r="G94">
            <v>13100</v>
          </cell>
          <cell r="I94">
            <v>0</v>
          </cell>
          <cell r="J94">
            <v>13100</v>
          </cell>
        </row>
        <row r="95">
          <cell r="D95" t="str">
            <v>1HS84</v>
          </cell>
          <cell r="E95" t="str">
            <v>yee pvc-s ø= 4"</v>
          </cell>
          <cell r="F95" t="str">
            <v>u</v>
          </cell>
          <cell r="G95">
            <v>12900</v>
          </cell>
          <cell r="I95">
            <v>0</v>
          </cell>
          <cell r="J95">
            <v>12900</v>
          </cell>
        </row>
        <row r="96">
          <cell r="D96" t="str">
            <v>1HS85</v>
          </cell>
          <cell r="E96" t="str">
            <v>yee pvc-s ø= 2"</v>
          </cell>
          <cell r="F96" t="str">
            <v>u</v>
          </cell>
          <cell r="G96">
            <v>6800</v>
          </cell>
          <cell r="I96">
            <v>0</v>
          </cell>
          <cell r="J96">
            <v>6800</v>
          </cell>
        </row>
        <row r="97">
          <cell r="D97" t="str">
            <v>1HS87</v>
          </cell>
          <cell r="E97" t="str">
            <v>adaptador macho pvc-p Ø= 1/2"</v>
          </cell>
          <cell r="F97" t="str">
            <v>u</v>
          </cell>
          <cell r="G97">
            <v>316.67</v>
          </cell>
          <cell r="I97">
            <v>0</v>
          </cell>
          <cell r="J97">
            <v>316.67</v>
          </cell>
        </row>
        <row r="98">
          <cell r="D98" t="str">
            <v>1HS88</v>
          </cell>
          <cell r="E98" t="str">
            <v>yee pvc-s ø= 3"</v>
          </cell>
          <cell r="F98" t="str">
            <v>u</v>
          </cell>
          <cell r="G98">
            <v>11799</v>
          </cell>
          <cell r="I98">
            <v>0</v>
          </cell>
          <cell r="J98">
            <v>11799</v>
          </cell>
        </row>
        <row r="99">
          <cell r="D99" t="str">
            <v>1HS91</v>
          </cell>
          <cell r="E99" t="str">
            <v>tuberia de polietileno pe-40 de 3"</v>
          </cell>
          <cell r="F99" t="str">
            <v>m</v>
          </cell>
          <cell r="G99">
            <v>3200</v>
          </cell>
          <cell r="I99">
            <v>0</v>
          </cell>
          <cell r="J99">
            <v>3200</v>
          </cell>
        </row>
        <row r="100">
          <cell r="D100" t="str">
            <v>1HS93</v>
          </cell>
          <cell r="E100" t="str">
            <v>buje soldado pvc-s de 4"x2"</v>
          </cell>
          <cell r="F100" t="str">
            <v>u</v>
          </cell>
          <cell r="G100">
            <v>6400</v>
          </cell>
          <cell r="I100">
            <v>0</v>
          </cell>
          <cell r="J100">
            <v>6400</v>
          </cell>
        </row>
        <row r="101">
          <cell r="D101" t="str">
            <v>1HS94</v>
          </cell>
          <cell r="E101" t="str">
            <v>adaptador hembra pvc-p Ø= 1/2"</v>
          </cell>
          <cell r="F101" t="str">
            <v>u</v>
          </cell>
          <cell r="G101">
            <v>333.33</v>
          </cell>
          <cell r="I101">
            <v>0</v>
          </cell>
          <cell r="J101">
            <v>333.33</v>
          </cell>
        </row>
        <row r="102">
          <cell r="D102" t="str">
            <v>1HS95</v>
          </cell>
          <cell r="E102" t="str">
            <v>tuberia pvc-p ø= 1"</v>
          </cell>
          <cell r="F102" t="str">
            <v>u</v>
          </cell>
          <cell r="G102">
            <v>5305</v>
          </cell>
          <cell r="I102">
            <v>0</v>
          </cell>
          <cell r="J102">
            <v>5305</v>
          </cell>
        </row>
        <row r="103">
          <cell r="D103" t="str">
            <v>1HS96</v>
          </cell>
          <cell r="E103" t="str">
            <v>bomba resistente, con tubo en acero inoxidable, pequeña valvula de alta calidad que permita el facil movimiento de la bomba, facil de instalar.</v>
          </cell>
          <cell r="F103" t="str">
            <v>u</v>
          </cell>
          <cell r="G103">
            <v>52000</v>
          </cell>
          <cell r="I103">
            <v>0</v>
          </cell>
          <cell r="J103">
            <v>52000</v>
          </cell>
        </row>
        <row r="104">
          <cell r="D104" t="str">
            <v>1HS97</v>
          </cell>
          <cell r="E104" t="str">
            <v>accesorios 1"</v>
          </cell>
          <cell r="F104" t="str">
            <v>u</v>
          </cell>
          <cell r="G104">
            <v>800</v>
          </cell>
          <cell r="I104">
            <v>0</v>
          </cell>
          <cell r="J104">
            <v>800</v>
          </cell>
        </row>
        <row r="105">
          <cell r="D105" t="str">
            <v>1HS98</v>
          </cell>
          <cell r="E105" t="str">
            <v>tuberia pvc-s ø= 3"</v>
          </cell>
          <cell r="F105" t="str">
            <v>m</v>
          </cell>
          <cell r="G105">
            <v>13901.166666666666</v>
          </cell>
          <cell r="I105">
            <v>0</v>
          </cell>
          <cell r="J105">
            <v>13901.166666666666</v>
          </cell>
        </row>
        <row r="106">
          <cell r="D106" t="str">
            <v>1HS99</v>
          </cell>
          <cell r="E106" t="str">
            <v>union pg 3"</v>
          </cell>
          <cell r="F106" t="str">
            <v>u</v>
          </cell>
          <cell r="G106">
            <v>3500</v>
          </cell>
          <cell r="I106">
            <v>0</v>
          </cell>
          <cell r="J106">
            <v>3500</v>
          </cell>
        </row>
        <row r="107">
          <cell r="D107" t="str">
            <v>1HSA1</v>
          </cell>
          <cell r="E107" t="str">
            <v>union pvc-p ø= 1/2"</v>
          </cell>
          <cell r="F107" t="str">
            <v>u</v>
          </cell>
          <cell r="G107">
            <v>278</v>
          </cell>
          <cell r="I107">
            <v>0</v>
          </cell>
          <cell r="J107">
            <v>278</v>
          </cell>
        </row>
        <row r="108">
          <cell r="D108" t="str">
            <v>1HSA2</v>
          </cell>
          <cell r="E108" t="str">
            <v>tapon pvc-p ø= 1/2"</v>
          </cell>
          <cell r="F108" t="str">
            <v>u</v>
          </cell>
          <cell r="G108">
            <v>360</v>
          </cell>
          <cell r="I108">
            <v>0</v>
          </cell>
          <cell r="J108">
            <v>360</v>
          </cell>
        </row>
        <row r="109">
          <cell r="D109" t="str">
            <v>1HSA3</v>
          </cell>
          <cell r="E109" t="str">
            <v>tapon prueba pvc-s ø= 4"</v>
          </cell>
          <cell r="F109" t="str">
            <v>u</v>
          </cell>
          <cell r="G109">
            <v>1440</v>
          </cell>
          <cell r="I109">
            <v>0</v>
          </cell>
          <cell r="J109">
            <v>1440</v>
          </cell>
        </row>
        <row r="110">
          <cell r="D110" t="str">
            <v>1HSA4</v>
          </cell>
          <cell r="E110" t="str">
            <v>tapon pvc-s ø= 4"</v>
          </cell>
          <cell r="F110" t="str">
            <v>u</v>
          </cell>
          <cell r="G110">
            <v>2000</v>
          </cell>
          <cell r="I110">
            <v>0</v>
          </cell>
          <cell r="J110">
            <v>2000</v>
          </cell>
        </row>
        <row r="111">
          <cell r="D111" t="str">
            <v>1HSA5</v>
          </cell>
          <cell r="E111" t="str">
            <v>herraje para tapa de 40x40cm - angulo 1/8"x2" - g50</v>
          </cell>
          <cell r="F111" t="str">
            <v>u</v>
          </cell>
          <cell r="G111">
            <v>15000</v>
          </cell>
          <cell r="I111">
            <v>0</v>
          </cell>
          <cell r="J111">
            <v>15000</v>
          </cell>
        </row>
        <row r="112">
          <cell r="D112" t="str">
            <v>1HSA6</v>
          </cell>
          <cell r="E112" t="str">
            <v>valvula de compuerta bronce Ø1/2" rw</v>
          </cell>
          <cell r="F112" t="str">
            <v>u</v>
          </cell>
          <cell r="G112">
            <v>16900</v>
          </cell>
          <cell r="I112">
            <v>0</v>
          </cell>
          <cell r="J112">
            <v>16900</v>
          </cell>
        </row>
        <row r="113">
          <cell r="D113" t="str">
            <v>1HSA7</v>
          </cell>
          <cell r="E113" t="str">
            <v>cinta sellante teflon 1/2"x10m</v>
          </cell>
          <cell r="F113" t="str">
            <v>u</v>
          </cell>
          <cell r="G113">
            <v>1900</v>
          </cell>
          <cell r="I113">
            <v>0</v>
          </cell>
          <cell r="J113">
            <v>1900</v>
          </cell>
        </row>
        <row r="114">
          <cell r="D114" t="str">
            <v>1HSA8</v>
          </cell>
          <cell r="E114" t="str">
            <v>traba quimica fuerza alta para sellos de fuga en tuberia</v>
          </cell>
          <cell r="F114" t="str">
            <v>mm</v>
          </cell>
          <cell r="G114">
            <v>9512</v>
          </cell>
          <cell r="I114">
            <v>0</v>
          </cell>
          <cell r="J114">
            <v>9512</v>
          </cell>
        </row>
        <row r="115">
          <cell r="D115" t="str">
            <v>1M311</v>
          </cell>
          <cell r="E115" t="str">
            <v>meson clasico liso 200x60 cm tipo socoda</v>
          </cell>
          <cell r="F115" t="str">
            <v>u</v>
          </cell>
          <cell r="G115">
            <v>506821</v>
          </cell>
          <cell r="I115">
            <v>0</v>
          </cell>
          <cell r="J115">
            <v>506821</v>
          </cell>
        </row>
        <row r="116">
          <cell r="D116" t="str">
            <v>1N11C</v>
          </cell>
          <cell r="E116" t="str">
            <v>sanitario blanco corona o equivalente</v>
          </cell>
          <cell r="F116" t="str">
            <v>u</v>
          </cell>
          <cell r="G116">
            <v>151900</v>
          </cell>
          <cell r="I116">
            <v>0</v>
          </cell>
          <cell r="J116">
            <v>151900</v>
          </cell>
        </row>
        <row r="117">
          <cell r="D117" t="str">
            <v>1N175</v>
          </cell>
          <cell r="E117" t="str">
            <v>valvula de regulacion - abasto</v>
          </cell>
          <cell r="F117" t="str">
            <v>u</v>
          </cell>
          <cell r="G117">
            <v>12900</v>
          </cell>
          <cell r="I117">
            <v>0</v>
          </cell>
          <cell r="J117">
            <v>12900</v>
          </cell>
        </row>
        <row r="118">
          <cell r="D118" t="str">
            <v>1N137</v>
          </cell>
          <cell r="E118" t="str">
            <v>combo de baño happy ii: sanitario + lavamanos + 3 accesorios blanco - corona</v>
          </cell>
          <cell r="F118" t="str">
            <v>u</v>
          </cell>
          <cell r="G118">
            <v>265900</v>
          </cell>
          <cell r="I118">
            <v>0</v>
          </cell>
          <cell r="J118">
            <v>265900</v>
          </cell>
        </row>
        <row r="119">
          <cell r="D119" t="str">
            <v>1N1A2</v>
          </cell>
          <cell r="E119" t="str">
            <v>lavadero prefabricado en grano blanco 0.60x0.50m</v>
          </cell>
          <cell r="F119" t="str">
            <v>u</v>
          </cell>
          <cell r="G119">
            <v>112900</v>
          </cell>
          <cell r="I119">
            <v>0</v>
          </cell>
          <cell r="J119">
            <v>112900</v>
          </cell>
        </row>
        <row r="120">
          <cell r="D120" t="str">
            <v>1N34E</v>
          </cell>
          <cell r="E120" t="str">
            <v>griferia sencilla para ducha - piscis corona</v>
          </cell>
          <cell r="F120" t="str">
            <v>u</v>
          </cell>
          <cell r="G120">
            <v>33900</v>
          </cell>
          <cell r="I120">
            <v>0</v>
          </cell>
          <cell r="J120">
            <v>33900</v>
          </cell>
        </row>
        <row r="121">
          <cell r="D121" t="str">
            <v>1N359</v>
          </cell>
          <cell r="E121" t="str">
            <v>kit griferia para lavadero</v>
          </cell>
          <cell r="F121" t="str">
            <v>u</v>
          </cell>
          <cell r="G121">
            <v>59500</v>
          </cell>
          <cell r="I121">
            <v>0</v>
          </cell>
          <cell r="J121">
            <v>59500</v>
          </cell>
        </row>
        <row r="122">
          <cell r="D122" t="str">
            <v>1N3A1</v>
          </cell>
          <cell r="E122" t="str">
            <v>llave jardin 1/2" x 3/4" cromada</v>
          </cell>
          <cell r="F122" t="str">
            <v>u</v>
          </cell>
          <cell r="G122">
            <v>17450</v>
          </cell>
          <cell r="I122">
            <v>0</v>
          </cell>
          <cell r="J122">
            <v>17450</v>
          </cell>
        </row>
        <row r="123">
          <cell r="D123" t="str">
            <v>1N451</v>
          </cell>
          <cell r="E123" t="str">
            <v>cabinas para ducha en vidrio templado 6mm incoloro</v>
          </cell>
          <cell r="F123" t="str">
            <v>u</v>
          </cell>
          <cell r="G123">
            <v>260000</v>
          </cell>
          <cell r="I123">
            <v>0</v>
          </cell>
          <cell r="J123">
            <v>260000</v>
          </cell>
        </row>
        <row r="124">
          <cell r="D124" t="str">
            <v>1N452</v>
          </cell>
          <cell r="E124" t="str">
            <v>tubo cortinero para ducha x 1m</v>
          </cell>
          <cell r="F124" t="str">
            <v>u</v>
          </cell>
          <cell r="G124">
            <v>13900</v>
          </cell>
          <cell r="I124">
            <v>0</v>
          </cell>
          <cell r="J124">
            <v>13900</v>
          </cell>
        </row>
        <row r="125">
          <cell r="D125" t="str">
            <v>1N511</v>
          </cell>
          <cell r="E125" t="str">
            <v>Juego de accesorios (jabonera, toallero y dispensador de papel)</v>
          </cell>
          <cell r="F125" t="str">
            <v>u</v>
          </cell>
          <cell r="G125">
            <v>13900</v>
          </cell>
          <cell r="I125">
            <v>0</v>
          </cell>
          <cell r="J125">
            <v>31900</v>
          </cell>
        </row>
        <row r="126">
          <cell r="D126" t="str">
            <v>1P191</v>
          </cell>
          <cell r="E126" t="str">
            <v>acido muritaico</v>
          </cell>
          <cell r="F126" t="str">
            <v>lt</v>
          </cell>
          <cell r="G126">
            <v>1400</v>
          </cell>
          <cell r="I126">
            <v>0</v>
          </cell>
          <cell r="J126">
            <v>1400</v>
          </cell>
        </row>
        <row r="127">
          <cell r="D127" t="str">
            <v>1SK56</v>
          </cell>
          <cell r="E127" t="str">
            <v>separol n 20 k</v>
          </cell>
          <cell r="F127" t="str">
            <v>kg</v>
          </cell>
          <cell r="G127">
            <v>7488</v>
          </cell>
          <cell r="I127">
            <v>0</v>
          </cell>
          <cell r="J127">
            <v>7488</v>
          </cell>
        </row>
        <row r="128">
          <cell r="D128" t="str">
            <v>1SK57</v>
          </cell>
          <cell r="E128" t="str">
            <v>sanisil - silicona 300cc</v>
          </cell>
          <cell r="F128" t="str">
            <v>u</v>
          </cell>
          <cell r="G128">
            <v>9050</v>
          </cell>
          <cell r="I128">
            <v>0</v>
          </cell>
          <cell r="J128">
            <v>9050</v>
          </cell>
        </row>
        <row r="129">
          <cell r="D129" t="str">
            <v>1SK94</v>
          </cell>
          <cell r="E129" t="str">
            <v>binda boquilla color blanco/beige x2k</v>
          </cell>
          <cell r="F129" t="str">
            <v>kg</v>
          </cell>
          <cell r="G129">
            <v>4133</v>
          </cell>
          <cell r="I129">
            <v>0</v>
          </cell>
          <cell r="J129">
            <v>4133</v>
          </cell>
        </row>
        <row r="130">
          <cell r="D130" t="str">
            <v>1SK98</v>
          </cell>
          <cell r="E130" t="str">
            <v>estuka pañete 50k</v>
          </cell>
          <cell r="F130" t="str">
            <v>kg</v>
          </cell>
          <cell r="G130">
            <v>803</v>
          </cell>
          <cell r="I130">
            <v>0</v>
          </cell>
          <cell r="J130">
            <v>803</v>
          </cell>
        </row>
        <row r="131">
          <cell r="D131" t="str">
            <v>1SKC2</v>
          </cell>
          <cell r="E131" t="str">
            <v>sika vinilo t-1 5gl</v>
          </cell>
          <cell r="F131" t="str">
            <v>gl</v>
          </cell>
          <cell r="G131">
            <v>34650</v>
          </cell>
          <cell r="I131">
            <v>0</v>
          </cell>
          <cell r="J131">
            <v>34650</v>
          </cell>
        </row>
        <row r="132">
          <cell r="D132" t="str">
            <v>1SKCF</v>
          </cell>
          <cell r="E132" t="str">
            <v>sika esmalte 3133 5gl</v>
          </cell>
          <cell r="F132" t="str">
            <v>gl</v>
          </cell>
          <cell r="G132">
            <v>45000</v>
          </cell>
          <cell r="I132">
            <v>0</v>
          </cell>
          <cell r="J132">
            <v>45000</v>
          </cell>
        </row>
        <row r="133">
          <cell r="D133" t="str">
            <v>1SKJO</v>
          </cell>
          <cell r="E133" t="str">
            <v>sikaflex-1c sl 300cc gris</v>
          </cell>
          <cell r="F133" t="str">
            <v>u</v>
          </cell>
          <cell r="G133">
            <v>23650</v>
          </cell>
          <cell r="I133">
            <v>0</v>
          </cell>
          <cell r="J133">
            <v>23650</v>
          </cell>
        </row>
        <row r="134">
          <cell r="D134" t="str">
            <v>1V111</v>
          </cell>
          <cell r="E134" t="str">
            <v>ventana en aluminio crudo</v>
          </cell>
          <cell r="F134" t="str">
            <v>m2</v>
          </cell>
          <cell r="G134">
            <v>185000</v>
          </cell>
          <cell r="I134">
            <v>0</v>
          </cell>
          <cell r="J134">
            <v>185000</v>
          </cell>
        </row>
        <row r="135">
          <cell r="D135" t="str">
            <v>1X111</v>
          </cell>
          <cell r="E135" t="str">
            <v>brocha</v>
          </cell>
          <cell r="F135" t="str">
            <v>u</v>
          </cell>
          <cell r="G135">
            <v>9400</v>
          </cell>
          <cell r="I135">
            <v>0</v>
          </cell>
          <cell r="J135">
            <v>9400</v>
          </cell>
        </row>
        <row r="136">
          <cell r="D136" t="str">
            <v>1X112</v>
          </cell>
          <cell r="E136" t="str">
            <v>papel de lija</v>
          </cell>
          <cell r="F136" t="str">
            <v>u</v>
          </cell>
          <cell r="G136">
            <v>1100</v>
          </cell>
          <cell r="I136">
            <v>0</v>
          </cell>
          <cell r="J136">
            <v>1100</v>
          </cell>
        </row>
        <row r="137">
          <cell r="D137">
            <v>21111</v>
          </cell>
          <cell r="E137" t="str">
            <v>mo ayudante</v>
          </cell>
          <cell r="F137" t="str">
            <v>h</v>
          </cell>
          <cell r="G137">
            <v>26041.4</v>
          </cell>
          <cell r="I137">
            <v>0.68489999999999995</v>
          </cell>
          <cell r="J137">
            <v>43877.154859999995</v>
          </cell>
        </row>
        <row r="138">
          <cell r="D138">
            <v>21121</v>
          </cell>
          <cell r="E138" t="str">
            <v>mo oficial obra negra</v>
          </cell>
          <cell r="F138" t="str">
            <v>jor</v>
          </cell>
          <cell r="G138">
            <v>60155.633999999998</v>
          </cell>
          <cell r="I138">
            <v>0.66269999999999996</v>
          </cell>
          <cell r="J138">
            <v>100020.7726518</v>
          </cell>
        </row>
        <row r="139">
          <cell r="D139" t="str">
            <v>2C1+1</v>
          </cell>
          <cell r="E139" t="str">
            <v>cuadrilla 1 oficial + 1 ayudante</v>
          </cell>
          <cell r="F139" t="str">
            <v>jor</v>
          </cell>
          <cell r="G139">
            <v>86197.034</v>
          </cell>
          <cell r="I139">
            <v>0.67379999999999995</v>
          </cell>
          <cell r="J139">
            <v>144276.59550920001</v>
          </cell>
        </row>
        <row r="140">
          <cell r="D140" t="str">
            <v>2HSA5</v>
          </cell>
          <cell r="E140" t="str">
            <v>ensayo de permeabilidad</v>
          </cell>
          <cell r="F140" t="str">
            <v>u</v>
          </cell>
          <cell r="G140">
            <v>100000</v>
          </cell>
          <cell r="I140">
            <v>0</v>
          </cell>
          <cell r="J140">
            <v>100000</v>
          </cell>
        </row>
        <row r="141">
          <cell r="D141" t="str">
            <v>43M11</v>
          </cell>
          <cell r="E141" t="str">
            <v>seccion completa andamio 1.20x1.50m</v>
          </cell>
          <cell r="F141" t="str">
            <v>d</v>
          </cell>
          <cell r="G141">
            <v>480</v>
          </cell>
          <cell r="I141">
            <v>0</v>
          </cell>
          <cell r="J141">
            <v>480</v>
          </cell>
        </row>
        <row r="142">
          <cell r="D142">
            <v>44146</v>
          </cell>
          <cell r="E142" t="str">
            <v>taladro 1/2"-5/8"</v>
          </cell>
          <cell r="F142" t="str">
            <v>d</v>
          </cell>
          <cell r="G142">
            <v>18200</v>
          </cell>
          <cell r="I142">
            <v>0</v>
          </cell>
          <cell r="J142">
            <v>18200</v>
          </cell>
        </row>
        <row r="143">
          <cell r="D143">
            <v>46111</v>
          </cell>
          <cell r="E143" t="str">
            <v>herramienta y equipo menor</v>
          </cell>
          <cell r="F143" t="str">
            <v>%</v>
          </cell>
          <cell r="G143">
            <v>0.05</v>
          </cell>
          <cell r="I143">
            <v>0</v>
          </cell>
          <cell r="J143">
            <v>0.05</v>
          </cell>
        </row>
        <row r="144">
          <cell r="D144" t="str">
            <v>4J211</v>
          </cell>
          <cell r="E144" t="str">
            <v>cortadora de baldosin</v>
          </cell>
          <cell r="F144" t="str">
            <v>d</v>
          </cell>
          <cell r="G144">
            <v>5750</v>
          </cell>
          <cell r="I144">
            <v>0</v>
          </cell>
          <cell r="J144">
            <v>5750</v>
          </cell>
        </row>
        <row r="145">
          <cell r="D145" t="str">
            <v>48Z1A</v>
          </cell>
          <cell r="E145" t="str">
            <v>can madera comun de 2.80-3.00 m</v>
          </cell>
          <cell r="F145" t="str">
            <v>u</v>
          </cell>
          <cell r="G145">
            <v>4500</v>
          </cell>
          <cell r="I145">
            <v>0</v>
          </cell>
          <cell r="J145">
            <v>4500</v>
          </cell>
        </row>
        <row r="146">
          <cell r="D146" t="str">
            <v>48Z1B</v>
          </cell>
          <cell r="E146" t="str">
            <v>can madera comun de 2.80-3.00 m</v>
          </cell>
          <cell r="F146" t="str">
            <v>d</v>
          </cell>
          <cell r="G146">
            <v>226</v>
          </cell>
          <cell r="I146">
            <v>0</v>
          </cell>
          <cell r="J146">
            <v>226</v>
          </cell>
        </row>
        <row r="147">
          <cell r="D147" t="str">
            <v>6TB11</v>
          </cell>
          <cell r="E147" t="str">
            <v>transporte de materiales varios y botada de escombros</v>
          </cell>
          <cell r="F147" t="str">
            <v>%</v>
          </cell>
          <cell r="G147">
            <v>0.08</v>
          </cell>
          <cell r="I147">
            <v>0</v>
          </cell>
          <cell r="J147">
            <v>0.08</v>
          </cell>
        </row>
        <row r="148">
          <cell r="D148" t="str">
            <v>6TI11</v>
          </cell>
          <cell r="E148" t="str">
            <v>transporte interno materiales</v>
          </cell>
          <cell r="F148" t="str">
            <v>m3/k</v>
          </cell>
          <cell r="G148">
            <v>24500</v>
          </cell>
          <cell r="I148">
            <v>0</v>
          </cell>
          <cell r="J148">
            <v>24500</v>
          </cell>
        </row>
        <row r="149">
          <cell r="D149" t="str">
            <v>71A14</v>
          </cell>
          <cell r="E149" t="str">
            <v>aux mortero de pega 1:4:1/4</v>
          </cell>
          <cell r="F149" t="str">
            <v>m3</v>
          </cell>
          <cell r="G149">
            <v>361966.39035693201</v>
          </cell>
          <cell r="J149">
            <v>361966.39035693201</v>
          </cell>
        </row>
        <row r="150">
          <cell r="D150" t="str">
            <v>71A54</v>
          </cell>
          <cell r="E150" t="str">
            <v>aux mortero de revoque 1:4:1/4</v>
          </cell>
          <cell r="F150" t="str">
            <v>m3</v>
          </cell>
          <cell r="G150">
            <v>361966.39035693201</v>
          </cell>
          <cell r="J150">
            <v>361966.39035693201</v>
          </cell>
        </row>
        <row r="151">
          <cell r="D151">
            <v>72132</v>
          </cell>
          <cell r="E151" t="str">
            <v>aux concreto 3000 psi (21.1 MPa) -obra- 3/4"</v>
          </cell>
          <cell r="F151" t="str">
            <v>m3</v>
          </cell>
          <cell r="G151">
            <v>362126.35888539802</v>
          </cell>
          <cell r="J151">
            <v>362126.35888539802</v>
          </cell>
        </row>
      </sheetData>
      <sheetData sheetId="13"/>
      <sheetData sheetId="14"/>
      <sheetData sheetId="15" refreshError="1"/>
      <sheetData sheetId="16"/>
      <sheetData sheetId="17"/>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1"/>
    </sheetNames>
    <sheetDataSet>
      <sheetData sheetId="0"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stros_de_Asistencia"/>
      <sheetName val="Hoja1"/>
      <sheetName val="Hoja2"/>
      <sheetName val="RECT-1,05 x 0,75"/>
      <sheetName val="graficos registros de asistenci"/>
    </sheetNames>
    <sheetDataSet>
      <sheetData sheetId="0">
        <row r="1">
          <cell r="A1" t="str">
            <v>Fecha</v>
          </cell>
          <cell r="B1" t="str">
            <v>Centro de Utlidad</v>
          </cell>
          <cell r="C1" t="str">
            <v>Area</v>
          </cell>
          <cell r="D1" t="str">
            <v>Capacitación</v>
          </cell>
          <cell r="E1" t="str">
            <v>Horas</v>
          </cell>
        </row>
        <row r="2">
          <cell r="A2">
            <v>37594</v>
          </cell>
          <cell r="B2" t="str">
            <v>D1</v>
          </cell>
          <cell r="C2" t="str">
            <v>CAC</v>
          </cell>
          <cell r="D2" t="str">
            <v>Inducción</v>
          </cell>
          <cell r="E2">
            <v>6</v>
          </cell>
        </row>
        <row r="3">
          <cell r="A3">
            <v>37594</v>
          </cell>
          <cell r="B3" t="str">
            <v>D1</v>
          </cell>
          <cell r="C3" t="str">
            <v>CAC</v>
          </cell>
          <cell r="D3" t="str">
            <v>Manejo de Archivo y Correspondencia</v>
          </cell>
          <cell r="E3">
            <v>1</v>
          </cell>
        </row>
        <row r="4">
          <cell r="A4">
            <v>37595</v>
          </cell>
          <cell r="B4" t="str">
            <v>D1</v>
          </cell>
          <cell r="C4" t="str">
            <v>Gestión Humana</v>
          </cell>
          <cell r="D4" t="str">
            <v>Evaluación de Gestión</v>
          </cell>
          <cell r="E4">
            <v>20</v>
          </cell>
        </row>
        <row r="5">
          <cell r="A5">
            <v>37596</v>
          </cell>
          <cell r="B5" t="str">
            <v>D1</v>
          </cell>
          <cell r="C5" t="str">
            <v>Gestión Humana</v>
          </cell>
          <cell r="D5" t="str">
            <v>Evaluación de Gestión</v>
          </cell>
          <cell r="E5">
            <v>8</v>
          </cell>
        </row>
        <row r="6">
          <cell r="A6">
            <v>37602</v>
          </cell>
          <cell r="B6" t="str">
            <v>D1</v>
          </cell>
          <cell r="C6" t="str">
            <v>SAS CAC GH</v>
          </cell>
          <cell r="D6" t="str">
            <v>Inducción</v>
          </cell>
          <cell r="E6">
            <v>46</v>
          </cell>
        </row>
        <row r="7">
          <cell r="A7">
            <v>37623</v>
          </cell>
          <cell r="B7" t="str">
            <v>D1</v>
          </cell>
          <cell r="C7" t="str">
            <v>CAC</v>
          </cell>
          <cell r="D7" t="str">
            <v>Verificación del Nivel y la estación</v>
          </cell>
          <cell r="E7">
            <v>4</v>
          </cell>
        </row>
        <row r="8">
          <cell r="A8">
            <v>37625</v>
          </cell>
          <cell r="B8" t="str">
            <v>D1</v>
          </cell>
          <cell r="C8" t="str">
            <v>SAS GH CAC</v>
          </cell>
          <cell r="D8" t="str">
            <v>Inducción</v>
          </cell>
          <cell r="E8">
            <v>64</v>
          </cell>
        </row>
        <row r="9">
          <cell r="A9">
            <v>37628</v>
          </cell>
          <cell r="B9" t="str">
            <v>D1</v>
          </cell>
          <cell r="C9" t="str">
            <v>CAC</v>
          </cell>
          <cell r="D9" t="str">
            <v>Manejo del Hierro</v>
          </cell>
          <cell r="E9">
            <v>2</v>
          </cell>
        </row>
        <row r="10">
          <cell r="A10">
            <v>37630</v>
          </cell>
          <cell r="B10" t="str">
            <v>D1</v>
          </cell>
          <cell r="C10" t="str">
            <v>CAC</v>
          </cell>
          <cell r="D10" t="str">
            <v>Manejo Pilotes en tierra</v>
          </cell>
          <cell r="E10">
            <v>8</v>
          </cell>
        </row>
        <row r="11">
          <cell r="A11">
            <v>37631</v>
          </cell>
          <cell r="B11" t="str">
            <v>D1</v>
          </cell>
          <cell r="C11" t="str">
            <v>CAC</v>
          </cell>
          <cell r="D11" t="str">
            <v>Muestras de concreto</v>
          </cell>
          <cell r="E11">
            <v>1</v>
          </cell>
        </row>
        <row r="12">
          <cell r="A12">
            <v>37637</v>
          </cell>
          <cell r="B12" t="str">
            <v>D1</v>
          </cell>
          <cell r="C12" t="str">
            <v>CAC</v>
          </cell>
          <cell r="D12" t="str">
            <v>Construcción de pilotes en tierra</v>
          </cell>
          <cell r="E12">
            <v>2</v>
          </cell>
        </row>
        <row r="13">
          <cell r="A13">
            <v>37641</v>
          </cell>
          <cell r="B13" t="str">
            <v>D1</v>
          </cell>
          <cell r="C13" t="str">
            <v>CAC</v>
          </cell>
          <cell r="D13" t="str">
            <v>Manejo de concretos</v>
          </cell>
          <cell r="E13">
            <v>1</v>
          </cell>
        </row>
        <row r="14">
          <cell r="A14">
            <v>37642</v>
          </cell>
          <cell r="B14" t="str">
            <v>D1</v>
          </cell>
          <cell r="C14" t="str">
            <v>CAC</v>
          </cell>
          <cell r="D14" t="str">
            <v>Manejo de concreto</v>
          </cell>
          <cell r="E14">
            <v>3</v>
          </cell>
        </row>
        <row r="15">
          <cell r="A15">
            <v>37642</v>
          </cell>
          <cell r="B15" t="str">
            <v>D1</v>
          </cell>
          <cell r="C15" t="str">
            <v>CAC</v>
          </cell>
          <cell r="D15" t="str">
            <v>Elaboración de liberaciones</v>
          </cell>
          <cell r="E15">
            <v>3</v>
          </cell>
        </row>
        <row r="16">
          <cell r="A16">
            <v>37642</v>
          </cell>
          <cell r="B16" t="str">
            <v>D1</v>
          </cell>
          <cell r="C16" t="str">
            <v>CAC</v>
          </cell>
          <cell r="D16" t="str">
            <v>Calificación a proveedores</v>
          </cell>
          <cell r="E16">
            <v>2</v>
          </cell>
        </row>
        <row r="17">
          <cell r="A17">
            <v>37650</v>
          </cell>
          <cell r="B17" t="str">
            <v>D1</v>
          </cell>
          <cell r="C17" t="str">
            <v>CAC</v>
          </cell>
          <cell r="D17" t="str">
            <v>Registros de control</v>
          </cell>
          <cell r="E17">
            <v>1</v>
          </cell>
        </row>
        <row r="18">
          <cell r="A18">
            <v>37653</v>
          </cell>
          <cell r="B18" t="str">
            <v>D5</v>
          </cell>
          <cell r="C18" t="str">
            <v>CAC</v>
          </cell>
          <cell r="D18" t="str">
            <v>Manejo de Hierro</v>
          </cell>
          <cell r="E18">
            <v>1</v>
          </cell>
        </row>
        <row r="19">
          <cell r="A19">
            <v>37653</v>
          </cell>
          <cell r="B19" t="str">
            <v>D1</v>
          </cell>
          <cell r="C19" t="str">
            <v>CAC</v>
          </cell>
          <cell r="D19" t="str">
            <v>Equipos de IME</v>
          </cell>
          <cell r="E19">
            <v>5</v>
          </cell>
        </row>
        <row r="20">
          <cell r="A20">
            <v>37655</v>
          </cell>
          <cell r="B20" t="str">
            <v>D1</v>
          </cell>
          <cell r="C20" t="str">
            <v>CAC</v>
          </cell>
          <cell r="D20" t="str">
            <v>Manejo de correspondencia y otros</v>
          </cell>
          <cell r="E20">
            <v>1</v>
          </cell>
        </row>
        <row r="21">
          <cell r="A21">
            <v>37655</v>
          </cell>
          <cell r="B21" t="str">
            <v>D1</v>
          </cell>
          <cell r="C21" t="str">
            <v>SAS CAC GH</v>
          </cell>
          <cell r="D21" t="str">
            <v>Induccón</v>
          </cell>
          <cell r="E21">
            <v>1</v>
          </cell>
        </row>
        <row r="22">
          <cell r="A22">
            <v>37656</v>
          </cell>
          <cell r="B22" t="str">
            <v>D1</v>
          </cell>
          <cell r="C22" t="str">
            <v>SAS CAC GH</v>
          </cell>
          <cell r="D22" t="str">
            <v>Induccón</v>
          </cell>
          <cell r="E22">
            <v>63</v>
          </cell>
        </row>
        <row r="23">
          <cell r="A23">
            <v>37660</v>
          </cell>
          <cell r="B23" t="str">
            <v>D1</v>
          </cell>
          <cell r="C23" t="str">
            <v>CAC</v>
          </cell>
          <cell r="D23" t="str">
            <v>Manejo de liberaciones</v>
          </cell>
          <cell r="E23">
            <v>5</v>
          </cell>
        </row>
        <row r="24">
          <cell r="A24">
            <v>37660</v>
          </cell>
          <cell r="B24" t="str">
            <v>D1</v>
          </cell>
          <cell r="C24" t="str">
            <v>Producción</v>
          </cell>
          <cell r="D24" t="str">
            <v>Manejo de terraplenes</v>
          </cell>
          <cell r="E24">
            <v>2</v>
          </cell>
        </row>
        <row r="25">
          <cell r="A25">
            <v>37664</v>
          </cell>
          <cell r="B25" t="str">
            <v>D1</v>
          </cell>
          <cell r="C25" t="str">
            <v>CAC</v>
          </cell>
          <cell r="D25" t="str">
            <v>Procedimientos de sobre el hierro</v>
          </cell>
          <cell r="E25">
            <v>5</v>
          </cell>
        </row>
        <row r="26">
          <cell r="A26">
            <v>37664</v>
          </cell>
          <cell r="B26" t="str">
            <v>D5</v>
          </cell>
          <cell r="C26" t="str">
            <v>CAC</v>
          </cell>
          <cell r="D26" t="str">
            <v>Evaluación de Subc, Liberaciones y manejo de hierr</v>
          </cell>
          <cell r="E26">
            <v>8</v>
          </cell>
        </row>
        <row r="27">
          <cell r="A27">
            <v>37664</v>
          </cell>
          <cell r="B27" t="str">
            <v>D1</v>
          </cell>
          <cell r="C27" t="str">
            <v>Cac</v>
          </cell>
          <cell r="D27" t="str">
            <v>Evaluación de Subc, Liberaciones y manejo de hierr</v>
          </cell>
          <cell r="E27">
            <v>17</v>
          </cell>
        </row>
        <row r="28">
          <cell r="A28">
            <v>37666</v>
          </cell>
          <cell r="B28" t="str">
            <v>D1</v>
          </cell>
          <cell r="C28" t="str">
            <v>CAC</v>
          </cell>
          <cell r="D28" t="str">
            <v>Liberaciones, Terraplenes, Trazabilidad, Geotextil</v>
          </cell>
          <cell r="E28">
            <v>6</v>
          </cell>
        </row>
        <row r="29">
          <cell r="A29">
            <v>37666</v>
          </cell>
          <cell r="B29" t="str">
            <v>D1</v>
          </cell>
          <cell r="C29" t="str">
            <v>CAC</v>
          </cell>
          <cell r="D29" t="str">
            <v>Inducción Personal</v>
          </cell>
          <cell r="E29">
            <v>5</v>
          </cell>
        </row>
      </sheetData>
      <sheetData sheetId="1"/>
      <sheetData sheetId="2" refreshError="1"/>
      <sheetData sheetId="3" refreshError="1"/>
      <sheetData sheetId="4"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ANALETA9"/>
      <sheetName val="Solicitud de Servicios"/>
      <sheetName val="INSUMOS"/>
      <sheetName val="CF y CV"/>
      <sheetName val="REC-COD,"/>
      <sheetName val="Index"/>
      <sheetName val="Sábana"/>
      <sheetName val="LISTA CÓDIGOS"/>
      <sheetName val="BASE APU"/>
      <sheetName val="MANO DE OBRA"/>
      <sheetName val="EQUIPOS"/>
      <sheetName val="MATERIALES"/>
      <sheetName val="ESTRUCTURAS"/>
      <sheetName val="TRANSPORT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Presup x Benef"/>
      <sheetName val="Presupuesto"/>
      <sheetName val="Cantidades"/>
      <sheetName val="APU Aux"/>
      <sheetName val="APU"/>
      <sheetName val="Insumos"/>
    </sheetNames>
    <sheetDataSet>
      <sheetData sheetId="0"/>
      <sheetData sheetId="1"/>
      <sheetData sheetId="2">
        <row r="5">
          <cell r="B5" t="str">
            <v>Ítem</v>
          </cell>
          <cell r="C5" t="str">
            <v>Descripción</v>
          </cell>
          <cell r="D5" t="str">
            <v>Unidad</v>
          </cell>
          <cell r="E5" t="str">
            <v>Cantidad</v>
          </cell>
          <cell r="F5" t="str">
            <v>Vr Unitario</v>
          </cell>
          <cell r="G5" t="str">
            <v>Vr. Total/U.V</v>
          </cell>
          <cell r="H5" t="str">
            <v>Vr. Total</v>
          </cell>
          <cell r="I5" t="str">
            <v>Vr Aproximado al peso</v>
          </cell>
        </row>
        <row r="6">
          <cell r="B6" t="str">
            <v>1.</v>
          </cell>
          <cell r="C6" t="str">
            <v>PRELIMINARES</v>
          </cell>
          <cell r="D6">
            <v>0</v>
          </cell>
          <cell r="E6">
            <v>0</v>
          </cell>
          <cell r="F6">
            <v>0</v>
          </cell>
          <cell r="G6" t="str">
            <v/>
          </cell>
          <cell r="H6">
            <v>0</v>
          </cell>
          <cell r="I6">
            <v>1676427</v>
          </cell>
        </row>
        <row r="7">
          <cell r="B7" t="str">
            <v>1.1</v>
          </cell>
          <cell r="C7" t="str">
            <v>Demolición de pisos exitentes (incluye botada escombos)</v>
          </cell>
          <cell r="D7" t="str">
            <v>m3</v>
          </cell>
          <cell r="E7">
            <v>7.12</v>
          </cell>
          <cell r="F7">
            <v>118301</v>
          </cell>
          <cell r="G7">
            <v>842303</v>
          </cell>
          <cell r="H7">
            <v>842303</v>
          </cell>
          <cell r="I7">
            <v>0</v>
          </cell>
        </row>
        <row r="8">
          <cell r="B8" t="str">
            <v>1.2</v>
          </cell>
          <cell r="C8" t="str">
            <v>Nivelación de terreno con arenilla o similar</v>
          </cell>
          <cell r="D8" t="str">
            <v>m2</v>
          </cell>
          <cell r="E8">
            <v>47.45</v>
          </cell>
          <cell r="F8">
            <v>17579</v>
          </cell>
          <cell r="G8">
            <v>834124</v>
          </cell>
          <cell r="H8">
            <v>834124</v>
          </cell>
          <cell r="I8">
            <v>0</v>
          </cell>
        </row>
        <row r="9">
          <cell r="B9" t="str">
            <v>2.</v>
          </cell>
          <cell r="C9" t="str">
            <v>MORTERO</v>
          </cell>
          <cell r="D9">
            <v>0</v>
          </cell>
          <cell r="E9">
            <v>0</v>
          </cell>
          <cell r="F9">
            <v>0</v>
          </cell>
          <cell r="G9" t="str">
            <v/>
          </cell>
          <cell r="H9">
            <v>0</v>
          </cell>
          <cell r="I9">
            <v>2905695</v>
          </cell>
        </row>
        <row r="10">
          <cell r="B10" t="str">
            <v>2.1</v>
          </cell>
          <cell r="C10" t="str">
            <v>Instalación de malla electrosoldada D-84</v>
          </cell>
          <cell r="D10" t="str">
            <v>m2</v>
          </cell>
          <cell r="E10">
            <v>47.45</v>
          </cell>
          <cell r="F10">
            <v>14125</v>
          </cell>
          <cell r="G10">
            <v>670231</v>
          </cell>
          <cell r="H10">
            <v>670231</v>
          </cell>
          <cell r="I10">
            <v>0</v>
          </cell>
        </row>
        <row r="11">
          <cell r="B11" t="str">
            <v>2.2</v>
          </cell>
          <cell r="C11" t="str">
            <v>Instalación piso concreto espersor 8 cm nivelado para colocación enchape.</v>
          </cell>
          <cell r="D11" t="str">
            <v>m2</v>
          </cell>
          <cell r="E11">
            <v>47.45</v>
          </cell>
          <cell r="F11">
            <v>47112</v>
          </cell>
          <cell r="G11">
            <v>2235464</v>
          </cell>
          <cell r="H11">
            <v>2235464</v>
          </cell>
          <cell r="I11">
            <v>0</v>
          </cell>
        </row>
        <row r="12">
          <cell r="B12" t="str">
            <v>2.3</v>
          </cell>
          <cell r="C12">
            <v>0</v>
          </cell>
          <cell r="D12">
            <v>0</v>
          </cell>
          <cell r="E12">
            <v>0</v>
          </cell>
          <cell r="F12">
            <v>0</v>
          </cell>
          <cell r="G12">
            <v>0</v>
          </cell>
          <cell r="H12">
            <v>0</v>
          </cell>
          <cell r="I12">
            <v>0</v>
          </cell>
        </row>
        <row r="13">
          <cell r="B13" t="str">
            <v>2.4</v>
          </cell>
          <cell r="C13">
            <v>0</v>
          </cell>
          <cell r="D13">
            <v>0</v>
          </cell>
          <cell r="E13">
            <v>0</v>
          </cell>
          <cell r="F13">
            <v>0</v>
          </cell>
          <cell r="G13">
            <v>0</v>
          </cell>
          <cell r="H13">
            <v>0</v>
          </cell>
          <cell r="I13">
            <v>0</v>
          </cell>
        </row>
        <row r="14">
          <cell r="B14" t="str">
            <v>3.</v>
          </cell>
          <cell r="C14" t="str">
            <v>ENCHAPE</v>
          </cell>
          <cell r="D14">
            <v>0</v>
          </cell>
          <cell r="E14">
            <v>0</v>
          </cell>
          <cell r="F14">
            <v>0</v>
          </cell>
          <cell r="G14">
            <v>0</v>
          </cell>
          <cell r="H14">
            <v>0</v>
          </cell>
          <cell r="I14">
            <v>3311061</v>
          </cell>
        </row>
        <row r="15">
          <cell r="B15" t="str">
            <v>3.1</v>
          </cell>
          <cell r="C15" t="str">
            <v>Instalación de enchape cerámico piso F 51x51</v>
          </cell>
          <cell r="D15" t="str">
            <v>m2</v>
          </cell>
          <cell r="E15">
            <v>47.45</v>
          </cell>
          <cell r="F15">
            <v>69780</v>
          </cell>
          <cell r="G15">
            <v>3311061</v>
          </cell>
          <cell r="H15">
            <v>3311061</v>
          </cell>
          <cell r="I15">
            <v>0</v>
          </cell>
        </row>
        <row r="16">
          <cell r="B16" t="str">
            <v>3.2</v>
          </cell>
          <cell r="C16">
            <v>0</v>
          </cell>
          <cell r="D16">
            <v>0</v>
          </cell>
          <cell r="E16">
            <v>0</v>
          </cell>
          <cell r="F16">
            <v>0</v>
          </cell>
          <cell r="G16">
            <v>0</v>
          </cell>
          <cell r="H16">
            <v>0</v>
          </cell>
          <cell r="I16">
            <v>0</v>
          </cell>
        </row>
        <row r="17">
          <cell r="B17" t="str">
            <v>3.3</v>
          </cell>
          <cell r="C17">
            <v>0</v>
          </cell>
          <cell r="D17">
            <v>0</v>
          </cell>
          <cell r="E17">
            <v>0</v>
          </cell>
          <cell r="F17">
            <v>0</v>
          </cell>
          <cell r="G17">
            <v>0</v>
          </cell>
          <cell r="H17">
            <v>0</v>
          </cell>
          <cell r="I17">
            <v>0</v>
          </cell>
        </row>
        <row r="18">
          <cell r="B18">
            <v>0</v>
          </cell>
          <cell r="C18" t="str">
            <v>TOTAL COSTO DIRECTO</v>
          </cell>
          <cell r="D18">
            <v>0</v>
          </cell>
          <cell r="E18">
            <v>0</v>
          </cell>
          <cell r="F18">
            <v>0</v>
          </cell>
          <cell r="G18">
            <v>0</v>
          </cell>
          <cell r="H18">
            <v>7893183</v>
          </cell>
          <cell r="I18">
            <v>7893183</v>
          </cell>
        </row>
        <row r="19">
          <cell r="B19">
            <v>0</v>
          </cell>
          <cell r="C19">
            <v>0</v>
          </cell>
          <cell r="D19">
            <v>0</v>
          </cell>
          <cell r="E19">
            <v>0</v>
          </cell>
          <cell r="F19">
            <v>0</v>
          </cell>
          <cell r="G19">
            <v>0</v>
          </cell>
          <cell r="H19">
            <v>0</v>
          </cell>
          <cell r="I19">
            <v>0</v>
          </cell>
        </row>
        <row r="20">
          <cell r="B20">
            <v>0</v>
          </cell>
          <cell r="C20">
            <v>0</v>
          </cell>
          <cell r="D20">
            <v>0</v>
          </cell>
          <cell r="E20">
            <v>0</v>
          </cell>
          <cell r="F20">
            <v>0</v>
          </cell>
          <cell r="G20">
            <v>0</v>
          </cell>
          <cell r="H20">
            <v>0</v>
          </cell>
          <cell r="I20">
            <v>0</v>
          </cell>
        </row>
        <row r="21">
          <cell r="B21">
            <v>0</v>
          </cell>
          <cell r="C21">
            <v>0</v>
          </cell>
          <cell r="D21">
            <v>0</v>
          </cell>
          <cell r="E21">
            <v>0</v>
          </cell>
          <cell r="F21">
            <v>0</v>
          </cell>
          <cell r="G21">
            <v>0</v>
          </cell>
          <cell r="H21">
            <v>0</v>
          </cell>
          <cell r="I21">
            <v>0</v>
          </cell>
        </row>
        <row r="22">
          <cell r="B22">
            <v>0</v>
          </cell>
          <cell r="C22">
            <v>0</v>
          </cell>
          <cell r="D22">
            <v>0</v>
          </cell>
          <cell r="E22">
            <v>0</v>
          </cell>
          <cell r="F22">
            <v>0</v>
          </cell>
          <cell r="G22">
            <v>0</v>
          </cell>
          <cell r="H22">
            <v>0</v>
          </cell>
          <cell r="I22">
            <v>0</v>
          </cell>
        </row>
        <row r="23">
          <cell r="B23">
            <v>0</v>
          </cell>
          <cell r="C23">
            <v>0</v>
          </cell>
          <cell r="D23">
            <v>0</v>
          </cell>
          <cell r="E23">
            <v>0</v>
          </cell>
          <cell r="F23">
            <v>0</v>
          </cell>
          <cell r="G23">
            <v>0</v>
          </cell>
          <cell r="H23">
            <v>0</v>
          </cell>
          <cell r="I23">
            <v>0</v>
          </cell>
        </row>
        <row r="24">
          <cell r="B24">
            <v>0</v>
          </cell>
          <cell r="C24">
            <v>0</v>
          </cell>
          <cell r="D24">
            <v>0</v>
          </cell>
          <cell r="E24">
            <v>0</v>
          </cell>
          <cell r="F24">
            <v>0</v>
          </cell>
          <cell r="G24">
            <v>0</v>
          </cell>
          <cell r="H24">
            <v>0</v>
          </cell>
          <cell r="I24">
            <v>0</v>
          </cell>
        </row>
        <row r="25">
          <cell r="B25">
            <v>0</v>
          </cell>
          <cell r="C25">
            <v>0</v>
          </cell>
          <cell r="D25">
            <v>0</v>
          </cell>
          <cell r="E25">
            <v>0</v>
          </cell>
          <cell r="F25">
            <v>0</v>
          </cell>
          <cell r="G25">
            <v>0</v>
          </cell>
          <cell r="H25">
            <v>0</v>
          </cell>
          <cell r="I25">
            <v>0</v>
          </cell>
        </row>
        <row r="26">
          <cell r="B26">
            <v>0</v>
          </cell>
          <cell r="C26">
            <v>0</v>
          </cell>
          <cell r="D26">
            <v>0</v>
          </cell>
          <cell r="E26">
            <v>0</v>
          </cell>
          <cell r="F26">
            <v>0</v>
          </cell>
          <cell r="G26">
            <v>0</v>
          </cell>
          <cell r="H26">
            <v>0</v>
          </cell>
          <cell r="I26">
            <v>0</v>
          </cell>
        </row>
        <row r="27">
          <cell r="I27">
            <v>0</v>
          </cell>
        </row>
        <row r="28">
          <cell r="I28">
            <v>0</v>
          </cell>
        </row>
        <row r="29">
          <cell r="I29">
            <v>0</v>
          </cell>
        </row>
        <row r="30">
          <cell r="I30">
            <v>0</v>
          </cell>
        </row>
        <row r="31">
          <cell r="I31">
            <v>0</v>
          </cell>
        </row>
      </sheetData>
      <sheetData sheetId="3"/>
      <sheetData sheetId="4"/>
      <sheetData sheetId="5"/>
      <sheetData sheetId="6"/>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gistros_de_Asistencia"/>
      <sheetName val="Simulación Inf."/>
      <sheetName val="RECT-1,05 x 0,75"/>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categoria"/>
      <sheetName val="ID-06"/>
      <sheetName val="ID-07"/>
      <sheetName val="ID-08"/>
      <sheetName val="ID-09"/>
      <sheetName val="ID-10"/>
      <sheetName val="ID-11"/>
      <sheetName val="ID-12"/>
      <sheetName val="entifinan"/>
      <sheetName val="embajadas"/>
      <sheetName val="Descentralizadas"/>
      <sheetName val="Control"/>
      <sheetName val="distritales"/>
      <sheetName val="actores"/>
      <sheetName val="Hoja1"/>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S2" t="str">
            <v>Si</v>
          </cell>
        </row>
        <row r="3">
          <cell r="S3" t="str">
            <v>No</v>
          </cell>
        </row>
      </sheetData>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BASES"/>
      <sheetName val="MC SF GAVIONES"/>
      <sheetName val="PESOS"/>
      <sheetName val="civ_roma"/>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datosluminariasRoyAlPHa"/>
      <sheetName val="Registros_de_Asistencia"/>
      <sheetName val="Simulación Inf."/>
      <sheetName val="APU2"/>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sheetData>
      <sheetData sheetId="1" refreshError="1"/>
      <sheetData sheetId="2" refreshError="1"/>
      <sheetData sheetId="3" refreshError="1"/>
      <sheetData sheetId="4"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2)"/>
      <sheetName val="Hoja1"/>
      <sheetName val="Estructura de costo"/>
      <sheetName val="TARIFAS"/>
      <sheetName val="datosluminariasRoyAlPHa"/>
    </sheetNames>
    <sheetDataSet>
      <sheetData sheetId="0"/>
      <sheetData sheetId="1"/>
      <sheetData sheetId="2"/>
      <sheetData sheetId="3" refreshError="1"/>
      <sheetData sheetId="4"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sheetData sheetId="2"/>
      <sheetData sheetId="3"/>
      <sheetData sheetId="4"/>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FORMULA"/>
      <sheetName val="A.P.U"/>
      <sheetName val="REC-COD,"/>
      <sheetName val="5. ELECTRICO"/>
      <sheetName val="CLASIFICACION"/>
      <sheetName val="LISTA DE PRECIOS"/>
      <sheetName val=" Liquidacion de Obra por Tramos"/>
      <sheetName val="062"/>
      <sheetName val="PERSONAL"/>
      <sheetName val="Tarifa MT"/>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Requisición1"/>
      <sheetName val="2,2,6,1 Pilotes 0,30"/>
      <sheetName val="Listado"/>
      <sheetName val="Lp"/>
      <sheetName val="CODCONST"/>
      <sheetName val="SALARIOS"/>
      <sheetName val="APU NO PREVISTO"/>
      <sheetName val="PPTA (3)"/>
      <sheetName val="PPTA (2)"/>
      <sheetName val="PPTA"/>
      <sheetName val="Bajadas"/>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THE"/>
      <sheetName val="ATHE"/>
      <sheetName val="UNITARIOS"/>
      <sheetName val="Cuadr."/>
      <sheetName val="OCTUBRE"/>
      <sheetName val="Hoja2"/>
      <sheetName val="PUNITARIOS PARA 241201 2S.xls"/>
      <sheetName val="OBRAS SES"/>
      <sheetName val="FINANC"/>
      <sheetName val="TODAS"/>
      <sheetName val="Summary"/>
      <sheetName val="skj452"/>
      <sheetName val="ita878"/>
      <sheetName val="aea-944"/>
      <sheetName val="dub-823"/>
      <sheetName val="gpi 526"/>
      <sheetName val="xxj617"/>
      <sheetName val="sng_855"/>
      <sheetName val="vea 374"/>
      <sheetName val="hfb024"/>
      <sheetName val="paj825"/>
      <sheetName val="Proveedores y acreedores"/>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PREACTA Y CONTRATISTAS"/>
      <sheetName val="PLAN DE INVERSION ANTICIPO"/>
      <sheetName val="inv mensual"/>
      <sheetName val="borrador flujo inv"/>
      <sheetName val="social-ambiental"/>
      <sheetName val="AU"/>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BASE"/>
      <sheetName val="CURVA"/>
      <sheetName val="7422cw0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refreshError="1"/>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sheetData sheetId="110">
        <row r="48">
          <cell r="E48">
            <v>0</v>
          </cell>
        </row>
      </sheetData>
      <sheetData sheetId="111"/>
      <sheetData sheetId="112"/>
      <sheetData sheetId="113" refreshError="1"/>
      <sheetData sheetId="114" refreshError="1"/>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s>
    <sheetDataSet>
      <sheetData sheetId="0"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ow r="268">
          <cell r="D268">
            <v>91640</v>
          </cell>
        </row>
        <row r="269">
          <cell r="D269">
            <v>147320</v>
          </cell>
        </row>
        <row r="271">
          <cell r="D271">
            <v>641480</v>
          </cell>
        </row>
      </sheetData>
      <sheetData sheetId="1"/>
      <sheetData sheetId="2"/>
      <sheetData sheetId="3"/>
      <sheetData sheetId="4"/>
      <sheetData sheetId="5"/>
      <sheetData sheetId="6"/>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glvc"/>
      <sheetName val="CRA.MODI"/>
      <sheetName val="Presup_Cancha"/>
      <sheetName val="1,01"/>
      <sheetName val="PROGR_2"/>
      <sheetName val="PROGR_3"/>
      <sheetName val="UNIT."/>
      <sheetName val="A__P__U_"/>
      <sheetName val="ACTA_DE_MODIFICACION__(2)"/>
      <sheetName val="A__P__U_1"/>
      <sheetName val="ACTA_DE_MODIFICACION__(2)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sheetData sheetId="32">
        <row r="6">
          <cell r="A6" t="str">
            <v>UNIDAD ADMINISTRATIVA ESPECIAL DE LA AERONAUTICA CIVIL</v>
          </cell>
        </row>
      </sheetData>
      <sheetData sheetId="33"/>
      <sheetData sheetId="34">
        <row r="6">
          <cell r="A6" t="str">
            <v>UNIDAD ADMINISTRATIVA ESPECIAL DE LA AERONAUTICA CIVIL</v>
          </cell>
        </row>
      </sheetData>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s>
    <sheetDataSet>
      <sheetData sheetId="0" refreshError="1">
        <row r="74">
          <cell r="E74">
            <v>0.06</v>
          </cell>
        </row>
      </sheetData>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ciones"/>
      <sheetName val="Bases"/>
      <sheetName val="Balance"/>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Registros_de_Asistencia"/>
      <sheetName val="RECT-1,05 x 0,75"/>
      <sheetName val="Modelo Financiero ACME Esquelet"/>
      <sheetName val="TARIFAS"/>
    </sheetNames>
    <sheetDataSet>
      <sheetData sheetId="0"/>
      <sheetData sheetId="1"/>
      <sheetData sheetId="2"/>
      <sheetData sheetId="3"/>
      <sheetData sheetId="4"/>
      <sheetData sheetId="5"/>
      <sheetData sheetId="6">
        <row r="3">
          <cell r="A3">
            <v>2.0000000000000001E-4</v>
          </cell>
        </row>
      </sheetData>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Indirectos"/>
      <sheetName val="Proyeccción"/>
      <sheetName val="Mes a Mes"/>
      <sheetName val="Ajuste"/>
      <sheetName val="ForPago"/>
      <sheetName val="PryFinc"/>
      <sheetName val="APO"/>
      <sheetName val="Presup OPUS"/>
      <sheetName val="Cant mes a mes Opus"/>
      <sheetName val="Costo m a m OPUS"/>
      <sheetName val="Chequeos"/>
      <sheetName val="Simulación Inf."/>
      <sheetName val="TARIFAS"/>
    </sheetNames>
    <sheetDataSet>
      <sheetData sheetId="0" refreshError="1"/>
      <sheetData sheetId="1" refreshError="1"/>
      <sheetData sheetId="2" refreshError="1"/>
      <sheetData sheetId="3">
        <row r="95">
          <cell r="J95">
            <v>12820289481.820004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2.xml"/><Relationship Id="rId1" Type="http://schemas.openxmlformats.org/officeDocument/2006/relationships/printerSettings" Target="../printerSettings/printerSettings11.bin"/><Relationship Id="rId4" Type="http://schemas.openxmlformats.org/officeDocument/2006/relationships/comments" Target="../comments1.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04933-320D-40DC-953B-D3BA0A80B3AA}">
  <sheetPr>
    <tabColor theme="4"/>
    <pageSetUpPr fitToPage="1"/>
  </sheetPr>
  <dimension ref="A1:K57"/>
  <sheetViews>
    <sheetView view="pageBreakPreview" zoomScaleNormal="100" zoomScaleSheetLayoutView="100" workbookViewId="0">
      <selection activeCell="D11" sqref="D11:F11"/>
    </sheetView>
  </sheetViews>
  <sheetFormatPr baseColWidth="10" defaultRowHeight="15.6"/>
  <cols>
    <col min="1" max="1" width="36.59765625" style="311" bestFit="1" customWidth="1"/>
    <col min="2" max="2" width="8.09765625" style="311" customWidth="1"/>
    <col min="3" max="3" width="11.19921875" style="311" customWidth="1"/>
    <col min="4" max="4" width="13.8984375" style="311" customWidth="1"/>
    <col min="5" max="5" width="12.09765625" style="311" customWidth="1"/>
    <col min="6" max="6" width="14" style="311" customWidth="1"/>
    <col min="7" max="7" width="13.3984375" style="311" customWidth="1"/>
    <col min="8" max="8" width="11.19921875" style="311"/>
    <col min="9" max="9" width="1.8984375" style="318" bestFit="1" customWidth="1"/>
    <col min="10" max="10" width="15.19921875" style="311" customWidth="1"/>
    <col min="11" max="11" width="13.09765625" style="312" customWidth="1"/>
    <col min="12" max="254" width="11.19921875" style="311"/>
    <col min="255" max="255" width="32.3984375" style="311" customWidth="1"/>
    <col min="256" max="256" width="8.19921875" style="311" customWidth="1"/>
    <col min="257" max="257" width="7.5" style="311" customWidth="1"/>
    <col min="258" max="258" width="7.69921875" style="311" customWidth="1"/>
    <col min="259" max="259" width="6.69921875" style="311" customWidth="1"/>
    <col min="260" max="260" width="8.3984375" style="311" customWidth="1"/>
    <col min="261" max="261" width="9.59765625" style="311" customWidth="1"/>
    <col min="262" max="510" width="11.19921875" style="311"/>
    <col min="511" max="511" width="32.3984375" style="311" customWidth="1"/>
    <col min="512" max="512" width="8.19921875" style="311" customWidth="1"/>
    <col min="513" max="513" width="7.5" style="311" customWidth="1"/>
    <col min="514" max="514" width="7.69921875" style="311" customWidth="1"/>
    <col min="515" max="515" width="6.69921875" style="311" customWidth="1"/>
    <col min="516" max="516" width="8.3984375" style="311" customWidth="1"/>
    <col min="517" max="517" width="9.59765625" style="311" customWidth="1"/>
    <col min="518" max="766" width="11.19921875" style="311"/>
    <col min="767" max="767" width="32.3984375" style="311" customWidth="1"/>
    <col min="768" max="768" width="8.19921875" style="311" customWidth="1"/>
    <col min="769" max="769" width="7.5" style="311" customWidth="1"/>
    <col min="770" max="770" width="7.69921875" style="311" customWidth="1"/>
    <col min="771" max="771" width="6.69921875" style="311" customWidth="1"/>
    <col min="772" max="772" width="8.3984375" style="311" customWidth="1"/>
    <col min="773" max="773" width="9.59765625" style="311" customWidth="1"/>
    <col min="774" max="1022" width="11.19921875" style="311"/>
    <col min="1023" max="1023" width="32.3984375" style="311" customWidth="1"/>
    <col min="1024" max="1024" width="8.19921875" style="311" customWidth="1"/>
    <col min="1025" max="1025" width="7.5" style="311" customWidth="1"/>
    <col min="1026" max="1026" width="7.69921875" style="311" customWidth="1"/>
    <col min="1027" max="1027" width="6.69921875" style="311" customWidth="1"/>
    <col min="1028" max="1028" width="8.3984375" style="311" customWidth="1"/>
    <col min="1029" max="1029" width="9.59765625" style="311" customWidth="1"/>
    <col min="1030" max="1278" width="11.19921875" style="311"/>
    <col min="1279" max="1279" width="32.3984375" style="311" customWidth="1"/>
    <col min="1280" max="1280" width="8.19921875" style="311" customWidth="1"/>
    <col min="1281" max="1281" width="7.5" style="311" customWidth="1"/>
    <col min="1282" max="1282" width="7.69921875" style="311" customWidth="1"/>
    <col min="1283" max="1283" width="6.69921875" style="311" customWidth="1"/>
    <col min="1284" max="1284" width="8.3984375" style="311" customWidth="1"/>
    <col min="1285" max="1285" width="9.59765625" style="311" customWidth="1"/>
    <col min="1286" max="1534" width="11.19921875" style="311"/>
    <col min="1535" max="1535" width="32.3984375" style="311" customWidth="1"/>
    <col min="1536" max="1536" width="8.19921875" style="311" customWidth="1"/>
    <col min="1537" max="1537" width="7.5" style="311" customWidth="1"/>
    <col min="1538" max="1538" width="7.69921875" style="311" customWidth="1"/>
    <col min="1539" max="1539" width="6.69921875" style="311" customWidth="1"/>
    <col min="1540" max="1540" width="8.3984375" style="311" customWidth="1"/>
    <col min="1541" max="1541" width="9.59765625" style="311" customWidth="1"/>
    <col min="1542" max="1790" width="11.19921875" style="311"/>
    <col min="1791" max="1791" width="32.3984375" style="311" customWidth="1"/>
    <col min="1792" max="1792" width="8.19921875" style="311" customWidth="1"/>
    <col min="1793" max="1793" width="7.5" style="311" customWidth="1"/>
    <col min="1794" max="1794" width="7.69921875" style="311" customWidth="1"/>
    <col min="1795" max="1795" width="6.69921875" style="311" customWidth="1"/>
    <col min="1796" max="1796" width="8.3984375" style="311" customWidth="1"/>
    <col min="1797" max="1797" width="9.59765625" style="311" customWidth="1"/>
    <col min="1798" max="2046" width="11.19921875" style="311"/>
    <col min="2047" max="2047" width="32.3984375" style="311" customWidth="1"/>
    <col min="2048" max="2048" width="8.19921875" style="311" customWidth="1"/>
    <col min="2049" max="2049" width="7.5" style="311" customWidth="1"/>
    <col min="2050" max="2050" width="7.69921875" style="311" customWidth="1"/>
    <col min="2051" max="2051" width="6.69921875" style="311" customWidth="1"/>
    <col min="2052" max="2052" width="8.3984375" style="311" customWidth="1"/>
    <col min="2053" max="2053" width="9.59765625" style="311" customWidth="1"/>
    <col min="2054" max="2302" width="11.19921875" style="311"/>
    <col min="2303" max="2303" width="32.3984375" style="311" customWidth="1"/>
    <col min="2304" max="2304" width="8.19921875" style="311" customWidth="1"/>
    <col min="2305" max="2305" width="7.5" style="311" customWidth="1"/>
    <col min="2306" max="2306" width="7.69921875" style="311" customWidth="1"/>
    <col min="2307" max="2307" width="6.69921875" style="311" customWidth="1"/>
    <col min="2308" max="2308" width="8.3984375" style="311" customWidth="1"/>
    <col min="2309" max="2309" width="9.59765625" style="311" customWidth="1"/>
    <col min="2310" max="2558" width="11.19921875" style="311"/>
    <col min="2559" max="2559" width="32.3984375" style="311" customWidth="1"/>
    <col min="2560" max="2560" width="8.19921875" style="311" customWidth="1"/>
    <col min="2561" max="2561" width="7.5" style="311" customWidth="1"/>
    <col min="2562" max="2562" width="7.69921875" style="311" customWidth="1"/>
    <col min="2563" max="2563" width="6.69921875" style="311" customWidth="1"/>
    <col min="2564" max="2564" width="8.3984375" style="311" customWidth="1"/>
    <col min="2565" max="2565" width="9.59765625" style="311" customWidth="1"/>
    <col min="2566" max="2814" width="11.19921875" style="311"/>
    <col min="2815" max="2815" width="32.3984375" style="311" customWidth="1"/>
    <col min="2816" max="2816" width="8.19921875" style="311" customWidth="1"/>
    <col min="2817" max="2817" width="7.5" style="311" customWidth="1"/>
    <col min="2818" max="2818" width="7.69921875" style="311" customWidth="1"/>
    <col min="2819" max="2819" width="6.69921875" style="311" customWidth="1"/>
    <col min="2820" max="2820" width="8.3984375" style="311" customWidth="1"/>
    <col min="2821" max="2821" width="9.59765625" style="311" customWidth="1"/>
    <col min="2822" max="3070" width="11.19921875" style="311"/>
    <col min="3071" max="3071" width="32.3984375" style="311" customWidth="1"/>
    <col min="3072" max="3072" width="8.19921875" style="311" customWidth="1"/>
    <col min="3073" max="3073" width="7.5" style="311" customWidth="1"/>
    <col min="3074" max="3074" width="7.69921875" style="311" customWidth="1"/>
    <col min="3075" max="3075" width="6.69921875" style="311" customWidth="1"/>
    <col min="3076" max="3076" width="8.3984375" style="311" customWidth="1"/>
    <col min="3077" max="3077" width="9.59765625" style="311" customWidth="1"/>
    <col min="3078" max="3326" width="11.19921875" style="311"/>
    <col min="3327" max="3327" width="32.3984375" style="311" customWidth="1"/>
    <col min="3328" max="3328" width="8.19921875" style="311" customWidth="1"/>
    <col min="3329" max="3329" width="7.5" style="311" customWidth="1"/>
    <col min="3330" max="3330" width="7.69921875" style="311" customWidth="1"/>
    <col min="3331" max="3331" width="6.69921875" style="311" customWidth="1"/>
    <col min="3332" max="3332" width="8.3984375" style="311" customWidth="1"/>
    <col min="3333" max="3333" width="9.59765625" style="311" customWidth="1"/>
    <col min="3334" max="3582" width="11.19921875" style="311"/>
    <col min="3583" max="3583" width="32.3984375" style="311" customWidth="1"/>
    <col min="3584" max="3584" width="8.19921875" style="311" customWidth="1"/>
    <col min="3585" max="3585" width="7.5" style="311" customWidth="1"/>
    <col min="3586" max="3586" width="7.69921875" style="311" customWidth="1"/>
    <col min="3587" max="3587" width="6.69921875" style="311" customWidth="1"/>
    <col min="3588" max="3588" width="8.3984375" style="311" customWidth="1"/>
    <col min="3589" max="3589" width="9.59765625" style="311" customWidth="1"/>
    <col min="3590" max="3838" width="11.19921875" style="311"/>
    <col min="3839" max="3839" width="32.3984375" style="311" customWidth="1"/>
    <col min="3840" max="3840" width="8.19921875" style="311" customWidth="1"/>
    <col min="3841" max="3841" width="7.5" style="311" customWidth="1"/>
    <col min="3842" max="3842" width="7.69921875" style="311" customWidth="1"/>
    <col min="3843" max="3843" width="6.69921875" style="311" customWidth="1"/>
    <col min="3844" max="3844" width="8.3984375" style="311" customWidth="1"/>
    <col min="3845" max="3845" width="9.59765625" style="311" customWidth="1"/>
    <col min="3846" max="4094" width="11.19921875" style="311"/>
    <col min="4095" max="4095" width="32.3984375" style="311" customWidth="1"/>
    <col min="4096" max="4096" width="8.19921875" style="311" customWidth="1"/>
    <col min="4097" max="4097" width="7.5" style="311" customWidth="1"/>
    <col min="4098" max="4098" width="7.69921875" style="311" customWidth="1"/>
    <col min="4099" max="4099" width="6.69921875" style="311" customWidth="1"/>
    <col min="4100" max="4100" width="8.3984375" style="311" customWidth="1"/>
    <col min="4101" max="4101" width="9.59765625" style="311" customWidth="1"/>
    <col min="4102" max="4350" width="11.19921875" style="311"/>
    <col min="4351" max="4351" width="32.3984375" style="311" customWidth="1"/>
    <col min="4352" max="4352" width="8.19921875" style="311" customWidth="1"/>
    <col min="4353" max="4353" width="7.5" style="311" customWidth="1"/>
    <col min="4354" max="4354" width="7.69921875" style="311" customWidth="1"/>
    <col min="4355" max="4355" width="6.69921875" style="311" customWidth="1"/>
    <col min="4356" max="4356" width="8.3984375" style="311" customWidth="1"/>
    <col min="4357" max="4357" width="9.59765625" style="311" customWidth="1"/>
    <col min="4358" max="4606" width="11.19921875" style="311"/>
    <col min="4607" max="4607" width="32.3984375" style="311" customWidth="1"/>
    <col min="4608" max="4608" width="8.19921875" style="311" customWidth="1"/>
    <col min="4609" max="4609" width="7.5" style="311" customWidth="1"/>
    <col min="4610" max="4610" width="7.69921875" style="311" customWidth="1"/>
    <col min="4611" max="4611" width="6.69921875" style="311" customWidth="1"/>
    <col min="4612" max="4612" width="8.3984375" style="311" customWidth="1"/>
    <col min="4613" max="4613" width="9.59765625" style="311" customWidth="1"/>
    <col min="4614" max="4862" width="11.19921875" style="311"/>
    <col min="4863" max="4863" width="32.3984375" style="311" customWidth="1"/>
    <col min="4864" max="4864" width="8.19921875" style="311" customWidth="1"/>
    <col min="4865" max="4865" width="7.5" style="311" customWidth="1"/>
    <col min="4866" max="4866" width="7.69921875" style="311" customWidth="1"/>
    <col min="4867" max="4867" width="6.69921875" style="311" customWidth="1"/>
    <col min="4868" max="4868" width="8.3984375" style="311" customWidth="1"/>
    <col min="4869" max="4869" width="9.59765625" style="311" customWidth="1"/>
    <col min="4870" max="5118" width="11.19921875" style="311"/>
    <col min="5119" max="5119" width="32.3984375" style="311" customWidth="1"/>
    <col min="5120" max="5120" width="8.19921875" style="311" customWidth="1"/>
    <col min="5121" max="5121" width="7.5" style="311" customWidth="1"/>
    <col min="5122" max="5122" width="7.69921875" style="311" customWidth="1"/>
    <col min="5123" max="5123" width="6.69921875" style="311" customWidth="1"/>
    <col min="5124" max="5124" width="8.3984375" style="311" customWidth="1"/>
    <col min="5125" max="5125" width="9.59765625" style="311" customWidth="1"/>
    <col min="5126" max="5374" width="11.19921875" style="311"/>
    <col min="5375" max="5375" width="32.3984375" style="311" customWidth="1"/>
    <col min="5376" max="5376" width="8.19921875" style="311" customWidth="1"/>
    <col min="5377" max="5377" width="7.5" style="311" customWidth="1"/>
    <col min="5378" max="5378" width="7.69921875" style="311" customWidth="1"/>
    <col min="5379" max="5379" width="6.69921875" style="311" customWidth="1"/>
    <col min="5380" max="5380" width="8.3984375" style="311" customWidth="1"/>
    <col min="5381" max="5381" width="9.59765625" style="311" customWidth="1"/>
    <col min="5382" max="5630" width="11.19921875" style="311"/>
    <col min="5631" max="5631" width="32.3984375" style="311" customWidth="1"/>
    <col min="5632" max="5632" width="8.19921875" style="311" customWidth="1"/>
    <col min="5633" max="5633" width="7.5" style="311" customWidth="1"/>
    <col min="5634" max="5634" width="7.69921875" style="311" customWidth="1"/>
    <col min="5635" max="5635" width="6.69921875" style="311" customWidth="1"/>
    <col min="5636" max="5636" width="8.3984375" style="311" customWidth="1"/>
    <col min="5637" max="5637" width="9.59765625" style="311" customWidth="1"/>
    <col min="5638" max="5886" width="11.19921875" style="311"/>
    <col min="5887" max="5887" width="32.3984375" style="311" customWidth="1"/>
    <col min="5888" max="5888" width="8.19921875" style="311" customWidth="1"/>
    <col min="5889" max="5889" width="7.5" style="311" customWidth="1"/>
    <col min="5890" max="5890" width="7.69921875" style="311" customWidth="1"/>
    <col min="5891" max="5891" width="6.69921875" style="311" customWidth="1"/>
    <col min="5892" max="5892" width="8.3984375" style="311" customWidth="1"/>
    <col min="5893" max="5893" width="9.59765625" style="311" customWidth="1"/>
    <col min="5894" max="6142" width="11.19921875" style="311"/>
    <col min="6143" max="6143" width="32.3984375" style="311" customWidth="1"/>
    <col min="6144" max="6144" width="8.19921875" style="311" customWidth="1"/>
    <col min="6145" max="6145" width="7.5" style="311" customWidth="1"/>
    <col min="6146" max="6146" width="7.69921875" style="311" customWidth="1"/>
    <col min="6147" max="6147" width="6.69921875" style="311" customWidth="1"/>
    <col min="6148" max="6148" width="8.3984375" style="311" customWidth="1"/>
    <col min="6149" max="6149" width="9.59765625" style="311" customWidth="1"/>
    <col min="6150" max="6398" width="11.19921875" style="311"/>
    <col min="6399" max="6399" width="32.3984375" style="311" customWidth="1"/>
    <col min="6400" max="6400" width="8.19921875" style="311" customWidth="1"/>
    <col min="6401" max="6401" width="7.5" style="311" customWidth="1"/>
    <col min="6402" max="6402" width="7.69921875" style="311" customWidth="1"/>
    <col min="6403" max="6403" width="6.69921875" style="311" customWidth="1"/>
    <col min="6404" max="6404" width="8.3984375" style="311" customWidth="1"/>
    <col min="6405" max="6405" width="9.59765625" style="311" customWidth="1"/>
    <col min="6406" max="6654" width="11.19921875" style="311"/>
    <col min="6655" max="6655" width="32.3984375" style="311" customWidth="1"/>
    <col min="6656" max="6656" width="8.19921875" style="311" customWidth="1"/>
    <col min="6657" max="6657" width="7.5" style="311" customWidth="1"/>
    <col min="6658" max="6658" width="7.69921875" style="311" customWidth="1"/>
    <col min="6659" max="6659" width="6.69921875" style="311" customWidth="1"/>
    <col min="6660" max="6660" width="8.3984375" style="311" customWidth="1"/>
    <col min="6661" max="6661" width="9.59765625" style="311" customWidth="1"/>
    <col min="6662" max="6910" width="11.19921875" style="311"/>
    <col min="6911" max="6911" width="32.3984375" style="311" customWidth="1"/>
    <col min="6912" max="6912" width="8.19921875" style="311" customWidth="1"/>
    <col min="6913" max="6913" width="7.5" style="311" customWidth="1"/>
    <col min="6914" max="6914" width="7.69921875" style="311" customWidth="1"/>
    <col min="6915" max="6915" width="6.69921875" style="311" customWidth="1"/>
    <col min="6916" max="6916" width="8.3984375" style="311" customWidth="1"/>
    <col min="6917" max="6917" width="9.59765625" style="311" customWidth="1"/>
    <col min="6918" max="7166" width="11.19921875" style="311"/>
    <col min="7167" max="7167" width="32.3984375" style="311" customWidth="1"/>
    <col min="7168" max="7168" width="8.19921875" style="311" customWidth="1"/>
    <col min="7169" max="7169" width="7.5" style="311" customWidth="1"/>
    <col min="7170" max="7170" width="7.69921875" style="311" customWidth="1"/>
    <col min="7171" max="7171" width="6.69921875" style="311" customWidth="1"/>
    <col min="7172" max="7172" width="8.3984375" style="311" customWidth="1"/>
    <col min="7173" max="7173" width="9.59765625" style="311" customWidth="1"/>
    <col min="7174" max="7422" width="11.19921875" style="311"/>
    <col min="7423" max="7423" width="32.3984375" style="311" customWidth="1"/>
    <col min="7424" max="7424" width="8.19921875" style="311" customWidth="1"/>
    <col min="7425" max="7425" width="7.5" style="311" customWidth="1"/>
    <col min="7426" max="7426" width="7.69921875" style="311" customWidth="1"/>
    <col min="7427" max="7427" width="6.69921875" style="311" customWidth="1"/>
    <col min="7428" max="7428" width="8.3984375" style="311" customWidth="1"/>
    <col min="7429" max="7429" width="9.59765625" style="311" customWidth="1"/>
    <col min="7430" max="7678" width="11.19921875" style="311"/>
    <col min="7679" max="7679" width="32.3984375" style="311" customWidth="1"/>
    <col min="7680" max="7680" width="8.19921875" style="311" customWidth="1"/>
    <col min="7681" max="7681" width="7.5" style="311" customWidth="1"/>
    <col min="7682" max="7682" width="7.69921875" style="311" customWidth="1"/>
    <col min="7683" max="7683" width="6.69921875" style="311" customWidth="1"/>
    <col min="7684" max="7684" width="8.3984375" style="311" customWidth="1"/>
    <col min="7685" max="7685" width="9.59765625" style="311" customWidth="1"/>
    <col min="7686" max="7934" width="11.19921875" style="311"/>
    <col min="7935" max="7935" width="32.3984375" style="311" customWidth="1"/>
    <col min="7936" max="7936" width="8.19921875" style="311" customWidth="1"/>
    <col min="7937" max="7937" width="7.5" style="311" customWidth="1"/>
    <col min="7938" max="7938" width="7.69921875" style="311" customWidth="1"/>
    <col min="7939" max="7939" width="6.69921875" style="311" customWidth="1"/>
    <col min="7940" max="7940" width="8.3984375" style="311" customWidth="1"/>
    <col min="7941" max="7941" width="9.59765625" style="311" customWidth="1"/>
    <col min="7942" max="8190" width="11.19921875" style="311"/>
    <col min="8191" max="8191" width="32.3984375" style="311" customWidth="1"/>
    <col min="8192" max="8192" width="8.19921875" style="311" customWidth="1"/>
    <col min="8193" max="8193" width="7.5" style="311" customWidth="1"/>
    <col min="8194" max="8194" width="7.69921875" style="311" customWidth="1"/>
    <col min="8195" max="8195" width="6.69921875" style="311" customWidth="1"/>
    <col min="8196" max="8196" width="8.3984375" style="311" customWidth="1"/>
    <col min="8197" max="8197" width="9.59765625" style="311" customWidth="1"/>
    <col min="8198" max="8446" width="11.19921875" style="311"/>
    <col min="8447" max="8447" width="32.3984375" style="311" customWidth="1"/>
    <col min="8448" max="8448" width="8.19921875" style="311" customWidth="1"/>
    <col min="8449" max="8449" width="7.5" style="311" customWidth="1"/>
    <col min="8450" max="8450" width="7.69921875" style="311" customWidth="1"/>
    <col min="8451" max="8451" width="6.69921875" style="311" customWidth="1"/>
    <col min="8452" max="8452" width="8.3984375" style="311" customWidth="1"/>
    <col min="8453" max="8453" width="9.59765625" style="311" customWidth="1"/>
    <col min="8454" max="8702" width="11.19921875" style="311"/>
    <col min="8703" max="8703" width="32.3984375" style="311" customWidth="1"/>
    <col min="8704" max="8704" width="8.19921875" style="311" customWidth="1"/>
    <col min="8705" max="8705" width="7.5" style="311" customWidth="1"/>
    <col min="8706" max="8706" width="7.69921875" style="311" customWidth="1"/>
    <col min="8707" max="8707" width="6.69921875" style="311" customWidth="1"/>
    <col min="8708" max="8708" width="8.3984375" style="311" customWidth="1"/>
    <col min="8709" max="8709" width="9.59765625" style="311" customWidth="1"/>
    <col min="8710" max="8958" width="11.19921875" style="311"/>
    <col min="8959" max="8959" width="32.3984375" style="311" customWidth="1"/>
    <col min="8960" max="8960" width="8.19921875" style="311" customWidth="1"/>
    <col min="8961" max="8961" width="7.5" style="311" customWidth="1"/>
    <col min="8962" max="8962" width="7.69921875" style="311" customWidth="1"/>
    <col min="8963" max="8963" width="6.69921875" style="311" customWidth="1"/>
    <col min="8964" max="8964" width="8.3984375" style="311" customWidth="1"/>
    <col min="8965" max="8965" width="9.59765625" style="311" customWidth="1"/>
    <col min="8966" max="9214" width="11.19921875" style="311"/>
    <col min="9215" max="9215" width="32.3984375" style="311" customWidth="1"/>
    <col min="9216" max="9216" width="8.19921875" style="311" customWidth="1"/>
    <col min="9217" max="9217" width="7.5" style="311" customWidth="1"/>
    <col min="9218" max="9218" width="7.69921875" style="311" customWidth="1"/>
    <col min="9219" max="9219" width="6.69921875" style="311" customWidth="1"/>
    <col min="9220" max="9220" width="8.3984375" style="311" customWidth="1"/>
    <col min="9221" max="9221" width="9.59765625" style="311" customWidth="1"/>
    <col min="9222" max="9470" width="11.19921875" style="311"/>
    <col min="9471" max="9471" width="32.3984375" style="311" customWidth="1"/>
    <col min="9472" max="9472" width="8.19921875" style="311" customWidth="1"/>
    <col min="9473" max="9473" width="7.5" style="311" customWidth="1"/>
    <col min="9474" max="9474" width="7.69921875" style="311" customWidth="1"/>
    <col min="9475" max="9475" width="6.69921875" style="311" customWidth="1"/>
    <col min="9476" max="9476" width="8.3984375" style="311" customWidth="1"/>
    <col min="9477" max="9477" width="9.59765625" style="311" customWidth="1"/>
    <col min="9478" max="9726" width="11.19921875" style="311"/>
    <col min="9727" max="9727" width="32.3984375" style="311" customWidth="1"/>
    <col min="9728" max="9728" width="8.19921875" style="311" customWidth="1"/>
    <col min="9729" max="9729" width="7.5" style="311" customWidth="1"/>
    <col min="9730" max="9730" width="7.69921875" style="311" customWidth="1"/>
    <col min="9731" max="9731" width="6.69921875" style="311" customWidth="1"/>
    <col min="9732" max="9732" width="8.3984375" style="311" customWidth="1"/>
    <col min="9733" max="9733" width="9.59765625" style="311" customWidth="1"/>
    <col min="9734" max="9982" width="11.19921875" style="311"/>
    <col min="9983" max="9983" width="32.3984375" style="311" customWidth="1"/>
    <col min="9984" max="9984" width="8.19921875" style="311" customWidth="1"/>
    <col min="9985" max="9985" width="7.5" style="311" customWidth="1"/>
    <col min="9986" max="9986" width="7.69921875" style="311" customWidth="1"/>
    <col min="9987" max="9987" width="6.69921875" style="311" customWidth="1"/>
    <col min="9988" max="9988" width="8.3984375" style="311" customWidth="1"/>
    <col min="9989" max="9989" width="9.59765625" style="311" customWidth="1"/>
    <col min="9990" max="10238" width="11.19921875" style="311"/>
    <col min="10239" max="10239" width="32.3984375" style="311" customWidth="1"/>
    <col min="10240" max="10240" width="8.19921875" style="311" customWidth="1"/>
    <col min="10241" max="10241" width="7.5" style="311" customWidth="1"/>
    <col min="10242" max="10242" width="7.69921875" style="311" customWidth="1"/>
    <col min="10243" max="10243" width="6.69921875" style="311" customWidth="1"/>
    <col min="10244" max="10244" width="8.3984375" style="311" customWidth="1"/>
    <col min="10245" max="10245" width="9.59765625" style="311" customWidth="1"/>
    <col min="10246" max="10494" width="11.19921875" style="311"/>
    <col min="10495" max="10495" width="32.3984375" style="311" customWidth="1"/>
    <col min="10496" max="10496" width="8.19921875" style="311" customWidth="1"/>
    <col min="10497" max="10497" width="7.5" style="311" customWidth="1"/>
    <col min="10498" max="10498" width="7.69921875" style="311" customWidth="1"/>
    <col min="10499" max="10499" width="6.69921875" style="311" customWidth="1"/>
    <col min="10500" max="10500" width="8.3984375" style="311" customWidth="1"/>
    <col min="10501" max="10501" width="9.59765625" style="311" customWidth="1"/>
    <col min="10502" max="10750" width="11.19921875" style="311"/>
    <col min="10751" max="10751" width="32.3984375" style="311" customWidth="1"/>
    <col min="10752" max="10752" width="8.19921875" style="311" customWidth="1"/>
    <col min="10753" max="10753" width="7.5" style="311" customWidth="1"/>
    <col min="10754" max="10754" width="7.69921875" style="311" customWidth="1"/>
    <col min="10755" max="10755" width="6.69921875" style="311" customWidth="1"/>
    <col min="10756" max="10756" width="8.3984375" style="311" customWidth="1"/>
    <col min="10757" max="10757" width="9.59765625" style="311" customWidth="1"/>
    <col min="10758" max="11006" width="11.19921875" style="311"/>
    <col min="11007" max="11007" width="32.3984375" style="311" customWidth="1"/>
    <col min="11008" max="11008" width="8.19921875" style="311" customWidth="1"/>
    <col min="11009" max="11009" width="7.5" style="311" customWidth="1"/>
    <col min="11010" max="11010" width="7.69921875" style="311" customWidth="1"/>
    <col min="11011" max="11011" width="6.69921875" style="311" customWidth="1"/>
    <col min="11012" max="11012" width="8.3984375" style="311" customWidth="1"/>
    <col min="11013" max="11013" width="9.59765625" style="311" customWidth="1"/>
    <col min="11014" max="11262" width="11.19921875" style="311"/>
    <col min="11263" max="11263" width="32.3984375" style="311" customWidth="1"/>
    <col min="11264" max="11264" width="8.19921875" style="311" customWidth="1"/>
    <col min="11265" max="11265" width="7.5" style="311" customWidth="1"/>
    <col min="11266" max="11266" width="7.69921875" style="311" customWidth="1"/>
    <col min="11267" max="11267" width="6.69921875" style="311" customWidth="1"/>
    <col min="11268" max="11268" width="8.3984375" style="311" customWidth="1"/>
    <col min="11269" max="11269" width="9.59765625" style="311" customWidth="1"/>
    <col min="11270" max="11518" width="11.19921875" style="311"/>
    <col min="11519" max="11519" width="32.3984375" style="311" customWidth="1"/>
    <col min="11520" max="11520" width="8.19921875" style="311" customWidth="1"/>
    <col min="11521" max="11521" width="7.5" style="311" customWidth="1"/>
    <col min="11522" max="11522" width="7.69921875" style="311" customWidth="1"/>
    <col min="11523" max="11523" width="6.69921875" style="311" customWidth="1"/>
    <col min="11524" max="11524" width="8.3984375" style="311" customWidth="1"/>
    <col min="11525" max="11525" width="9.59765625" style="311" customWidth="1"/>
    <col min="11526" max="11774" width="11.19921875" style="311"/>
    <col min="11775" max="11775" width="32.3984375" style="311" customWidth="1"/>
    <col min="11776" max="11776" width="8.19921875" style="311" customWidth="1"/>
    <col min="11777" max="11777" width="7.5" style="311" customWidth="1"/>
    <col min="11778" max="11778" width="7.69921875" style="311" customWidth="1"/>
    <col min="11779" max="11779" width="6.69921875" style="311" customWidth="1"/>
    <col min="11780" max="11780" width="8.3984375" style="311" customWidth="1"/>
    <col min="11781" max="11781" width="9.59765625" style="311" customWidth="1"/>
    <col min="11782" max="12030" width="11.19921875" style="311"/>
    <col min="12031" max="12031" width="32.3984375" style="311" customWidth="1"/>
    <col min="12032" max="12032" width="8.19921875" style="311" customWidth="1"/>
    <col min="12033" max="12033" width="7.5" style="311" customWidth="1"/>
    <col min="12034" max="12034" width="7.69921875" style="311" customWidth="1"/>
    <col min="12035" max="12035" width="6.69921875" style="311" customWidth="1"/>
    <col min="12036" max="12036" width="8.3984375" style="311" customWidth="1"/>
    <col min="12037" max="12037" width="9.59765625" style="311" customWidth="1"/>
    <col min="12038" max="12286" width="11.19921875" style="311"/>
    <col min="12287" max="12287" width="32.3984375" style="311" customWidth="1"/>
    <col min="12288" max="12288" width="8.19921875" style="311" customWidth="1"/>
    <col min="12289" max="12289" width="7.5" style="311" customWidth="1"/>
    <col min="12290" max="12290" width="7.69921875" style="311" customWidth="1"/>
    <col min="12291" max="12291" width="6.69921875" style="311" customWidth="1"/>
    <col min="12292" max="12292" width="8.3984375" style="311" customWidth="1"/>
    <col min="12293" max="12293" width="9.59765625" style="311" customWidth="1"/>
    <col min="12294" max="12542" width="11.19921875" style="311"/>
    <col min="12543" max="12543" width="32.3984375" style="311" customWidth="1"/>
    <col min="12544" max="12544" width="8.19921875" style="311" customWidth="1"/>
    <col min="12545" max="12545" width="7.5" style="311" customWidth="1"/>
    <col min="12546" max="12546" width="7.69921875" style="311" customWidth="1"/>
    <col min="12547" max="12547" width="6.69921875" style="311" customWidth="1"/>
    <col min="12548" max="12548" width="8.3984375" style="311" customWidth="1"/>
    <col min="12549" max="12549" width="9.59765625" style="311" customWidth="1"/>
    <col min="12550" max="12798" width="11.19921875" style="311"/>
    <col min="12799" max="12799" width="32.3984375" style="311" customWidth="1"/>
    <col min="12800" max="12800" width="8.19921875" style="311" customWidth="1"/>
    <col min="12801" max="12801" width="7.5" style="311" customWidth="1"/>
    <col min="12802" max="12802" width="7.69921875" style="311" customWidth="1"/>
    <col min="12803" max="12803" width="6.69921875" style="311" customWidth="1"/>
    <col min="12804" max="12804" width="8.3984375" style="311" customWidth="1"/>
    <col min="12805" max="12805" width="9.59765625" style="311" customWidth="1"/>
    <col min="12806" max="13054" width="11.19921875" style="311"/>
    <col min="13055" max="13055" width="32.3984375" style="311" customWidth="1"/>
    <col min="13056" max="13056" width="8.19921875" style="311" customWidth="1"/>
    <col min="13057" max="13057" width="7.5" style="311" customWidth="1"/>
    <col min="13058" max="13058" width="7.69921875" style="311" customWidth="1"/>
    <col min="13059" max="13059" width="6.69921875" style="311" customWidth="1"/>
    <col min="13060" max="13060" width="8.3984375" style="311" customWidth="1"/>
    <col min="13061" max="13061" width="9.59765625" style="311" customWidth="1"/>
    <col min="13062" max="13310" width="11.19921875" style="311"/>
    <col min="13311" max="13311" width="32.3984375" style="311" customWidth="1"/>
    <col min="13312" max="13312" width="8.19921875" style="311" customWidth="1"/>
    <col min="13313" max="13313" width="7.5" style="311" customWidth="1"/>
    <col min="13314" max="13314" width="7.69921875" style="311" customWidth="1"/>
    <col min="13315" max="13315" width="6.69921875" style="311" customWidth="1"/>
    <col min="13316" max="13316" width="8.3984375" style="311" customWidth="1"/>
    <col min="13317" max="13317" width="9.59765625" style="311" customWidth="1"/>
    <col min="13318" max="13566" width="11.19921875" style="311"/>
    <col min="13567" max="13567" width="32.3984375" style="311" customWidth="1"/>
    <col min="13568" max="13568" width="8.19921875" style="311" customWidth="1"/>
    <col min="13569" max="13569" width="7.5" style="311" customWidth="1"/>
    <col min="13570" max="13570" width="7.69921875" style="311" customWidth="1"/>
    <col min="13571" max="13571" width="6.69921875" style="311" customWidth="1"/>
    <col min="13572" max="13572" width="8.3984375" style="311" customWidth="1"/>
    <col min="13573" max="13573" width="9.59765625" style="311" customWidth="1"/>
    <col min="13574" max="13822" width="11.19921875" style="311"/>
    <col min="13823" max="13823" width="32.3984375" style="311" customWidth="1"/>
    <col min="13824" max="13824" width="8.19921875" style="311" customWidth="1"/>
    <col min="13825" max="13825" width="7.5" style="311" customWidth="1"/>
    <col min="13826" max="13826" width="7.69921875" style="311" customWidth="1"/>
    <col min="13827" max="13827" width="6.69921875" style="311" customWidth="1"/>
    <col min="13828" max="13828" width="8.3984375" style="311" customWidth="1"/>
    <col min="13829" max="13829" width="9.59765625" style="311" customWidth="1"/>
    <col min="13830" max="14078" width="11.19921875" style="311"/>
    <col min="14079" max="14079" width="32.3984375" style="311" customWidth="1"/>
    <col min="14080" max="14080" width="8.19921875" style="311" customWidth="1"/>
    <col min="14081" max="14081" width="7.5" style="311" customWidth="1"/>
    <col min="14082" max="14082" width="7.69921875" style="311" customWidth="1"/>
    <col min="14083" max="14083" width="6.69921875" style="311" customWidth="1"/>
    <col min="14084" max="14084" width="8.3984375" style="311" customWidth="1"/>
    <col min="14085" max="14085" width="9.59765625" style="311" customWidth="1"/>
    <col min="14086" max="14334" width="11.19921875" style="311"/>
    <col min="14335" max="14335" width="32.3984375" style="311" customWidth="1"/>
    <col min="14336" max="14336" width="8.19921875" style="311" customWidth="1"/>
    <col min="14337" max="14337" width="7.5" style="311" customWidth="1"/>
    <col min="14338" max="14338" width="7.69921875" style="311" customWidth="1"/>
    <col min="14339" max="14339" width="6.69921875" style="311" customWidth="1"/>
    <col min="14340" max="14340" width="8.3984375" style="311" customWidth="1"/>
    <col min="14341" max="14341" width="9.59765625" style="311" customWidth="1"/>
    <col min="14342" max="14590" width="11.19921875" style="311"/>
    <col min="14591" max="14591" width="32.3984375" style="311" customWidth="1"/>
    <col min="14592" max="14592" width="8.19921875" style="311" customWidth="1"/>
    <col min="14593" max="14593" width="7.5" style="311" customWidth="1"/>
    <col min="14594" max="14594" width="7.69921875" style="311" customWidth="1"/>
    <col min="14595" max="14595" width="6.69921875" style="311" customWidth="1"/>
    <col min="14596" max="14596" width="8.3984375" style="311" customWidth="1"/>
    <col min="14597" max="14597" width="9.59765625" style="311" customWidth="1"/>
    <col min="14598" max="14846" width="11.19921875" style="311"/>
    <col min="14847" max="14847" width="32.3984375" style="311" customWidth="1"/>
    <col min="14848" max="14848" width="8.19921875" style="311" customWidth="1"/>
    <col min="14849" max="14849" width="7.5" style="311" customWidth="1"/>
    <col min="14850" max="14850" width="7.69921875" style="311" customWidth="1"/>
    <col min="14851" max="14851" width="6.69921875" style="311" customWidth="1"/>
    <col min="14852" max="14852" width="8.3984375" style="311" customWidth="1"/>
    <col min="14853" max="14853" width="9.59765625" style="311" customWidth="1"/>
    <col min="14854" max="15102" width="11.19921875" style="311"/>
    <col min="15103" max="15103" width="32.3984375" style="311" customWidth="1"/>
    <col min="15104" max="15104" width="8.19921875" style="311" customWidth="1"/>
    <col min="15105" max="15105" width="7.5" style="311" customWidth="1"/>
    <col min="15106" max="15106" width="7.69921875" style="311" customWidth="1"/>
    <col min="15107" max="15107" width="6.69921875" style="311" customWidth="1"/>
    <col min="15108" max="15108" width="8.3984375" style="311" customWidth="1"/>
    <col min="15109" max="15109" width="9.59765625" style="311" customWidth="1"/>
    <col min="15110" max="15358" width="11.19921875" style="311"/>
    <col min="15359" max="15359" width="32.3984375" style="311" customWidth="1"/>
    <col min="15360" max="15360" width="8.19921875" style="311" customWidth="1"/>
    <col min="15361" max="15361" width="7.5" style="311" customWidth="1"/>
    <col min="15362" max="15362" width="7.69921875" style="311" customWidth="1"/>
    <col min="15363" max="15363" width="6.69921875" style="311" customWidth="1"/>
    <col min="15364" max="15364" width="8.3984375" style="311" customWidth="1"/>
    <col min="15365" max="15365" width="9.59765625" style="311" customWidth="1"/>
    <col min="15366" max="15614" width="11.19921875" style="311"/>
    <col min="15615" max="15615" width="32.3984375" style="311" customWidth="1"/>
    <col min="15616" max="15616" width="8.19921875" style="311" customWidth="1"/>
    <col min="15617" max="15617" width="7.5" style="311" customWidth="1"/>
    <col min="15618" max="15618" width="7.69921875" style="311" customWidth="1"/>
    <col min="15619" max="15619" width="6.69921875" style="311" customWidth="1"/>
    <col min="15620" max="15620" width="8.3984375" style="311" customWidth="1"/>
    <col min="15621" max="15621" width="9.59765625" style="311" customWidth="1"/>
    <col min="15622" max="15870" width="11.19921875" style="311"/>
    <col min="15871" max="15871" width="32.3984375" style="311" customWidth="1"/>
    <col min="15872" max="15872" width="8.19921875" style="311" customWidth="1"/>
    <col min="15873" max="15873" width="7.5" style="311" customWidth="1"/>
    <col min="15874" max="15874" width="7.69921875" style="311" customWidth="1"/>
    <col min="15875" max="15875" width="6.69921875" style="311" customWidth="1"/>
    <col min="15876" max="15876" width="8.3984375" style="311" customWidth="1"/>
    <col min="15877" max="15877" width="9.59765625" style="311" customWidth="1"/>
    <col min="15878" max="16126" width="11.19921875" style="311"/>
    <col min="16127" max="16127" width="32.3984375" style="311" customWidth="1"/>
    <col min="16128" max="16128" width="8.19921875" style="311" customWidth="1"/>
    <col min="16129" max="16129" width="7.5" style="311" customWidth="1"/>
    <col min="16130" max="16130" width="7.69921875" style="311" customWidth="1"/>
    <col min="16131" max="16131" width="6.69921875" style="311" customWidth="1"/>
    <col min="16132" max="16132" width="8.3984375" style="311" customWidth="1"/>
    <col min="16133" max="16133" width="9.59765625" style="311" customWidth="1"/>
    <col min="16134" max="16384" width="11.19921875" style="311"/>
  </cols>
  <sheetData>
    <row r="1" spans="1:11" ht="23.4" thickBot="1">
      <c r="A1" s="758" t="s">
        <v>230</v>
      </c>
      <c r="B1" s="759"/>
      <c r="C1" s="759"/>
      <c r="D1" s="759"/>
      <c r="E1" s="759"/>
      <c r="F1" s="760"/>
      <c r="G1" s="308"/>
      <c r="H1" s="309"/>
      <c r="I1" s="310"/>
    </row>
    <row r="2" spans="1:11">
      <c r="A2" s="313"/>
      <c r="B2" s="314"/>
      <c r="C2" s="315"/>
      <c r="D2" s="316"/>
      <c r="E2" s="316"/>
      <c r="F2" s="317"/>
      <c r="G2" s="308"/>
      <c r="H2" s="309"/>
    </row>
    <row r="3" spans="1:11" ht="16.2" customHeight="1">
      <c r="A3" s="761" t="s">
        <v>231</v>
      </c>
      <c r="B3" s="762"/>
      <c r="C3" s="762"/>
      <c r="D3" s="762"/>
      <c r="E3" s="762"/>
      <c r="F3" s="763"/>
      <c r="G3" s="308"/>
      <c r="H3" s="309"/>
    </row>
    <row r="4" spans="1:11">
      <c r="A4" s="764" t="s">
        <v>323</v>
      </c>
      <c r="B4" s="765"/>
      <c r="C4" s="765"/>
      <c r="D4" s="765"/>
      <c r="E4" s="765"/>
      <c r="F4" s="766"/>
      <c r="G4" s="308"/>
      <c r="H4" s="309"/>
    </row>
    <row r="5" spans="1:11">
      <c r="A5" s="767"/>
      <c r="B5" s="768"/>
      <c r="C5" s="768"/>
      <c r="D5" s="768"/>
      <c r="E5" s="768"/>
      <c r="F5" s="769"/>
      <c r="G5" s="308"/>
      <c r="H5" s="309"/>
      <c r="I5" s="319"/>
    </row>
    <row r="6" spans="1:11" ht="16.2" thickBot="1">
      <c r="A6" s="320"/>
      <c r="B6" s="321"/>
      <c r="C6" s="322"/>
      <c r="D6" s="323"/>
      <c r="E6" s="323"/>
      <c r="F6" s="324"/>
      <c r="G6" s="308"/>
      <c r="H6" s="309"/>
    </row>
    <row r="7" spans="1:11" ht="16.2" thickBot="1">
      <c r="A7" s="770"/>
      <c r="B7" s="771"/>
      <c r="C7" s="771"/>
      <c r="D7" s="771"/>
      <c r="E7" s="771"/>
      <c r="F7" s="772"/>
      <c r="G7" s="308"/>
      <c r="H7" s="309"/>
    </row>
    <row r="8" spans="1:11" ht="59.25" customHeight="1">
      <c r="A8" s="773" t="s">
        <v>324</v>
      </c>
      <c r="B8" s="774"/>
      <c r="C8" s="774"/>
      <c r="D8" s="774"/>
      <c r="E8" s="774"/>
      <c r="F8" s="775"/>
      <c r="G8" s="308"/>
      <c r="H8" s="325"/>
    </row>
    <row r="9" spans="1:11">
      <c r="A9" s="776"/>
      <c r="B9" s="777"/>
      <c r="C9" s="777"/>
      <c r="D9" s="777"/>
      <c r="E9" s="777"/>
      <c r="F9" s="778"/>
      <c r="G9" s="308"/>
      <c r="H9" s="325"/>
    </row>
    <row r="10" spans="1:11">
      <c r="A10" s="326"/>
      <c r="B10" s="327"/>
      <c r="C10" s="327"/>
      <c r="D10" s="328"/>
      <c r="E10" s="328"/>
      <c r="F10" s="329"/>
      <c r="G10" s="330"/>
    </row>
    <row r="11" spans="1:11" ht="16.2" thickBot="1">
      <c r="A11" s="779" t="s">
        <v>232</v>
      </c>
      <c r="B11" s="780"/>
      <c r="C11" s="780"/>
      <c r="D11" s="781">
        <v>2.5</v>
      </c>
      <c r="E11" s="781"/>
      <c r="F11" s="782"/>
      <c r="G11" s="330">
        <f>D11*30</f>
        <v>75</v>
      </c>
      <c r="H11" s="311" t="s">
        <v>233</v>
      </c>
    </row>
    <row r="12" spans="1:11" ht="16.2" thickBot="1">
      <c r="B12" s="330"/>
      <c r="C12" s="331"/>
      <c r="G12" s="330"/>
    </row>
    <row r="13" spans="1:11" s="335" customFormat="1" ht="28.2" thickBot="1">
      <c r="A13" s="332" t="s">
        <v>234</v>
      </c>
      <c r="B13" s="333" t="s">
        <v>56</v>
      </c>
      <c r="C13" s="333" t="s">
        <v>235</v>
      </c>
      <c r="D13" s="333" t="s">
        <v>236</v>
      </c>
      <c r="E13" s="333" t="s">
        <v>237</v>
      </c>
      <c r="F13" s="334" t="s">
        <v>238</v>
      </c>
      <c r="I13" s="336"/>
      <c r="K13" s="337"/>
    </row>
    <row r="14" spans="1:11" s="335" customFormat="1" ht="13.8">
      <c r="A14" s="783" t="s">
        <v>239</v>
      </c>
      <c r="B14" s="784"/>
      <c r="C14" s="784"/>
      <c r="D14" s="784"/>
      <c r="E14" s="784"/>
      <c r="F14" s="785"/>
      <c r="I14" s="319"/>
      <c r="K14" s="337"/>
    </row>
    <row r="15" spans="1:11" s="335" customFormat="1" ht="13.8">
      <c r="A15" s="338" t="s">
        <v>240</v>
      </c>
      <c r="B15" s="339"/>
      <c r="C15" s="340"/>
      <c r="D15" s="341"/>
      <c r="E15" s="342"/>
      <c r="F15" s="343"/>
      <c r="I15" s="319"/>
      <c r="K15" s="337"/>
    </row>
    <row r="16" spans="1:11" s="335" customFormat="1" ht="13.8">
      <c r="A16" s="344" t="s">
        <v>241</v>
      </c>
      <c r="B16" s="345">
        <v>1</v>
      </c>
      <c r="C16" s="346">
        <v>3</v>
      </c>
      <c r="D16" s="347">
        <v>0.6</v>
      </c>
      <c r="E16" s="348">
        <v>5000000</v>
      </c>
      <c r="F16" s="349">
        <f t="shared" ref="F16:F22" si="0">+PRODUCT(B16:E16)</f>
        <v>9000000</v>
      </c>
      <c r="G16" s="350">
        <f t="shared" ref="G16:G21" si="1">+B16*C16*D16*E16</f>
        <v>9000000</v>
      </c>
      <c r="I16" s="319"/>
      <c r="K16" s="337"/>
    </row>
    <row r="17" spans="1:11" s="335" customFormat="1" ht="13.8">
      <c r="A17" s="344" t="s">
        <v>242</v>
      </c>
      <c r="B17" s="345">
        <v>1</v>
      </c>
      <c r="C17" s="346">
        <f>+$D$11</f>
        <v>2.5</v>
      </c>
      <c r="D17" s="347">
        <v>1</v>
      </c>
      <c r="E17" s="348">
        <v>3500000</v>
      </c>
      <c r="F17" s="349">
        <f t="shared" si="0"/>
        <v>8750000</v>
      </c>
      <c r="G17" s="350"/>
      <c r="I17" s="319"/>
      <c r="K17" s="337"/>
    </row>
    <row r="18" spans="1:11" s="335" customFormat="1" ht="27.6">
      <c r="A18" s="481" t="s">
        <v>325</v>
      </c>
      <c r="B18" s="345">
        <v>1</v>
      </c>
      <c r="C18" s="346">
        <f t="shared" ref="C18:C21" si="2">+$D$11</f>
        <v>2.5</v>
      </c>
      <c r="D18" s="347">
        <v>1</v>
      </c>
      <c r="E18" s="348">
        <v>2500000</v>
      </c>
      <c r="F18" s="349">
        <f t="shared" si="0"/>
        <v>6250000</v>
      </c>
      <c r="G18" s="350"/>
      <c r="I18" s="319"/>
      <c r="K18" s="337"/>
    </row>
    <row r="19" spans="1:11" s="335" customFormat="1" ht="13.8">
      <c r="A19" s="344"/>
      <c r="B19" s="345"/>
      <c r="C19" s="346"/>
      <c r="D19" s="347"/>
      <c r="E19" s="348"/>
      <c r="F19" s="349"/>
      <c r="G19" s="350"/>
      <c r="I19" s="319"/>
      <c r="K19" s="337"/>
    </row>
    <row r="20" spans="1:11" s="335" customFormat="1" ht="13.8">
      <c r="A20" s="338" t="s">
        <v>243</v>
      </c>
      <c r="B20" s="339"/>
      <c r="C20" s="340"/>
      <c r="D20" s="341"/>
      <c r="E20" s="342"/>
      <c r="F20" s="343"/>
      <c r="G20" s="350">
        <f t="shared" si="1"/>
        <v>0</v>
      </c>
      <c r="I20" s="319"/>
      <c r="K20" s="337"/>
    </row>
    <row r="21" spans="1:11" s="335" customFormat="1">
      <c r="A21" s="351" t="s">
        <v>244</v>
      </c>
      <c r="B21" s="352">
        <v>1</v>
      </c>
      <c r="C21" s="346">
        <f t="shared" si="2"/>
        <v>2.5</v>
      </c>
      <c r="D21" s="347">
        <v>0.5</v>
      </c>
      <c r="E21" s="348">
        <v>1800000</v>
      </c>
      <c r="F21" s="349">
        <f t="shared" ref="F21" si="3">+PRODUCT(B21:E21)</f>
        <v>2250000</v>
      </c>
      <c r="G21" s="350">
        <f t="shared" si="1"/>
        <v>2250000</v>
      </c>
      <c r="H21" s="353"/>
      <c r="I21" s="319"/>
      <c r="K21" s="337"/>
    </row>
    <row r="22" spans="1:11" s="335" customFormat="1" ht="13.8">
      <c r="A22" s="351"/>
      <c r="B22" s="352"/>
      <c r="C22" s="346"/>
      <c r="D22" s="347"/>
      <c r="E22" s="348"/>
      <c r="F22" s="354">
        <f t="shared" si="0"/>
        <v>0</v>
      </c>
      <c r="I22" s="319"/>
      <c r="K22" s="337"/>
    </row>
    <row r="23" spans="1:11" s="335" customFormat="1" ht="13.8">
      <c r="A23" s="355" t="s">
        <v>245</v>
      </c>
      <c r="B23" s="356"/>
      <c r="C23" s="357"/>
      <c r="D23" s="358"/>
      <c r="E23" s="359"/>
      <c r="F23" s="360">
        <f>SUM(F15:F22)</f>
        <v>26250000</v>
      </c>
      <c r="G23" s="350">
        <f>SUM(G16:G22)</f>
        <v>11250000</v>
      </c>
      <c r="I23" s="319"/>
      <c r="K23" s="337"/>
    </row>
    <row r="24" spans="1:11" s="335" customFormat="1" ht="14.4" thickBot="1">
      <c r="A24" s="361" t="s">
        <v>246</v>
      </c>
      <c r="B24" s="362"/>
      <c r="C24" s="363"/>
      <c r="D24" s="364"/>
      <c r="E24" s="365"/>
      <c r="F24" s="366">
        <f>ROUND('FM INTERVENTORÍA No 1.2'!E39,3)</f>
        <v>1.6930000000000001</v>
      </c>
      <c r="I24" s="319"/>
      <c r="K24" s="367"/>
    </row>
    <row r="25" spans="1:11" s="335" customFormat="1" ht="14.4" thickBot="1">
      <c r="A25" s="368" t="s">
        <v>247</v>
      </c>
      <c r="B25" s="369"/>
      <c r="C25" s="370"/>
      <c r="D25" s="371"/>
      <c r="E25" s="372"/>
      <c r="F25" s="373">
        <f>ROUND(F23*F24,0)</f>
        <v>44441250</v>
      </c>
      <c r="G25" s="374">
        <f>+G23*F24</f>
        <v>19046250</v>
      </c>
      <c r="H25" s="374"/>
      <c r="I25" s="319"/>
      <c r="K25" s="337"/>
    </row>
    <row r="26" spans="1:11" s="335" customFormat="1" ht="14.4" thickBot="1">
      <c r="A26" s="375"/>
      <c r="B26" s="376"/>
      <c r="C26" s="375"/>
      <c r="D26" s="377"/>
      <c r="E26" s="375"/>
      <c r="F26" s="378"/>
      <c r="I26" s="319"/>
      <c r="K26" s="337"/>
    </row>
    <row r="27" spans="1:11" s="335" customFormat="1" ht="28.2" thickBot="1">
      <c r="A27" s="379" t="s">
        <v>248</v>
      </c>
      <c r="B27" s="380" t="s">
        <v>22</v>
      </c>
      <c r="C27" s="381" t="s">
        <v>23</v>
      </c>
      <c r="D27" s="380" t="s">
        <v>249</v>
      </c>
      <c r="E27" s="380" t="s">
        <v>250</v>
      </c>
      <c r="F27" s="382" t="s">
        <v>251</v>
      </c>
      <c r="I27" s="319"/>
      <c r="K27" s="337"/>
    </row>
    <row r="28" spans="1:11" s="335" customFormat="1" ht="13.8">
      <c r="A28" s="383" t="s">
        <v>252</v>
      </c>
      <c r="B28" s="384" t="s">
        <v>253</v>
      </c>
      <c r="C28" s="385">
        <v>2.5</v>
      </c>
      <c r="D28" s="386">
        <v>704974.78991596634</v>
      </c>
      <c r="E28" s="387">
        <v>1</v>
      </c>
      <c r="F28" s="388">
        <f>+E28*C28*D28</f>
        <v>1762436.9747899158</v>
      </c>
      <c r="I28" s="319"/>
      <c r="K28" s="337"/>
    </row>
    <row r="29" spans="1:11" s="335" customFormat="1" ht="18.600000000000001" customHeight="1">
      <c r="A29" s="344" t="s">
        <v>254</v>
      </c>
      <c r="B29" s="345" t="s">
        <v>253</v>
      </c>
      <c r="C29" s="346">
        <v>2.5</v>
      </c>
      <c r="D29" s="389">
        <v>500000</v>
      </c>
      <c r="E29" s="390">
        <v>1</v>
      </c>
      <c r="F29" s="354">
        <f>+E29*C29*D29</f>
        <v>1250000</v>
      </c>
      <c r="I29" s="319"/>
      <c r="K29" s="337"/>
    </row>
    <row r="30" spans="1:11" s="335" customFormat="1" ht="13.8">
      <c r="A30" s="344" t="s">
        <v>255</v>
      </c>
      <c r="B30" s="345" t="s">
        <v>253</v>
      </c>
      <c r="C30" s="346">
        <v>2.5</v>
      </c>
      <c r="D30" s="391">
        <v>4500000</v>
      </c>
      <c r="E30" s="390">
        <v>1</v>
      </c>
      <c r="F30" s="354">
        <f>+E30*C30*D30</f>
        <v>11250000</v>
      </c>
      <c r="I30" s="319"/>
      <c r="K30" s="337"/>
    </row>
    <row r="31" spans="1:11" s="335" customFormat="1" ht="17.399999999999999" customHeight="1">
      <c r="A31" s="392" t="s">
        <v>256</v>
      </c>
      <c r="B31" s="393" t="s">
        <v>253</v>
      </c>
      <c r="C31" s="346">
        <v>2.5</v>
      </c>
      <c r="D31" s="394">
        <v>1200000</v>
      </c>
      <c r="E31" s="395">
        <v>1</v>
      </c>
      <c r="F31" s="354">
        <f>+E31*C31*D31</f>
        <v>3000000</v>
      </c>
      <c r="I31" s="319"/>
      <c r="K31" s="337"/>
    </row>
    <row r="32" spans="1:11" s="335" customFormat="1" ht="19.2" customHeight="1" thickBot="1">
      <c r="A32" s="396" t="s">
        <v>257</v>
      </c>
      <c r="B32" s="397" t="s">
        <v>253</v>
      </c>
      <c r="C32" s="398">
        <v>2.5</v>
      </c>
      <c r="D32" s="399">
        <v>400000</v>
      </c>
      <c r="E32" s="400">
        <v>1</v>
      </c>
      <c r="F32" s="401">
        <f>+E32*C32*D32</f>
        <v>1000000</v>
      </c>
      <c r="I32" s="319"/>
      <c r="K32" s="337"/>
    </row>
    <row r="33" spans="1:11" s="335" customFormat="1" ht="14.4" thickBot="1">
      <c r="A33" s="402" t="s">
        <v>258</v>
      </c>
      <c r="B33" s="403"/>
      <c r="C33" s="404"/>
      <c r="D33" s="405"/>
      <c r="E33" s="404"/>
      <c r="F33" s="406">
        <f>ROUND(SUM(F27:F32),0)</f>
        <v>18262437</v>
      </c>
      <c r="G33" s="407"/>
      <c r="I33" s="319"/>
      <c r="K33" s="337"/>
    </row>
    <row r="34" spans="1:11" s="335" customFormat="1" ht="14.4" thickBot="1">
      <c r="A34" s="408"/>
      <c r="B34" s="409"/>
      <c r="C34" s="410"/>
      <c r="D34" s="411"/>
      <c r="E34" s="410"/>
      <c r="F34" s="412"/>
      <c r="I34" s="319"/>
      <c r="J34" s="413"/>
      <c r="K34" s="337"/>
    </row>
    <row r="35" spans="1:11" s="335" customFormat="1" ht="19.2" customHeight="1" thickBot="1">
      <c r="A35" s="379" t="s">
        <v>259</v>
      </c>
      <c r="B35" s="380" t="s">
        <v>22</v>
      </c>
      <c r="C35" s="381" t="s">
        <v>23</v>
      </c>
      <c r="D35" s="380" t="s">
        <v>249</v>
      </c>
      <c r="E35" s="380"/>
      <c r="F35" s="382" t="s">
        <v>251</v>
      </c>
      <c r="G35" s="414"/>
      <c r="I35" s="319"/>
      <c r="K35" s="337"/>
    </row>
    <row r="36" spans="1:11" s="335" customFormat="1" ht="13.8">
      <c r="A36" s="383" t="s">
        <v>260</v>
      </c>
      <c r="B36" s="384" t="s">
        <v>261</v>
      </c>
      <c r="C36" s="415">
        <v>0.04</v>
      </c>
      <c r="D36" s="416">
        <f>+$F$45</f>
        <v>70820000</v>
      </c>
      <c r="E36" s="387"/>
      <c r="F36" s="388">
        <f>+C36*D36</f>
        <v>2832800</v>
      </c>
      <c r="G36" s="414"/>
      <c r="I36" s="417"/>
      <c r="J36" s="744"/>
      <c r="K36" s="745"/>
    </row>
    <row r="37" spans="1:11" s="335" customFormat="1">
      <c r="A37" s="344" t="s">
        <v>262</v>
      </c>
      <c r="B37" s="345" t="s">
        <v>261</v>
      </c>
      <c r="C37" s="418">
        <v>0.02</v>
      </c>
      <c r="D37" s="419">
        <f>+$F$45</f>
        <v>70820000</v>
      </c>
      <c r="E37" s="390"/>
      <c r="F37" s="354">
        <f t="shared" ref="F37:F40" si="4">+C37*D37</f>
        <v>1416400</v>
      </c>
      <c r="G37" s="414"/>
      <c r="I37" s="417"/>
      <c r="J37" s="420"/>
      <c r="K37" s="421"/>
    </row>
    <row r="38" spans="1:11" s="335" customFormat="1">
      <c r="A38" s="344" t="s">
        <v>263</v>
      </c>
      <c r="B38" s="345" t="s">
        <v>261</v>
      </c>
      <c r="C38" s="418">
        <v>0.02</v>
      </c>
      <c r="D38" s="419">
        <f t="shared" ref="D38:D40" si="5">+$F$45</f>
        <v>70820000</v>
      </c>
      <c r="E38" s="390"/>
      <c r="F38" s="354">
        <f t="shared" si="4"/>
        <v>1416400</v>
      </c>
      <c r="G38" s="414"/>
      <c r="I38" s="417"/>
      <c r="J38" s="420"/>
      <c r="K38" s="421"/>
    </row>
    <row r="39" spans="1:11" s="335" customFormat="1">
      <c r="A39" s="344" t="s">
        <v>264</v>
      </c>
      <c r="B39" s="345" t="s">
        <v>261</v>
      </c>
      <c r="C39" s="418">
        <v>0.01</v>
      </c>
      <c r="D39" s="419">
        <f t="shared" si="5"/>
        <v>70820000</v>
      </c>
      <c r="E39" s="390"/>
      <c r="F39" s="354">
        <f t="shared" si="4"/>
        <v>708200</v>
      </c>
      <c r="G39" s="414"/>
      <c r="I39" s="417"/>
      <c r="J39" s="420"/>
      <c r="K39" s="421"/>
    </row>
    <row r="40" spans="1:11" s="335" customFormat="1">
      <c r="A40" s="344" t="s">
        <v>265</v>
      </c>
      <c r="B40" s="345" t="s">
        <v>261</v>
      </c>
      <c r="C40" s="418">
        <v>2.5000000000000001E-2</v>
      </c>
      <c r="D40" s="419">
        <f t="shared" si="5"/>
        <v>70820000</v>
      </c>
      <c r="E40" s="390"/>
      <c r="F40" s="354">
        <f t="shared" si="4"/>
        <v>1770500</v>
      </c>
      <c r="G40" s="414"/>
      <c r="I40" s="417"/>
      <c r="J40" s="420"/>
      <c r="K40" s="421"/>
    </row>
    <row r="41" spans="1:11" s="335" customFormat="1">
      <c r="A41" s="344"/>
      <c r="B41" s="345"/>
      <c r="C41" s="422"/>
      <c r="D41" s="419"/>
      <c r="E41" s="390"/>
      <c r="F41" s="354"/>
      <c r="G41" s="414"/>
      <c r="I41" s="417"/>
      <c r="J41" s="420"/>
      <c r="K41" s="421"/>
    </row>
    <row r="42" spans="1:11" s="335" customFormat="1" ht="14.4" thickBot="1">
      <c r="A42" s="396"/>
      <c r="B42" s="397"/>
      <c r="C42" s="398"/>
      <c r="D42" s="423"/>
      <c r="E42" s="400"/>
      <c r="F42" s="401"/>
      <c r="G42" s="414"/>
      <c r="I42" s="319"/>
      <c r="K42" s="337"/>
    </row>
    <row r="43" spans="1:11" s="335" customFormat="1" ht="14.4" thickBot="1">
      <c r="A43" s="424" t="s">
        <v>266</v>
      </c>
      <c r="B43" s="425"/>
      <c r="C43" s="426"/>
      <c r="D43" s="427"/>
      <c r="E43" s="426"/>
      <c r="F43" s="428">
        <f>ROUND(SUM(F36:F42),0)</f>
        <v>8144300</v>
      </c>
      <c r="G43" s="414"/>
      <c r="I43" s="319"/>
      <c r="K43" s="337"/>
    </row>
    <row r="44" spans="1:11" s="335" customFormat="1" ht="14.4" thickBot="1">
      <c r="A44" s="429"/>
      <c r="B44" s="430"/>
      <c r="C44" s="363"/>
      <c r="D44" s="364"/>
      <c r="E44" s="363"/>
      <c r="F44" s="431"/>
      <c r="G44" s="432"/>
      <c r="H44" s="407"/>
      <c r="I44" s="319"/>
      <c r="K44" s="337"/>
    </row>
    <row r="45" spans="1:11" s="318" customFormat="1" ht="16.2" thickBot="1">
      <c r="A45" s="749" t="s">
        <v>267</v>
      </c>
      <c r="B45" s="750"/>
      <c r="C45" s="750"/>
      <c r="D45" s="751"/>
      <c r="E45" s="433"/>
      <c r="F45" s="434">
        <v>70820000</v>
      </c>
      <c r="G45" s="311"/>
      <c r="H45" s="311"/>
      <c r="J45" s="311"/>
      <c r="K45" s="312"/>
    </row>
    <row r="46" spans="1:11" s="318" customFormat="1" ht="16.2" thickBot="1">
      <c r="A46" s="749" t="s">
        <v>268</v>
      </c>
      <c r="B46" s="750"/>
      <c r="C46" s="750"/>
      <c r="D46" s="751"/>
      <c r="E46" s="433"/>
      <c r="F46" s="434">
        <f>+F25+F43+F33</f>
        <v>70847987</v>
      </c>
      <c r="G46" s="311"/>
      <c r="H46" s="311"/>
      <c r="J46" s="311"/>
      <c r="K46" s="312"/>
    </row>
    <row r="47" spans="1:11" s="318" customFormat="1" ht="16.2" thickBot="1">
      <c r="A47" s="749" t="s">
        <v>269</v>
      </c>
      <c r="B47" s="750"/>
      <c r="C47" s="750"/>
      <c r="D47" s="751"/>
      <c r="E47" s="433">
        <v>0.19</v>
      </c>
      <c r="F47" s="434">
        <f>ROUND(+F46*E47,0)</f>
        <v>13461118</v>
      </c>
      <c r="G47" s="311"/>
      <c r="H47" s="311"/>
      <c r="J47" s="311"/>
      <c r="K47" s="312"/>
    </row>
    <row r="48" spans="1:11" s="318" customFormat="1" ht="16.2" thickBot="1">
      <c r="A48" s="749" t="s">
        <v>270</v>
      </c>
      <c r="B48" s="750"/>
      <c r="C48" s="750"/>
      <c r="D48" s="751"/>
      <c r="E48" s="433"/>
      <c r="F48" s="434">
        <f>+F46+F47</f>
        <v>84309105</v>
      </c>
      <c r="G48" s="311"/>
      <c r="H48" s="311"/>
      <c r="J48" s="311"/>
      <c r="K48" s="312"/>
    </row>
    <row r="49" spans="1:11" s="318" customFormat="1">
      <c r="A49" s="435"/>
      <c r="B49" s="435"/>
      <c r="C49" s="435"/>
      <c r="D49" s="435"/>
      <c r="E49" s="435"/>
      <c r="F49" s="436"/>
      <c r="G49" s="311"/>
      <c r="H49" s="437"/>
      <c r="J49" s="311"/>
      <c r="K49" s="312"/>
    </row>
    <row r="50" spans="1:11" s="318" customFormat="1" ht="16.2" thickBot="1">
      <c r="A50" s="438"/>
      <c r="B50" s="439"/>
      <c r="C50" s="439"/>
      <c r="D50" s="435"/>
      <c r="E50" s="435"/>
      <c r="F50" s="311"/>
      <c r="G50" s="311"/>
      <c r="H50" s="311"/>
      <c r="J50" s="311"/>
      <c r="K50" s="312"/>
    </row>
    <row r="51" spans="1:11" s="318" customFormat="1">
      <c r="A51" s="440"/>
      <c r="B51" s="441"/>
      <c r="C51" s="441"/>
      <c r="D51" s="435"/>
      <c r="E51" s="435"/>
      <c r="F51" s="435"/>
      <c r="G51" s="311"/>
      <c r="H51" s="311"/>
      <c r="J51" s="311"/>
      <c r="K51" s="312"/>
    </row>
    <row r="52" spans="1:11" s="318" customFormat="1">
      <c r="A52" s="441"/>
      <c r="B52" s="441"/>
      <c r="C52" s="441"/>
      <c r="D52" s="435"/>
      <c r="E52" s="442"/>
      <c r="F52" s="435"/>
      <c r="G52" s="311"/>
      <c r="H52" s="311"/>
      <c r="J52" s="311"/>
      <c r="K52" s="312"/>
    </row>
    <row r="53" spans="1:11" s="318" customFormat="1" ht="16.2" thickBot="1">
      <c r="A53" s="443"/>
      <c r="B53" s="443"/>
      <c r="C53" s="443"/>
      <c r="D53" s="435"/>
      <c r="E53" s="435"/>
      <c r="F53" s="435"/>
      <c r="G53" s="311"/>
      <c r="H53" s="311"/>
      <c r="J53" s="311"/>
      <c r="K53" s="312"/>
    </row>
    <row r="54" spans="1:11" s="318" customFormat="1" ht="13.95" customHeight="1" thickBot="1">
      <c r="A54" s="606" t="s">
        <v>399</v>
      </c>
      <c r="B54" s="752"/>
      <c r="C54" s="753"/>
      <c r="D54" s="754"/>
      <c r="E54" s="752"/>
      <c r="F54" s="754"/>
      <c r="G54" s="311"/>
      <c r="H54" s="311"/>
      <c r="J54" s="311"/>
      <c r="K54" s="312"/>
    </row>
    <row r="55" spans="1:11" s="318" customFormat="1" ht="15.6" customHeight="1">
      <c r="A55" s="606" t="s">
        <v>400</v>
      </c>
      <c r="B55" s="755"/>
      <c r="C55" s="756"/>
      <c r="D55" s="757"/>
      <c r="E55" s="757"/>
      <c r="F55" s="757"/>
      <c r="G55" s="311"/>
      <c r="H55" s="311"/>
      <c r="J55" s="311"/>
      <c r="K55" s="312"/>
    </row>
    <row r="56" spans="1:11" s="318" customFormat="1" ht="15.6" customHeight="1" thickBot="1">
      <c r="A56" s="606" t="s">
        <v>401</v>
      </c>
      <c r="B56" s="746"/>
      <c r="C56" s="747"/>
      <c r="D56" s="748"/>
      <c r="E56" s="747"/>
      <c r="F56" s="748"/>
      <c r="G56" s="311"/>
      <c r="H56" s="311"/>
      <c r="J56" s="311"/>
      <c r="K56" s="312"/>
    </row>
    <row r="57" spans="1:11" s="318" customFormat="1">
      <c r="A57" s="444"/>
      <c r="B57" s="311"/>
      <c r="C57" s="311"/>
      <c r="D57" s="311"/>
      <c r="E57" s="311"/>
      <c r="F57" s="311"/>
      <c r="G57" s="311"/>
      <c r="H57" s="311"/>
      <c r="J57" s="311"/>
      <c r="K57" s="312"/>
    </row>
  </sheetData>
  <mergeCells count="21">
    <mergeCell ref="A8:F8"/>
    <mergeCell ref="A9:F9"/>
    <mergeCell ref="A11:C11"/>
    <mergeCell ref="D11:F11"/>
    <mergeCell ref="A14:F14"/>
    <mergeCell ref="A1:F1"/>
    <mergeCell ref="A3:F3"/>
    <mergeCell ref="A4:F4"/>
    <mergeCell ref="A5:F5"/>
    <mergeCell ref="A7:F7"/>
    <mergeCell ref="J36:K36"/>
    <mergeCell ref="B56:D56"/>
    <mergeCell ref="E56:F56"/>
    <mergeCell ref="A46:D46"/>
    <mergeCell ref="A47:D47"/>
    <mergeCell ref="A48:D48"/>
    <mergeCell ref="B54:D54"/>
    <mergeCell ref="E54:F54"/>
    <mergeCell ref="B55:D55"/>
    <mergeCell ref="E55:F55"/>
    <mergeCell ref="A45:D45"/>
  </mergeCells>
  <pageMargins left="0.7" right="0.7" top="0.75" bottom="0.75" header="0.3" footer="0.3"/>
  <pageSetup scale="6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AD8A3-6FB7-4B2A-A1A1-725D75A1FC7B}">
  <sheetPr>
    <tabColor theme="4"/>
    <pageSetUpPr fitToPage="1"/>
  </sheetPr>
  <dimension ref="A1:K46"/>
  <sheetViews>
    <sheetView view="pageBreakPreview" topLeftCell="A34" zoomScale="120" zoomScaleNormal="100" zoomScaleSheetLayoutView="120" workbookViewId="0">
      <selection activeCell="A42" sqref="A42"/>
    </sheetView>
  </sheetViews>
  <sheetFormatPr baseColWidth="10" defaultRowHeight="13.8"/>
  <cols>
    <col min="1" max="1" width="6.19921875" style="445" customWidth="1"/>
    <col min="2" max="2" width="5.09765625" style="460" customWidth="1"/>
    <col min="3" max="3" width="53.69921875" style="446" customWidth="1"/>
    <col min="4" max="4" width="10.5" style="477" customWidth="1"/>
    <col min="5" max="5" width="7.69921875" style="477" customWidth="1"/>
    <col min="6" max="6" width="9.69921875" style="446" customWidth="1"/>
    <col min="7" max="7" width="5.5" style="446" customWidth="1"/>
    <col min="8" max="8" width="0" style="446" hidden="1" customWidth="1"/>
    <col min="9" max="9" width="11.19921875" style="446"/>
    <col min="10" max="11" width="12.3984375" style="446" bestFit="1" customWidth="1"/>
    <col min="12" max="254" width="11.19921875" style="446"/>
    <col min="255" max="255" width="5" style="446" customWidth="1"/>
    <col min="256" max="256" width="4.19921875" style="446" customWidth="1"/>
    <col min="257" max="257" width="44.69921875" style="446" customWidth="1"/>
    <col min="258" max="258" width="4.09765625" style="446" customWidth="1"/>
    <col min="259" max="259" width="11.59765625" style="446" customWidth="1"/>
    <col min="260" max="260" width="12.5" style="446" customWidth="1"/>
    <col min="261" max="510" width="11.19921875" style="446"/>
    <col min="511" max="511" width="5" style="446" customWidth="1"/>
    <col min="512" max="512" width="4.19921875" style="446" customWidth="1"/>
    <col min="513" max="513" width="44.69921875" style="446" customWidth="1"/>
    <col min="514" max="514" width="4.09765625" style="446" customWidth="1"/>
    <col min="515" max="515" width="11.59765625" style="446" customWidth="1"/>
    <col min="516" max="516" width="12.5" style="446" customWidth="1"/>
    <col min="517" max="766" width="11.19921875" style="446"/>
    <col min="767" max="767" width="5" style="446" customWidth="1"/>
    <col min="768" max="768" width="4.19921875" style="446" customWidth="1"/>
    <col min="769" max="769" width="44.69921875" style="446" customWidth="1"/>
    <col min="770" max="770" width="4.09765625" style="446" customWidth="1"/>
    <col min="771" max="771" width="11.59765625" style="446" customWidth="1"/>
    <col min="772" max="772" width="12.5" style="446" customWidth="1"/>
    <col min="773" max="1022" width="11.19921875" style="446"/>
    <col min="1023" max="1023" width="5" style="446" customWidth="1"/>
    <col min="1024" max="1024" width="4.19921875" style="446" customWidth="1"/>
    <col min="1025" max="1025" width="44.69921875" style="446" customWidth="1"/>
    <col min="1026" max="1026" width="4.09765625" style="446" customWidth="1"/>
    <col min="1027" max="1027" width="11.59765625" style="446" customWidth="1"/>
    <col min="1028" max="1028" width="12.5" style="446" customWidth="1"/>
    <col min="1029" max="1278" width="11.19921875" style="446"/>
    <col min="1279" max="1279" width="5" style="446" customWidth="1"/>
    <col min="1280" max="1280" width="4.19921875" style="446" customWidth="1"/>
    <col min="1281" max="1281" width="44.69921875" style="446" customWidth="1"/>
    <col min="1282" max="1282" width="4.09765625" style="446" customWidth="1"/>
    <col min="1283" max="1283" width="11.59765625" style="446" customWidth="1"/>
    <col min="1284" max="1284" width="12.5" style="446" customWidth="1"/>
    <col min="1285" max="1534" width="11.19921875" style="446"/>
    <col min="1535" max="1535" width="5" style="446" customWidth="1"/>
    <col min="1536" max="1536" width="4.19921875" style="446" customWidth="1"/>
    <col min="1537" max="1537" width="44.69921875" style="446" customWidth="1"/>
    <col min="1538" max="1538" width="4.09765625" style="446" customWidth="1"/>
    <col min="1539" max="1539" width="11.59765625" style="446" customWidth="1"/>
    <col min="1540" max="1540" width="12.5" style="446" customWidth="1"/>
    <col min="1541" max="1790" width="11.19921875" style="446"/>
    <col min="1791" max="1791" width="5" style="446" customWidth="1"/>
    <col min="1792" max="1792" width="4.19921875" style="446" customWidth="1"/>
    <col min="1793" max="1793" width="44.69921875" style="446" customWidth="1"/>
    <col min="1794" max="1794" width="4.09765625" style="446" customWidth="1"/>
    <col min="1795" max="1795" width="11.59765625" style="446" customWidth="1"/>
    <col min="1796" max="1796" width="12.5" style="446" customWidth="1"/>
    <col min="1797" max="2046" width="11.19921875" style="446"/>
    <col min="2047" max="2047" width="5" style="446" customWidth="1"/>
    <col min="2048" max="2048" width="4.19921875" style="446" customWidth="1"/>
    <col min="2049" max="2049" width="44.69921875" style="446" customWidth="1"/>
    <col min="2050" max="2050" width="4.09765625" style="446" customWidth="1"/>
    <col min="2051" max="2051" width="11.59765625" style="446" customWidth="1"/>
    <col min="2052" max="2052" width="12.5" style="446" customWidth="1"/>
    <col min="2053" max="2302" width="11.19921875" style="446"/>
    <col min="2303" max="2303" width="5" style="446" customWidth="1"/>
    <col min="2304" max="2304" width="4.19921875" style="446" customWidth="1"/>
    <col min="2305" max="2305" width="44.69921875" style="446" customWidth="1"/>
    <col min="2306" max="2306" width="4.09765625" style="446" customWidth="1"/>
    <col min="2307" max="2307" width="11.59765625" style="446" customWidth="1"/>
    <col min="2308" max="2308" width="12.5" style="446" customWidth="1"/>
    <col min="2309" max="2558" width="11.19921875" style="446"/>
    <col min="2559" max="2559" width="5" style="446" customWidth="1"/>
    <col min="2560" max="2560" width="4.19921875" style="446" customWidth="1"/>
    <col min="2561" max="2561" width="44.69921875" style="446" customWidth="1"/>
    <col min="2562" max="2562" width="4.09765625" style="446" customWidth="1"/>
    <col min="2563" max="2563" width="11.59765625" style="446" customWidth="1"/>
    <col min="2564" max="2564" width="12.5" style="446" customWidth="1"/>
    <col min="2565" max="2814" width="11.19921875" style="446"/>
    <col min="2815" max="2815" width="5" style="446" customWidth="1"/>
    <col min="2816" max="2816" width="4.19921875" style="446" customWidth="1"/>
    <col min="2817" max="2817" width="44.69921875" style="446" customWidth="1"/>
    <col min="2818" max="2818" width="4.09765625" style="446" customWidth="1"/>
    <col min="2819" max="2819" width="11.59765625" style="446" customWidth="1"/>
    <col min="2820" max="2820" width="12.5" style="446" customWidth="1"/>
    <col min="2821" max="3070" width="11.19921875" style="446"/>
    <col min="3071" max="3071" width="5" style="446" customWidth="1"/>
    <col min="3072" max="3072" width="4.19921875" style="446" customWidth="1"/>
    <col min="3073" max="3073" width="44.69921875" style="446" customWidth="1"/>
    <col min="3074" max="3074" width="4.09765625" style="446" customWidth="1"/>
    <col min="3075" max="3075" width="11.59765625" style="446" customWidth="1"/>
    <col min="3076" max="3076" width="12.5" style="446" customWidth="1"/>
    <col min="3077" max="3326" width="11.19921875" style="446"/>
    <col min="3327" max="3327" width="5" style="446" customWidth="1"/>
    <col min="3328" max="3328" width="4.19921875" style="446" customWidth="1"/>
    <col min="3329" max="3329" width="44.69921875" style="446" customWidth="1"/>
    <col min="3330" max="3330" width="4.09765625" style="446" customWidth="1"/>
    <col min="3331" max="3331" width="11.59765625" style="446" customWidth="1"/>
    <col min="3332" max="3332" width="12.5" style="446" customWidth="1"/>
    <col min="3333" max="3582" width="11.19921875" style="446"/>
    <col min="3583" max="3583" width="5" style="446" customWidth="1"/>
    <col min="3584" max="3584" width="4.19921875" style="446" customWidth="1"/>
    <col min="3585" max="3585" width="44.69921875" style="446" customWidth="1"/>
    <col min="3586" max="3586" width="4.09765625" style="446" customWidth="1"/>
    <col min="3587" max="3587" width="11.59765625" style="446" customWidth="1"/>
    <col min="3588" max="3588" width="12.5" style="446" customWidth="1"/>
    <col min="3589" max="3838" width="11.19921875" style="446"/>
    <col min="3839" max="3839" width="5" style="446" customWidth="1"/>
    <col min="3840" max="3840" width="4.19921875" style="446" customWidth="1"/>
    <col min="3841" max="3841" width="44.69921875" style="446" customWidth="1"/>
    <col min="3842" max="3842" width="4.09765625" style="446" customWidth="1"/>
    <col min="3843" max="3843" width="11.59765625" style="446" customWidth="1"/>
    <col min="3844" max="3844" width="12.5" style="446" customWidth="1"/>
    <col min="3845" max="4094" width="11.19921875" style="446"/>
    <col min="4095" max="4095" width="5" style="446" customWidth="1"/>
    <col min="4096" max="4096" width="4.19921875" style="446" customWidth="1"/>
    <col min="4097" max="4097" width="44.69921875" style="446" customWidth="1"/>
    <col min="4098" max="4098" width="4.09765625" style="446" customWidth="1"/>
    <col min="4099" max="4099" width="11.59765625" style="446" customWidth="1"/>
    <col min="4100" max="4100" width="12.5" style="446" customWidth="1"/>
    <col min="4101" max="4350" width="11.19921875" style="446"/>
    <col min="4351" max="4351" width="5" style="446" customWidth="1"/>
    <col min="4352" max="4352" width="4.19921875" style="446" customWidth="1"/>
    <col min="4353" max="4353" width="44.69921875" style="446" customWidth="1"/>
    <col min="4354" max="4354" width="4.09765625" style="446" customWidth="1"/>
    <col min="4355" max="4355" width="11.59765625" style="446" customWidth="1"/>
    <col min="4356" max="4356" width="12.5" style="446" customWidth="1"/>
    <col min="4357" max="4606" width="11.19921875" style="446"/>
    <col min="4607" max="4607" width="5" style="446" customWidth="1"/>
    <col min="4608" max="4608" width="4.19921875" style="446" customWidth="1"/>
    <col min="4609" max="4609" width="44.69921875" style="446" customWidth="1"/>
    <col min="4610" max="4610" width="4.09765625" style="446" customWidth="1"/>
    <col min="4611" max="4611" width="11.59765625" style="446" customWidth="1"/>
    <col min="4612" max="4612" width="12.5" style="446" customWidth="1"/>
    <col min="4613" max="4862" width="11.19921875" style="446"/>
    <col min="4863" max="4863" width="5" style="446" customWidth="1"/>
    <col min="4864" max="4864" width="4.19921875" style="446" customWidth="1"/>
    <col min="4865" max="4865" width="44.69921875" style="446" customWidth="1"/>
    <col min="4866" max="4866" width="4.09765625" style="446" customWidth="1"/>
    <col min="4867" max="4867" width="11.59765625" style="446" customWidth="1"/>
    <col min="4868" max="4868" width="12.5" style="446" customWidth="1"/>
    <col min="4869" max="5118" width="11.19921875" style="446"/>
    <col min="5119" max="5119" width="5" style="446" customWidth="1"/>
    <col min="5120" max="5120" width="4.19921875" style="446" customWidth="1"/>
    <col min="5121" max="5121" width="44.69921875" style="446" customWidth="1"/>
    <col min="5122" max="5122" width="4.09765625" style="446" customWidth="1"/>
    <col min="5123" max="5123" width="11.59765625" style="446" customWidth="1"/>
    <col min="5124" max="5124" width="12.5" style="446" customWidth="1"/>
    <col min="5125" max="5374" width="11.19921875" style="446"/>
    <col min="5375" max="5375" width="5" style="446" customWidth="1"/>
    <col min="5376" max="5376" width="4.19921875" style="446" customWidth="1"/>
    <col min="5377" max="5377" width="44.69921875" style="446" customWidth="1"/>
    <col min="5378" max="5378" width="4.09765625" style="446" customWidth="1"/>
    <col min="5379" max="5379" width="11.59765625" style="446" customWidth="1"/>
    <col min="5380" max="5380" width="12.5" style="446" customWidth="1"/>
    <col min="5381" max="5630" width="11.19921875" style="446"/>
    <col min="5631" max="5631" width="5" style="446" customWidth="1"/>
    <col min="5632" max="5632" width="4.19921875" style="446" customWidth="1"/>
    <col min="5633" max="5633" width="44.69921875" style="446" customWidth="1"/>
    <col min="5634" max="5634" width="4.09765625" style="446" customWidth="1"/>
    <col min="5635" max="5635" width="11.59765625" style="446" customWidth="1"/>
    <col min="5636" max="5636" width="12.5" style="446" customWidth="1"/>
    <col min="5637" max="5886" width="11.19921875" style="446"/>
    <col min="5887" max="5887" width="5" style="446" customWidth="1"/>
    <col min="5888" max="5888" width="4.19921875" style="446" customWidth="1"/>
    <col min="5889" max="5889" width="44.69921875" style="446" customWidth="1"/>
    <col min="5890" max="5890" width="4.09765625" style="446" customWidth="1"/>
    <col min="5891" max="5891" width="11.59765625" style="446" customWidth="1"/>
    <col min="5892" max="5892" width="12.5" style="446" customWidth="1"/>
    <col min="5893" max="6142" width="11.19921875" style="446"/>
    <col min="6143" max="6143" width="5" style="446" customWidth="1"/>
    <col min="6144" max="6144" width="4.19921875" style="446" customWidth="1"/>
    <col min="6145" max="6145" width="44.69921875" style="446" customWidth="1"/>
    <col min="6146" max="6146" width="4.09765625" style="446" customWidth="1"/>
    <col min="6147" max="6147" width="11.59765625" style="446" customWidth="1"/>
    <col min="6148" max="6148" width="12.5" style="446" customWidth="1"/>
    <col min="6149" max="6398" width="11.19921875" style="446"/>
    <col min="6399" max="6399" width="5" style="446" customWidth="1"/>
    <col min="6400" max="6400" width="4.19921875" style="446" customWidth="1"/>
    <col min="6401" max="6401" width="44.69921875" style="446" customWidth="1"/>
    <col min="6402" max="6402" width="4.09765625" style="446" customWidth="1"/>
    <col min="6403" max="6403" width="11.59765625" style="446" customWidth="1"/>
    <col min="6404" max="6404" width="12.5" style="446" customWidth="1"/>
    <col min="6405" max="6654" width="11.19921875" style="446"/>
    <col min="6655" max="6655" width="5" style="446" customWidth="1"/>
    <col min="6656" max="6656" width="4.19921875" style="446" customWidth="1"/>
    <col min="6657" max="6657" width="44.69921875" style="446" customWidth="1"/>
    <col min="6658" max="6658" width="4.09765625" style="446" customWidth="1"/>
    <col min="6659" max="6659" width="11.59765625" style="446" customWidth="1"/>
    <col min="6660" max="6660" width="12.5" style="446" customWidth="1"/>
    <col min="6661" max="6910" width="11.19921875" style="446"/>
    <col min="6911" max="6911" width="5" style="446" customWidth="1"/>
    <col min="6912" max="6912" width="4.19921875" style="446" customWidth="1"/>
    <col min="6913" max="6913" width="44.69921875" style="446" customWidth="1"/>
    <col min="6914" max="6914" width="4.09765625" style="446" customWidth="1"/>
    <col min="6915" max="6915" width="11.59765625" style="446" customWidth="1"/>
    <col min="6916" max="6916" width="12.5" style="446" customWidth="1"/>
    <col min="6917" max="7166" width="11.19921875" style="446"/>
    <col min="7167" max="7167" width="5" style="446" customWidth="1"/>
    <col min="7168" max="7168" width="4.19921875" style="446" customWidth="1"/>
    <col min="7169" max="7169" width="44.69921875" style="446" customWidth="1"/>
    <col min="7170" max="7170" width="4.09765625" style="446" customWidth="1"/>
    <col min="7171" max="7171" width="11.59765625" style="446" customWidth="1"/>
    <col min="7172" max="7172" width="12.5" style="446" customWidth="1"/>
    <col min="7173" max="7422" width="11.19921875" style="446"/>
    <col min="7423" max="7423" width="5" style="446" customWidth="1"/>
    <col min="7424" max="7424" width="4.19921875" style="446" customWidth="1"/>
    <col min="7425" max="7425" width="44.69921875" style="446" customWidth="1"/>
    <col min="7426" max="7426" width="4.09765625" style="446" customWidth="1"/>
    <col min="7427" max="7427" width="11.59765625" style="446" customWidth="1"/>
    <col min="7428" max="7428" width="12.5" style="446" customWidth="1"/>
    <col min="7429" max="7678" width="11.19921875" style="446"/>
    <col min="7679" max="7679" width="5" style="446" customWidth="1"/>
    <col min="7680" max="7680" width="4.19921875" style="446" customWidth="1"/>
    <col min="7681" max="7681" width="44.69921875" style="446" customWidth="1"/>
    <col min="7682" max="7682" width="4.09765625" style="446" customWidth="1"/>
    <col min="7683" max="7683" width="11.59765625" style="446" customWidth="1"/>
    <col min="7684" max="7684" width="12.5" style="446" customWidth="1"/>
    <col min="7685" max="7934" width="11.19921875" style="446"/>
    <col min="7935" max="7935" width="5" style="446" customWidth="1"/>
    <col min="7936" max="7936" width="4.19921875" style="446" customWidth="1"/>
    <col min="7937" max="7937" width="44.69921875" style="446" customWidth="1"/>
    <col min="7938" max="7938" width="4.09765625" style="446" customWidth="1"/>
    <col min="7939" max="7939" width="11.59765625" style="446" customWidth="1"/>
    <col min="7940" max="7940" width="12.5" style="446" customWidth="1"/>
    <col min="7941" max="8190" width="11.19921875" style="446"/>
    <col min="8191" max="8191" width="5" style="446" customWidth="1"/>
    <col min="8192" max="8192" width="4.19921875" style="446" customWidth="1"/>
    <col min="8193" max="8193" width="44.69921875" style="446" customWidth="1"/>
    <col min="8194" max="8194" width="4.09765625" style="446" customWidth="1"/>
    <col min="8195" max="8195" width="11.59765625" style="446" customWidth="1"/>
    <col min="8196" max="8196" width="12.5" style="446" customWidth="1"/>
    <col min="8197" max="8446" width="11.19921875" style="446"/>
    <col min="8447" max="8447" width="5" style="446" customWidth="1"/>
    <col min="8448" max="8448" width="4.19921875" style="446" customWidth="1"/>
    <col min="8449" max="8449" width="44.69921875" style="446" customWidth="1"/>
    <col min="8450" max="8450" width="4.09765625" style="446" customWidth="1"/>
    <col min="8451" max="8451" width="11.59765625" style="446" customWidth="1"/>
    <col min="8452" max="8452" width="12.5" style="446" customWidth="1"/>
    <col min="8453" max="8702" width="11.19921875" style="446"/>
    <col min="8703" max="8703" width="5" style="446" customWidth="1"/>
    <col min="8704" max="8704" width="4.19921875" style="446" customWidth="1"/>
    <col min="8705" max="8705" width="44.69921875" style="446" customWidth="1"/>
    <col min="8706" max="8706" width="4.09765625" style="446" customWidth="1"/>
    <col min="8707" max="8707" width="11.59765625" style="446" customWidth="1"/>
    <col min="8708" max="8708" width="12.5" style="446" customWidth="1"/>
    <col min="8709" max="8958" width="11.19921875" style="446"/>
    <col min="8959" max="8959" width="5" style="446" customWidth="1"/>
    <col min="8960" max="8960" width="4.19921875" style="446" customWidth="1"/>
    <col min="8961" max="8961" width="44.69921875" style="446" customWidth="1"/>
    <col min="8962" max="8962" width="4.09765625" style="446" customWidth="1"/>
    <col min="8963" max="8963" width="11.59765625" style="446" customWidth="1"/>
    <col min="8964" max="8964" width="12.5" style="446" customWidth="1"/>
    <col min="8965" max="9214" width="11.19921875" style="446"/>
    <col min="9215" max="9215" width="5" style="446" customWidth="1"/>
    <col min="9216" max="9216" width="4.19921875" style="446" customWidth="1"/>
    <col min="9217" max="9217" width="44.69921875" style="446" customWidth="1"/>
    <col min="9218" max="9218" width="4.09765625" style="446" customWidth="1"/>
    <col min="9219" max="9219" width="11.59765625" style="446" customWidth="1"/>
    <col min="9220" max="9220" width="12.5" style="446" customWidth="1"/>
    <col min="9221" max="9470" width="11.19921875" style="446"/>
    <col min="9471" max="9471" width="5" style="446" customWidth="1"/>
    <col min="9472" max="9472" width="4.19921875" style="446" customWidth="1"/>
    <col min="9473" max="9473" width="44.69921875" style="446" customWidth="1"/>
    <col min="9474" max="9474" width="4.09765625" style="446" customWidth="1"/>
    <col min="9475" max="9475" width="11.59765625" style="446" customWidth="1"/>
    <col min="9476" max="9476" width="12.5" style="446" customWidth="1"/>
    <col min="9477" max="9726" width="11.19921875" style="446"/>
    <col min="9727" max="9727" width="5" style="446" customWidth="1"/>
    <col min="9728" max="9728" width="4.19921875" style="446" customWidth="1"/>
    <col min="9729" max="9729" width="44.69921875" style="446" customWidth="1"/>
    <col min="9730" max="9730" width="4.09765625" style="446" customWidth="1"/>
    <col min="9731" max="9731" width="11.59765625" style="446" customWidth="1"/>
    <col min="9732" max="9732" width="12.5" style="446" customWidth="1"/>
    <col min="9733" max="9982" width="11.19921875" style="446"/>
    <col min="9983" max="9983" width="5" style="446" customWidth="1"/>
    <col min="9984" max="9984" width="4.19921875" style="446" customWidth="1"/>
    <col min="9985" max="9985" width="44.69921875" style="446" customWidth="1"/>
    <col min="9986" max="9986" width="4.09765625" style="446" customWidth="1"/>
    <col min="9987" max="9987" width="11.59765625" style="446" customWidth="1"/>
    <col min="9988" max="9988" width="12.5" style="446" customWidth="1"/>
    <col min="9989" max="10238" width="11.19921875" style="446"/>
    <col min="10239" max="10239" width="5" style="446" customWidth="1"/>
    <col min="10240" max="10240" width="4.19921875" style="446" customWidth="1"/>
    <col min="10241" max="10241" width="44.69921875" style="446" customWidth="1"/>
    <col min="10242" max="10242" width="4.09765625" style="446" customWidth="1"/>
    <col min="10243" max="10243" width="11.59765625" style="446" customWidth="1"/>
    <col min="10244" max="10244" width="12.5" style="446" customWidth="1"/>
    <col min="10245" max="10494" width="11.19921875" style="446"/>
    <col min="10495" max="10495" width="5" style="446" customWidth="1"/>
    <col min="10496" max="10496" width="4.19921875" style="446" customWidth="1"/>
    <col min="10497" max="10497" width="44.69921875" style="446" customWidth="1"/>
    <col min="10498" max="10498" width="4.09765625" style="446" customWidth="1"/>
    <col min="10499" max="10499" width="11.59765625" style="446" customWidth="1"/>
    <col min="10500" max="10500" width="12.5" style="446" customWidth="1"/>
    <col min="10501" max="10750" width="11.19921875" style="446"/>
    <col min="10751" max="10751" width="5" style="446" customWidth="1"/>
    <col min="10752" max="10752" width="4.19921875" style="446" customWidth="1"/>
    <col min="10753" max="10753" width="44.69921875" style="446" customWidth="1"/>
    <col min="10754" max="10754" width="4.09765625" style="446" customWidth="1"/>
    <col min="10755" max="10755" width="11.59765625" style="446" customWidth="1"/>
    <col min="10756" max="10756" width="12.5" style="446" customWidth="1"/>
    <col min="10757" max="11006" width="11.19921875" style="446"/>
    <col min="11007" max="11007" width="5" style="446" customWidth="1"/>
    <col min="11008" max="11008" width="4.19921875" style="446" customWidth="1"/>
    <col min="11009" max="11009" width="44.69921875" style="446" customWidth="1"/>
    <col min="11010" max="11010" width="4.09765625" style="446" customWidth="1"/>
    <col min="11011" max="11011" width="11.59765625" style="446" customWidth="1"/>
    <col min="11012" max="11012" width="12.5" style="446" customWidth="1"/>
    <col min="11013" max="11262" width="11.19921875" style="446"/>
    <col min="11263" max="11263" width="5" style="446" customWidth="1"/>
    <col min="11264" max="11264" width="4.19921875" style="446" customWidth="1"/>
    <col min="11265" max="11265" width="44.69921875" style="446" customWidth="1"/>
    <col min="11266" max="11266" width="4.09765625" style="446" customWidth="1"/>
    <col min="11267" max="11267" width="11.59765625" style="446" customWidth="1"/>
    <col min="11268" max="11268" width="12.5" style="446" customWidth="1"/>
    <col min="11269" max="11518" width="11.19921875" style="446"/>
    <col min="11519" max="11519" width="5" style="446" customWidth="1"/>
    <col min="11520" max="11520" width="4.19921875" style="446" customWidth="1"/>
    <col min="11521" max="11521" width="44.69921875" style="446" customWidth="1"/>
    <col min="11522" max="11522" width="4.09765625" style="446" customWidth="1"/>
    <col min="11523" max="11523" width="11.59765625" style="446" customWidth="1"/>
    <col min="11524" max="11524" width="12.5" style="446" customWidth="1"/>
    <col min="11525" max="11774" width="11.19921875" style="446"/>
    <col min="11775" max="11775" width="5" style="446" customWidth="1"/>
    <col min="11776" max="11776" width="4.19921875" style="446" customWidth="1"/>
    <col min="11777" max="11777" width="44.69921875" style="446" customWidth="1"/>
    <col min="11778" max="11778" width="4.09765625" style="446" customWidth="1"/>
    <col min="11779" max="11779" width="11.59765625" style="446" customWidth="1"/>
    <col min="11780" max="11780" width="12.5" style="446" customWidth="1"/>
    <col min="11781" max="12030" width="11.19921875" style="446"/>
    <col min="12031" max="12031" width="5" style="446" customWidth="1"/>
    <col min="12032" max="12032" width="4.19921875" style="446" customWidth="1"/>
    <col min="12033" max="12033" width="44.69921875" style="446" customWidth="1"/>
    <col min="12034" max="12034" width="4.09765625" style="446" customWidth="1"/>
    <col min="12035" max="12035" width="11.59765625" style="446" customWidth="1"/>
    <col min="12036" max="12036" width="12.5" style="446" customWidth="1"/>
    <col min="12037" max="12286" width="11.19921875" style="446"/>
    <col min="12287" max="12287" width="5" style="446" customWidth="1"/>
    <col min="12288" max="12288" width="4.19921875" style="446" customWidth="1"/>
    <col min="12289" max="12289" width="44.69921875" style="446" customWidth="1"/>
    <col min="12290" max="12290" width="4.09765625" style="446" customWidth="1"/>
    <col min="12291" max="12291" width="11.59765625" style="446" customWidth="1"/>
    <col min="12292" max="12292" width="12.5" style="446" customWidth="1"/>
    <col min="12293" max="12542" width="11.19921875" style="446"/>
    <col min="12543" max="12543" width="5" style="446" customWidth="1"/>
    <col min="12544" max="12544" width="4.19921875" style="446" customWidth="1"/>
    <col min="12545" max="12545" width="44.69921875" style="446" customWidth="1"/>
    <col min="12546" max="12546" width="4.09765625" style="446" customWidth="1"/>
    <col min="12547" max="12547" width="11.59765625" style="446" customWidth="1"/>
    <col min="12548" max="12548" width="12.5" style="446" customWidth="1"/>
    <col min="12549" max="12798" width="11.19921875" style="446"/>
    <col min="12799" max="12799" width="5" style="446" customWidth="1"/>
    <col min="12800" max="12800" width="4.19921875" style="446" customWidth="1"/>
    <col min="12801" max="12801" width="44.69921875" style="446" customWidth="1"/>
    <col min="12802" max="12802" width="4.09765625" style="446" customWidth="1"/>
    <col min="12803" max="12803" width="11.59765625" style="446" customWidth="1"/>
    <col min="12804" max="12804" width="12.5" style="446" customWidth="1"/>
    <col min="12805" max="13054" width="11.19921875" style="446"/>
    <col min="13055" max="13055" width="5" style="446" customWidth="1"/>
    <col min="13056" max="13056" width="4.19921875" style="446" customWidth="1"/>
    <col min="13057" max="13057" width="44.69921875" style="446" customWidth="1"/>
    <col min="13058" max="13058" width="4.09765625" style="446" customWidth="1"/>
    <col min="13059" max="13059" width="11.59765625" style="446" customWidth="1"/>
    <col min="13060" max="13060" width="12.5" style="446" customWidth="1"/>
    <col min="13061" max="13310" width="11.19921875" style="446"/>
    <col min="13311" max="13311" width="5" style="446" customWidth="1"/>
    <col min="13312" max="13312" width="4.19921875" style="446" customWidth="1"/>
    <col min="13313" max="13313" width="44.69921875" style="446" customWidth="1"/>
    <col min="13314" max="13314" width="4.09765625" style="446" customWidth="1"/>
    <col min="13315" max="13315" width="11.59765625" style="446" customWidth="1"/>
    <col min="13316" max="13316" width="12.5" style="446" customWidth="1"/>
    <col min="13317" max="13566" width="11.19921875" style="446"/>
    <col min="13567" max="13567" width="5" style="446" customWidth="1"/>
    <col min="13568" max="13568" width="4.19921875" style="446" customWidth="1"/>
    <col min="13569" max="13569" width="44.69921875" style="446" customWidth="1"/>
    <col min="13570" max="13570" width="4.09765625" style="446" customWidth="1"/>
    <col min="13571" max="13571" width="11.59765625" style="446" customWidth="1"/>
    <col min="13572" max="13572" width="12.5" style="446" customWidth="1"/>
    <col min="13573" max="13822" width="11.19921875" style="446"/>
    <col min="13823" max="13823" width="5" style="446" customWidth="1"/>
    <col min="13824" max="13824" width="4.19921875" style="446" customWidth="1"/>
    <col min="13825" max="13825" width="44.69921875" style="446" customWidth="1"/>
    <col min="13826" max="13826" width="4.09765625" style="446" customWidth="1"/>
    <col min="13827" max="13827" width="11.59765625" style="446" customWidth="1"/>
    <col min="13828" max="13828" width="12.5" style="446" customWidth="1"/>
    <col min="13829" max="14078" width="11.19921875" style="446"/>
    <col min="14079" max="14079" width="5" style="446" customWidth="1"/>
    <col min="14080" max="14080" width="4.19921875" style="446" customWidth="1"/>
    <col min="14081" max="14081" width="44.69921875" style="446" customWidth="1"/>
    <col min="14082" max="14082" width="4.09765625" style="446" customWidth="1"/>
    <col min="14083" max="14083" width="11.59765625" style="446" customWidth="1"/>
    <col min="14084" max="14084" width="12.5" style="446" customWidth="1"/>
    <col min="14085" max="14334" width="11.19921875" style="446"/>
    <col min="14335" max="14335" width="5" style="446" customWidth="1"/>
    <col min="14336" max="14336" width="4.19921875" style="446" customWidth="1"/>
    <col min="14337" max="14337" width="44.69921875" style="446" customWidth="1"/>
    <col min="14338" max="14338" width="4.09765625" style="446" customWidth="1"/>
    <col min="14339" max="14339" width="11.59765625" style="446" customWidth="1"/>
    <col min="14340" max="14340" width="12.5" style="446" customWidth="1"/>
    <col min="14341" max="14590" width="11.19921875" style="446"/>
    <col min="14591" max="14591" width="5" style="446" customWidth="1"/>
    <col min="14592" max="14592" width="4.19921875" style="446" customWidth="1"/>
    <col min="14593" max="14593" width="44.69921875" style="446" customWidth="1"/>
    <col min="14594" max="14594" width="4.09765625" style="446" customWidth="1"/>
    <col min="14595" max="14595" width="11.59765625" style="446" customWidth="1"/>
    <col min="14596" max="14596" width="12.5" style="446" customWidth="1"/>
    <col min="14597" max="14846" width="11.19921875" style="446"/>
    <col min="14847" max="14847" width="5" style="446" customWidth="1"/>
    <col min="14848" max="14848" width="4.19921875" style="446" customWidth="1"/>
    <col min="14849" max="14849" width="44.69921875" style="446" customWidth="1"/>
    <col min="14850" max="14850" width="4.09765625" style="446" customWidth="1"/>
    <col min="14851" max="14851" width="11.59765625" style="446" customWidth="1"/>
    <col min="14852" max="14852" width="12.5" style="446" customWidth="1"/>
    <col min="14853" max="15102" width="11.19921875" style="446"/>
    <col min="15103" max="15103" width="5" style="446" customWidth="1"/>
    <col min="15104" max="15104" width="4.19921875" style="446" customWidth="1"/>
    <col min="15105" max="15105" width="44.69921875" style="446" customWidth="1"/>
    <col min="15106" max="15106" width="4.09765625" style="446" customWidth="1"/>
    <col min="15107" max="15107" width="11.59765625" style="446" customWidth="1"/>
    <col min="15108" max="15108" width="12.5" style="446" customWidth="1"/>
    <col min="15109" max="15358" width="11.19921875" style="446"/>
    <col min="15359" max="15359" width="5" style="446" customWidth="1"/>
    <col min="15360" max="15360" width="4.19921875" style="446" customWidth="1"/>
    <col min="15361" max="15361" width="44.69921875" style="446" customWidth="1"/>
    <col min="15362" max="15362" width="4.09765625" style="446" customWidth="1"/>
    <col min="15363" max="15363" width="11.59765625" style="446" customWidth="1"/>
    <col min="15364" max="15364" width="12.5" style="446" customWidth="1"/>
    <col min="15365" max="15614" width="11.19921875" style="446"/>
    <col min="15615" max="15615" width="5" style="446" customWidth="1"/>
    <col min="15616" max="15616" width="4.19921875" style="446" customWidth="1"/>
    <col min="15617" max="15617" width="44.69921875" style="446" customWidth="1"/>
    <col min="15618" max="15618" width="4.09765625" style="446" customWidth="1"/>
    <col min="15619" max="15619" width="11.59765625" style="446" customWidth="1"/>
    <col min="15620" max="15620" width="12.5" style="446" customWidth="1"/>
    <col min="15621" max="15870" width="11.19921875" style="446"/>
    <col min="15871" max="15871" width="5" style="446" customWidth="1"/>
    <col min="15872" max="15872" width="4.19921875" style="446" customWidth="1"/>
    <col min="15873" max="15873" width="44.69921875" style="446" customWidth="1"/>
    <col min="15874" max="15874" width="4.09765625" style="446" customWidth="1"/>
    <col min="15875" max="15875" width="11.59765625" style="446" customWidth="1"/>
    <col min="15876" max="15876" width="12.5" style="446" customWidth="1"/>
    <col min="15877" max="16126" width="11.19921875" style="446"/>
    <col min="16127" max="16127" width="5" style="446" customWidth="1"/>
    <col min="16128" max="16128" width="4.19921875" style="446" customWidth="1"/>
    <col min="16129" max="16129" width="44.69921875" style="446" customWidth="1"/>
    <col min="16130" max="16130" width="4.09765625" style="446" customWidth="1"/>
    <col min="16131" max="16131" width="11.59765625" style="446" customWidth="1"/>
    <col min="16132" max="16132" width="12.5" style="446" customWidth="1"/>
    <col min="16133" max="16384" width="11.19921875" style="446"/>
  </cols>
  <sheetData>
    <row r="1" spans="1:8" ht="14.4" thickBot="1">
      <c r="A1" s="801" t="s">
        <v>230</v>
      </c>
      <c r="B1" s="804"/>
      <c r="C1" s="804"/>
      <c r="D1" s="804"/>
      <c r="E1" s="805"/>
      <c r="F1" s="445"/>
    </row>
    <row r="2" spans="1:8">
      <c r="A2" s="806"/>
      <c r="B2" s="807"/>
      <c r="C2" s="807"/>
      <c r="D2" s="807"/>
      <c r="E2" s="808"/>
    </row>
    <row r="3" spans="1:8" ht="9.6" customHeight="1">
      <c r="A3" s="809" t="s">
        <v>231</v>
      </c>
      <c r="B3" s="810"/>
      <c r="C3" s="810"/>
      <c r="D3" s="810"/>
      <c r="E3" s="811"/>
    </row>
    <row r="4" spans="1:8" ht="14.4" thickBot="1">
      <c r="A4" s="447"/>
      <c r="B4" s="448"/>
      <c r="C4" s="449"/>
      <c r="D4" s="450"/>
      <c r="E4" s="451"/>
      <c r="F4" s="445"/>
    </row>
    <row r="5" spans="1:8" ht="14.4" thickBot="1">
      <c r="A5" s="801" t="s">
        <v>271</v>
      </c>
      <c r="B5" s="802"/>
      <c r="C5" s="802"/>
      <c r="D5" s="802"/>
      <c r="E5" s="803"/>
      <c r="F5" s="445"/>
    </row>
    <row r="6" spans="1:8" ht="14.4" thickBot="1">
      <c r="A6" s="788" t="s">
        <v>272</v>
      </c>
      <c r="B6" s="789"/>
      <c r="C6" s="789"/>
      <c r="D6" s="789"/>
      <c r="E6" s="790"/>
      <c r="F6" s="445"/>
      <c r="G6" s="452"/>
    </row>
    <row r="7" spans="1:8" ht="57" customHeight="1" thickBot="1">
      <c r="A7" s="791" t="str">
        <f>+'INTERVENTORÍA No 1'!A8:F8</f>
        <v>OBJETO: INTERVENTORÍA PROYECTO DE MANTENIMIENTO Y MEJORAMIENTO DE LAS VÍAS URBANAS DEL  MUNICIPIO DE SANTA FE DE ANTIOQUIA, MEDIANTE LA REPOSICIÓN DE PAVIMENTO</v>
      </c>
      <c r="B7" s="792"/>
      <c r="C7" s="792"/>
      <c r="D7" s="792"/>
      <c r="E7" s="793"/>
      <c r="F7" s="445"/>
      <c r="G7" s="452"/>
    </row>
    <row r="8" spans="1:8" ht="14.4" thickBot="1">
      <c r="A8" s="794" t="s">
        <v>232</v>
      </c>
      <c r="B8" s="795"/>
      <c r="C8" s="795"/>
      <c r="D8" s="796">
        <f>+'INTERVENTORÍA No 1'!D11:F11</f>
        <v>2.5</v>
      </c>
      <c r="E8" s="797"/>
      <c r="F8" s="445">
        <f>D8*30</f>
        <v>75</v>
      </c>
      <c r="G8" s="446" t="s">
        <v>233</v>
      </c>
    </row>
    <row r="9" spans="1:8" ht="14.4" thickBot="1">
      <c r="A9" s="798" t="s">
        <v>273</v>
      </c>
      <c r="B9" s="799"/>
      <c r="C9" s="799"/>
      <c r="D9" s="800"/>
      <c r="E9" s="453" t="s">
        <v>261</v>
      </c>
    </row>
    <row r="10" spans="1:8" ht="14.4" thickBot="1">
      <c r="A10" s="454" t="s">
        <v>274</v>
      </c>
      <c r="B10" s="455"/>
      <c r="C10" s="456" t="s">
        <v>275</v>
      </c>
      <c r="D10" s="457"/>
      <c r="E10" s="458">
        <v>100</v>
      </c>
    </row>
    <row r="11" spans="1:8" ht="6.6" customHeight="1" thickBot="1">
      <c r="A11" s="459"/>
      <c r="D11" s="461"/>
      <c r="E11" s="462"/>
    </row>
    <row r="12" spans="1:8" ht="14.4" thickBot="1">
      <c r="A12" s="454" t="s">
        <v>276</v>
      </c>
      <c r="B12" s="455"/>
      <c r="C12" s="456" t="s">
        <v>277</v>
      </c>
      <c r="D12" s="457"/>
      <c r="E12" s="458">
        <f>SUM(E14:E29)</f>
        <v>64.073333333333323</v>
      </c>
    </row>
    <row r="13" spans="1:8">
      <c r="A13" s="459"/>
      <c r="B13" s="786" t="s">
        <v>278</v>
      </c>
      <c r="C13" s="786"/>
      <c r="D13" s="786"/>
      <c r="E13" s="787"/>
      <c r="H13" s="462"/>
    </row>
    <row r="14" spans="1:8">
      <c r="A14" s="459"/>
      <c r="B14" s="445" t="s">
        <v>279</v>
      </c>
      <c r="C14" s="463" t="s">
        <v>280</v>
      </c>
      <c r="D14" s="464" t="s">
        <v>281</v>
      </c>
      <c r="E14" s="462">
        <v>4</v>
      </c>
      <c r="H14" s="462">
        <v>4</v>
      </c>
    </row>
    <row r="15" spans="1:8">
      <c r="A15" s="459"/>
      <c r="B15" s="445" t="s">
        <v>282</v>
      </c>
      <c r="C15" s="463" t="s">
        <v>283</v>
      </c>
      <c r="D15" s="464" t="s">
        <v>281</v>
      </c>
      <c r="E15" s="462">
        <v>0</v>
      </c>
      <c r="H15" s="462">
        <v>2</v>
      </c>
    </row>
    <row r="16" spans="1:8">
      <c r="A16" s="459"/>
      <c r="B16" s="445" t="s">
        <v>284</v>
      </c>
      <c r="C16" s="463" t="s">
        <v>285</v>
      </c>
      <c r="D16" s="464" t="s">
        <v>281</v>
      </c>
      <c r="E16" s="462">
        <v>0</v>
      </c>
      <c r="H16" s="462">
        <v>3</v>
      </c>
    </row>
    <row r="17" spans="1:11">
      <c r="A17" s="459"/>
      <c r="B17" s="445" t="s">
        <v>286</v>
      </c>
      <c r="C17" s="463" t="s">
        <v>287</v>
      </c>
      <c r="D17" s="464" t="s">
        <v>281</v>
      </c>
      <c r="E17" s="462">
        <v>8.5</v>
      </c>
      <c r="H17" s="462">
        <v>8.5</v>
      </c>
    </row>
    <row r="18" spans="1:11">
      <c r="A18" s="459"/>
      <c r="B18" s="445" t="s">
        <v>288</v>
      </c>
      <c r="C18" s="463" t="s">
        <v>289</v>
      </c>
      <c r="D18" s="464" t="s">
        <v>281</v>
      </c>
      <c r="E18" s="462">
        <v>12</v>
      </c>
      <c r="H18" s="462">
        <v>12</v>
      </c>
    </row>
    <row r="19" spans="1:11">
      <c r="A19" s="459"/>
      <c r="B19" s="445" t="s">
        <v>290</v>
      </c>
      <c r="C19" s="463" t="s">
        <v>291</v>
      </c>
      <c r="D19" s="464" t="s">
        <v>281</v>
      </c>
      <c r="E19" s="462">
        <v>6.96</v>
      </c>
      <c r="H19" s="462">
        <v>6.96</v>
      </c>
    </row>
    <row r="20" spans="1:11">
      <c r="A20" s="459"/>
      <c r="B20" s="786" t="s">
        <v>277</v>
      </c>
      <c r="C20" s="786"/>
      <c r="D20" s="786"/>
      <c r="E20" s="787"/>
      <c r="H20" s="462"/>
    </row>
    <row r="21" spans="1:11">
      <c r="A21" s="459"/>
      <c r="B21" s="445" t="s">
        <v>292</v>
      </c>
      <c r="C21" s="463" t="s">
        <v>154</v>
      </c>
      <c r="D21" s="465" t="s">
        <v>293</v>
      </c>
      <c r="E21" s="462">
        <f>15*100/360</f>
        <v>4.166666666666667</v>
      </c>
      <c r="H21" s="462">
        <v>4.17</v>
      </c>
    </row>
    <row r="22" spans="1:11">
      <c r="A22" s="459"/>
      <c r="B22" s="445" t="s">
        <v>294</v>
      </c>
      <c r="C22" s="463" t="s">
        <v>295</v>
      </c>
      <c r="D22" s="465" t="s">
        <v>296</v>
      </c>
      <c r="E22" s="462">
        <f>30/360*100</f>
        <v>8.3333333333333321</v>
      </c>
      <c r="H22" s="462"/>
    </row>
    <row r="23" spans="1:11">
      <c r="A23" s="459"/>
      <c r="B23" s="445" t="s">
        <v>297</v>
      </c>
      <c r="C23" s="463" t="s">
        <v>298</v>
      </c>
      <c r="D23" s="465" t="s">
        <v>296</v>
      </c>
      <c r="E23" s="462">
        <f>30/360*100</f>
        <v>8.3333333333333321</v>
      </c>
      <c r="H23" s="462"/>
    </row>
    <row r="24" spans="1:11">
      <c r="A24" s="459"/>
      <c r="B24" s="445" t="s">
        <v>299</v>
      </c>
      <c r="C24" s="463" t="s">
        <v>300</v>
      </c>
      <c r="D24" s="465" t="s">
        <v>301</v>
      </c>
      <c r="E24" s="462">
        <v>1</v>
      </c>
      <c r="H24" s="462"/>
    </row>
    <row r="25" spans="1:11">
      <c r="A25" s="459"/>
      <c r="B25" s="786" t="s">
        <v>302</v>
      </c>
      <c r="C25" s="786"/>
      <c r="D25" s="786"/>
      <c r="E25" s="787"/>
      <c r="H25" s="462"/>
    </row>
    <row r="26" spans="1:11">
      <c r="A26" s="459"/>
      <c r="B26" s="445" t="s">
        <v>303</v>
      </c>
      <c r="C26" s="463" t="s">
        <v>304</v>
      </c>
      <c r="D26" s="465" t="s">
        <v>305</v>
      </c>
      <c r="E26" s="462">
        <v>2.78</v>
      </c>
      <c r="H26" s="462">
        <v>0.83</v>
      </c>
    </row>
    <row r="27" spans="1:11">
      <c r="A27" s="459"/>
      <c r="B27" s="445" t="s">
        <v>306</v>
      </c>
      <c r="C27" s="463" t="s">
        <v>307</v>
      </c>
      <c r="D27" s="465" t="s">
        <v>308</v>
      </c>
      <c r="E27" s="462">
        <v>5</v>
      </c>
      <c r="H27" s="462"/>
    </row>
    <row r="28" spans="1:11">
      <c r="A28" s="459"/>
      <c r="B28" s="445" t="s">
        <v>309</v>
      </c>
      <c r="C28" s="463" t="s">
        <v>310</v>
      </c>
      <c r="D28" s="464" t="s">
        <v>281</v>
      </c>
      <c r="E28" s="462">
        <v>1</v>
      </c>
      <c r="H28" s="462">
        <v>0.1</v>
      </c>
    </row>
    <row r="29" spans="1:11" ht="14.4" thickBot="1">
      <c r="A29" s="459"/>
      <c r="B29" s="445" t="s">
        <v>311</v>
      </c>
      <c r="C29" s="463" t="s">
        <v>312</v>
      </c>
      <c r="D29" s="464" t="s">
        <v>281</v>
      </c>
      <c r="E29" s="462">
        <v>2</v>
      </c>
      <c r="H29" s="462"/>
    </row>
    <row r="30" spans="1:11" ht="14.4" thickBot="1">
      <c r="A30" s="454" t="s">
        <v>314</v>
      </c>
      <c r="B30" s="466"/>
      <c r="C30" s="456" t="s">
        <v>315</v>
      </c>
      <c r="D30" s="467"/>
      <c r="E30" s="458">
        <f>E10+E12</f>
        <v>164.07333333333332</v>
      </c>
      <c r="J30" s="566"/>
    </row>
    <row r="31" spans="1:11" ht="7.95" customHeight="1" thickBot="1">
      <c r="A31" s="459"/>
      <c r="C31" s="468"/>
      <c r="D31" s="465"/>
      <c r="E31" s="462"/>
      <c r="J31" s="566"/>
    </row>
    <row r="32" spans="1:11" ht="14.4" thickBot="1">
      <c r="A32" s="454" t="s">
        <v>316</v>
      </c>
      <c r="B32" s="466"/>
      <c r="C32" s="456" t="s">
        <v>317</v>
      </c>
      <c r="D32" s="467"/>
      <c r="E32" s="458">
        <f>SUM(E33:E35)</f>
        <v>5.21</v>
      </c>
      <c r="J32" s="566"/>
      <c r="K32" s="567"/>
    </row>
    <row r="33" spans="1:10">
      <c r="A33" s="459"/>
      <c r="B33" s="445" t="s">
        <v>279</v>
      </c>
      <c r="C33" s="446" t="s">
        <v>318</v>
      </c>
      <c r="D33" s="464" t="s">
        <v>281</v>
      </c>
      <c r="E33" s="462">
        <v>0</v>
      </c>
      <c r="J33" s="566"/>
    </row>
    <row r="34" spans="1:10">
      <c r="A34" s="459"/>
      <c r="B34" s="445" t="s">
        <v>282</v>
      </c>
      <c r="C34" s="446" t="s">
        <v>319</v>
      </c>
      <c r="D34" s="464" t="s">
        <v>281</v>
      </c>
      <c r="E34" s="462">
        <v>5.21</v>
      </c>
      <c r="J34" s="566"/>
    </row>
    <row r="35" spans="1:10">
      <c r="A35" s="459"/>
      <c r="B35" s="445" t="s">
        <v>284</v>
      </c>
      <c r="C35" s="446" t="s">
        <v>313</v>
      </c>
      <c r="D35" s="464" t="s">
        <v>281</v>
      </c>
      <c r="E35" s="462">
        <v>0</v>
      </c>
      <c r="J35" s="567"/>
    </row>
    <row r="36" spans="1:10" ht="14.4" thickBot="1">
      <c r="A36" s="459"/>
      <c r="B36" s="445"/>
      <c r="D36" s="464"/>
      <c r="E36" s="462"/>
    </row>
    <row r="37" spans="1:10" ht="14.4" thickBot="1">
      <c r="A37" s="454" t="s">
        <v>320</v>
      </c>
      <c r="B37" s="466"/>
      <c r="C37" s="456" t="s">
        <v>321</v>
      </c>
      <c r="D37" s="467"/>
      <c r="E37" s="458">
        <f>E30+E32</f>
        <v>169.28333333333333</v>
      </c>
    </row>
    <row r="38" spans="1:10" ht="14.4" thickBot="1">
      <c r="A38" s="469"/>
      <c r="B38" s="446"/>
      <c r="D38" s="446"/>
      <c r="E38" s="470"/>
    </row>
    <row r="39" spans="1:10" ht="14.4" thickBot="1">
      <c r="A39" s="471"/>
      <c r="B39" s="472"/>
      <c r="C39" s="473" t="s">
        <v>322</v>
      </c>
      <c r="D39" s="474"/>
      <c r="E39" s="475">
        <f>ROUND(E37/100,4)</f>
        <v>1.6928000000000001</v>
      </c>
    </row>
    <row r="40" spans="1:10">
      <c r="A40" s="476"/>
      <c r="E40" s="462"/>
    </row>
    <row r="41" spans="1:10">
      <c r="A41" s="476"/>
      <c r="E41" s="462"/>
    </row>
    <row r="42" spans="1:10" ht="14.4" thickBot="1">
      <c r="A42" s="478"/>
      <c r="B42" s="479"/>
      <c r="C42" s="479"/>
      <c r="E42" s="462"/>
    </row>
    <row r="43" spans="1:10">
      <c r="A43" s="606" t="s">
        <v>399</v>
      </c>
      <c r="B43" s="480"/>
      <c r="C43" s="727"/>
      <c r="D43" s="446"/>
      <c r="E43" s="470"/>
    </row>
    <row r="44" spans="1:10">
      <c r="A44" s="606" t="s">
        <v>400</v>
      </c>
      <c r="B44" s="480"/>
      <c r="C44" s="480"/>
      <c r="D44" s="446"/>
      <c r="E44" s="470"/>
    </row>
    <row r="45" spans="1:10">
      <c r="A45" s="606" t="s">
        <v>401</v>
      </c>
      <c r="B45" s="726"/>
      <c r="C45" s="726"/>
      <c r="D45" s="446"/>
      <c r="E45" s="446"/>
    </row>
    <row r="46" spans="1:10">
      <c r="D46" s="446"/>
      <c r="E46" s="446"/>
    </row>
  </sheetData>
  <mergeCells count="12">
    <mergeCell ref="A5:E5"/>
    <mergeCell ref="A1:E1"/>
    <mergeCell ref="A2:E2"/>
    <mergeCell ref="A3:E3"/>
    <mergeCell ref="B20:E20"/>
    <mergeCell ref="B25:E25"/>
    <mergeCell ref="A6:E6"/>
    <mergeCell ref="A7:E7"/>
    <mergeCell ref="A8:C8"/>
    <mergeCell ref="D8:E8"/>
    <mergeCell ref="A9:D9"/>
    <mergeCell ref="B13:E13"/>
  </mergeCells>
  <printOptions horizontalCentered="1"/>
  <pageMargins left="0.70866141732283472" right="0.70866141732283472" top="0.74803149606299213" bottom="0.74803149606299213" header="0.31496062992125984" footer="0.31496062992125984"/>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L41"/>
  <sheetViews>
    <sheetView tabSelected="1" view="pageBreakPreview" topLeftCell="A20" zoomScale="80" zoomScaleNormal="110" zoomScaleSheetLayoutView="80" zoomScalePageLayoutView="110" workbookViewId="0">
      <selection activeCell="I19" sqref="I19"/>
    </sheetView>
  </sheetViews>
  <sheetFormatPr baseColWidth="10" defaultColWidth="9.5" defaultRowHeight="15.6"/>
  <cols>
    <col min="1" max="1" width="5.3984375" style="2" bestFit="1" customWidth="1"/>
    <col min="2" max="2" width="50.09765625" style="1" customWidth="1"/>
    <col min="3" max="3" width="5.59765625" style="3" customWidth="1"/>
    <col min="4" max="4" width="6.796875" style="4" customWidth="1"/>
    <col min="5" max="5" width="11.8984375" style="5" customWidth="1"/>
    <col min="6" max="6" width="16.19921875" style="5" customWidth="1"/>
    <col min="7" max="7" width="14.296875" style="5" customWidth="1"/>
    <col min="8" max="8" width="14.69921875" style="676" bestFit="1" customWidth="1"/>
    <col min="9" max="9" width="15.8984375" style="1" customWidth="1"/>
    <col min="10" max="10" width="16.59765625" style="1" bestFit="1" customWidth="1"/>
    <col min="11" max="11" width="22" style="1" customWidth="1"/>
    <col min="12" max="12" width="11" style="1" bestFit="1" customWidth="1"/>
    <col min="13" max="16384" width="9.5" style="1"/>
  </cols>
  <sheetData>
    <row r="1" spans="1:11" ht="25.2" customHeight="1" thickBot="1">
      <c r="A1" s="813" t="s">
        <v>121</v>
      </c>
      <c r="B1" s="814"/>
      <c r="C1" s="814"/>
      <c r="D1" s="814"/>
      <c r="E1" s="814"/>
      <c r="F1" s="815"/>
      <c r="G1" s="292"/>
      <c r="H1" s="294"/>
      <c r="I1" s="812"/>
    </row>
    <row r="2" spans="1:11" ht="36.6" customHeight="1" thickBot="1">
      <c r="A2" s="813" t="s">
        <v>374</v>
      </c>
      <c r="B2" s="814"/>
      <c r="C2" s="814"/>
      <c r="D2" s="814"/>
      <c r="E2" s="814"/>
      <c r="F2" s="815"/>
      <c r="G2" s="293"/>
      <c r="H2" s="295"/>
      <c r="I2" s="812"/>
    </row>
    <row r="3" spans="1:11" ht="20.399999999999999" customHeight="1">
      <c r="A3" s="197" t="s">
        <v>20</v>
      </c>
      <c r="B3" s="198" t="s">
        <v>21</v>
      </c>
      <c r="C3" s="198" t="s">
        <v>22</v>
      </c>
      <c r="D3" s="199" t="s">
        <v>23</v>
      </c>
      <c r="E3" s="200" t="s">
        <v>24</v>
      </c>
      <c r="F3" s="200" t="s">
        <v>25</v>
      </c>
      <c r="G3" s="181"/>
    </row>
    <row r="4" spans="1:11">
      <c r="A4" s="201">
        <v>1</v>
      </c>
      <c r="B4" s="568" t="s">
        <v>26</v>
      </c>
      <c r="C4" s="568"/>
      <c r="D4" s="568"/>
      <c r="E4" s="568"/>
      <c r="F4" s="568"/>
      <c r="G4" s="182"/>
    </row>
    <row r="5" spans="1:11" ht="57.6" customHeight="1">
      <c r="A5" s="202">
        <v>1.1000000000000001</v>
      </c>
      <c r="B5" s="203" t="s">
        <v>27</v>
      </c>
      <c r="C5" s="204" t="s">
        <v>2</v>
      </c>
      <c r="D5" s="235">
        <f>+'Memorias '!H3</f>
        <v>5</v>
      </c>
      <c r="E5" s="236">
        <f>+'1,1 Localización'!H29</f>
        <v>657500</v>
      </c>
      <c r="F5" s="236">
        <f>+D5*E5</f>
        <v>3287500</v>
      </c>
      <c r="G5" s="183">
        <f>+F5*$E$29</f>
        <v>1052000</v>
      </c>
      <c r="H5" s="275">
        <f>+G5+F5</f>
        <v>4339500</v>
      </c>
      <c r="I5" s="180"/>
    </row>
    <row r="6" spans="1:11" ht="18.600000000000001" customHeight="1">
      <c r="A6" s="205">
        <v>2</v>
      </c>
      <c r="B6" s="568" t="s">
        <v>28</v>
      </c>
      <c r="C6" s="568"/>
      <c r="D6" s="568"/>
      <c r="E6" s="568"/>
      <c r="F6" s="568"/>
      <c r="G6" s="183">
        <f>+F6*$E$29</f>
        <v>0</v>
      </c>
      <c r="H6" s="275">
        <f>+G6+F6</f>
        <v>0</v>
      </c>
      <c r="I6" s="180"/>
    </row>
    <row r="7" spans="1:11" ht="31.2" customHeight="1">
      <c r="A7" s="202">
        <v>2.1</v>
      </c>
      <c r="B7" s="203" t="s">
        <v>114</v>
      </c>
      <c r="C7" s="204" t="s">
        <v>7</v>
      </c>
      <c r="D7" s="235">
        <f>+'Memorias '!H12</f>
        <v>525</v>
      </c>
      <c r="E7" s="737">
        <f>+'2,1 Excavacion'!H37</f>
        <v>22133</v>
      </c>
      <c r="F7" s="236">
        <f t="shared" ref="F7:F12" si="0">+D7*E7</f>
        <v>11619825</v>
      </c>
      <c r="G7" s="183">
        <f>+F7*$E$29</f>
        <v>3718344</v>
      </c>
      <c r="H7" s="275">
        <f t="shared" ref="H7:H24" si="1">+G7+F7</f>
        <v>15338169</v>
      </c>
      <c r="I7" s="180"/>
      <c r="J7" s="179"/>
      <c r="K7" s="179"/>
    </row>
    <row r="8" spans="1:11" ht="68.400000000000006" customHeight="1">
      <c r="A8" s="202">
        <v>2.2000000000000002</v>
      </c>
      <c r="B8" s="203" t="s">
        <v>229</v>
      </c>
      <c r="C8" s="204" t="s">
        <v>8</v>
      </c>
      <c r="D8" s="235">
        <f>+'Memorias '!H21</f>
        <v>120</v>
      </c>
      <c r="E8" s="236">
        <f>+'2,2 Demolicion'!H38</f>
        <v>17300</v>
      </c>
      <c r="F8" s="236">
        <f t="shared" si="0"/>
        <v>2076000</v>
      </c>
      <c r="G8" s="183">
        <f>+F8*$E$29</f>
        <v>664320</v>
      </c>
      <c r="H8" s="275">
        <f t="shared" si="1"/>
        <v>2740320</v>
      </c>
      <c r="I8" s="180"/>
      <c r="J8" s="179"/>
      <c r="K8" s="179"/>
    </row>
    <row r="9" spans="1:11" ht="59.4" customHeight="1">
      <c r="A9" s="202">
        <v>2.2999999999999998</v>
      </c>
      <c r="B9" s="203" t="s">
        <v>217</v>
      </c>
      <c r="C9" s="204" t="s">
        <v>8</v>
      </c>
      <c r="D9" s="307">
        <f>+'Memorias '!H30</f>
        <v>439</v>
      </c>
      <c r="E9" s="236">
        <f>+'2,3 Demolicion'!H38</f>
        <v>34950</v>
      </c>
      <c r="F9" s="236">
        <f t="shared" si="0"/>
        <v>15343050</v>
      </c>
      <c r="G9" s="183">
        <f>+F9*$E$29</f>
        <v>4909776</v>
      </c>
      <c r="H9" s="275">
        <f t="shared" si="1"/>
        <v>20252826</v>
      </c>
      <c r="I9" s="180"/>
      <c r="J9" s="179"/>
      <c r="K9" s="179"/>
    </row>
    <row r="10" spans="1:11" ht="43.2" customHeight="1">
      <c r="A10" s="202">
        <v>2.4</v>
      </c>
      <c r="B10" s="203" t="s">
        <v>171</v>
      </c>
      <c r="C10" s="204" t="s">
        <v>7</v>
      </c>
      <c r="D10" s="235">
        <f>+'Memorias '!H39</f>
        <v>1382</v>
      </c>
      <c r="E10" s="236">
        <f>+'2,4 Cargue y botada '!H41</f>
        <v>56159</v>
      </c>
      <c r="F10" s="236">
        <f t="shared" si="0"/>
        <v>77611738</v>
      </c>
      <c r="G10" s="183">
        <f>+F10*$E$29</f>
        <v>24835756.16</v>
      </c>
      <c r="H10" s="275">
        <f t="shared" si="1"/>
        <v>102447494.16</v>
      </c>
      <c r="I10" s="180"/>
      <c r="J10" s="179"/>
      <c r="K10" s="179"/>
    </row>
    <row r="11" spans="1:11" ht="20.399999999999999" customHeight="1">
      <c r="A11" s="202">
        <v>2.5</v>
      </c>
      <c r="B11" s="203" t="s">
        <v>90</v>
      </c>
      <c r="C11" s="204" t="s">
        <v>8</v>
      </c>
      <c r="D11" s="235">
        <f>+'Memorias '!H50</f>
        <v>2626</v>
      </c>
      <c r="E11" s="236">
        <f>+'2,5 Conformación'!H43</f>
        <v>1914</v>
      </c>
      <c r="F11" s="236">
        <f t="shared" si="0"/>
        <v>5026164</v>
      </c>
      <c r="G11" s="183">
        <f>+F11*$E$29</f>
        <v>1608372.48</v>
      </c>
      <c r="H11" s="275">
        <f t="shared" si="1"/>
        <v>6634536.4800000004</v>
      </c>
      <c r="I11" s="180"/>
      <c r="J11" s="179"/>
      <c r="K11" s="179"/>
    </row>
    <row r="12" spans="1:11" ht="85.2" customHeight="1">
      <c r="A12" s="202">
        <v>2.6</v>
      </c>
      <c r="B12" s="203" t="s">
        <v>30</v>
      </c>
      <c r="C12" s="204" t="s">
        <v>7</v>
      </c>
      <c r="D12" s="235">
        <f>+'Memorias '!H59</f>
        <v>919</v>
      </c>
      <c r="E12" s="236">
        <f>+'2,6 Base granular'!H35</f>
        <v>255890</v>
      </c>
      <c r="F12" s="236">
        <f t="shared" si="0"/>
        <v>235162910</v>
      </c>
      <c r="G12" s="183">
        <f>+F12*$E$29</f>
        <v>75252131.200000003</v>
      </c>
      <c r="H12" s="275">
        <f t="shared" si="1"/>
        <v>310415041.19999999</v>
      </c>
      <c r="I12" s="180"/>
    </row>
    <row r="13" spans="1:11">
      <c r="A13" s="201">
        <v>3</v>
      </c>
      <c r="B13" s="568" t="s">
        <v>120</v>
      </c>
      <c r="C13" s="568"/>
      <c r="D13" s="568"/>
      <c r="E13" s="568"/>
      <c r="F13" s="568"/>
      <c r="G13" s="183">
        <f>+F13*$E$29</f>
        <v>0</v>
      </c>
      <c r="H13" s="275">
        <f t="shared" si="1"/>
        <v>0</v>
      </c>
      <c r="I13" s="180"/>
    </row>
    <row r="14" spans="1:11" ht="43.2" customHeight="1">
      <c r="A14" s="206" t="s">
        <v>111</v>
      </c>
      <c r="B14" s="203" t="s">
        <v>32</v>
      </c>
      <c r="C14" s="207" t="s">
        <v>12</v>
      </c>
      <c r="D14" s="235">
        <f>+'Memorias '!H77</f>
        <v>230</v>
      </c>
      <c r="E14" s="236">
        <f>+'3,2 mezcla asfaltica'!H35</f>
        <v>1462090</v>
      </c>
      <c r="F14" s="236">
        <f t="shared" ref="F14:F16" si="2">+D14*E14</f>
        <v>336280700</v>
      </c>
      <c r="G14" s="183">
        <f>+F14*$E$29</f>
        <v>107609824</v>
      </c>
      <c r="H14" s="275">
        <f t="shared" si="1"/>
        <v>443890524</v>
      </c>
      <c r="I14" s="180"/>
    </row>
    <row r="15" spans="1:11" ht="54" customHeight="1">
      <c r="A15" s="206" t="s">
        <v>31</v>
      </c>
      <c r="B15" s="203" t="s">
        <v>33</v>
      </c>
      <c r="C15" s="207" t="s">
        <v>8</v>
      </c>
      <c r="D15" s="235">
        <f>+'Memorias '!H86</f>
        <v>2299</v>
      </c>
      <c r="E15" s="236">
        <f>+'3,3 imprimacion emul'!H31</f>
        <v>7127</v>
      </c>
      <c r="F15" s="236">
        <f t="shared" si="2"/>
        <v>16384973</v>
      </c>
      <c r="G15" s="183">
        <f>+F15*$E$29</f>
        <v>5243191.3600000003</v>
      </c>
      <c r="H15" s="275">
        <f t="shared" si="1"/>
        <v>21628164.359999999</v>
      </c>
      <c r="I15" s="180"/>
    </row>
    <row r="16" spans="1:11" ht="108" customHeight="1">
      <c r="A16" s="206" t="s">
        <v>367</v>
      </c>
      <c r="B16" s="203" t="s">
        <v>368</v>
      </c>
      <c r="C16" s="207" t="s">
        <v>203</v>
      </c>
      <c r="D16" s="235">
        <f>+'Memorias '!H98</f>
        <v>200</v>
      </c>
      <c r="E16" s="236">
        <f>+'3,4 Bordillo'!H31</f>
        <v>120759</v>
      </c>
      <c r="F16" s="236">
        <f t="shared" si="2"/>
        <v>24151800</v>
      </c>
      <c r="G16" s="183">
        <f>+F16*$E$29</f>
        <v>7728576</v>
      </c>
      <c r="H16" s="275">
        <f t="shared" si="1"/>
        <v>31880376</v>
      </c>
      <c r="I16" s="180"/>
    </row>
    <row r="17" spans="1:12" ht="18.600000000000001" customHeight="1">
      <c r="A17" s="279" t="s">
        <v>180</v>
      </c>
      <c r="B17" s="569" t="s">
        <v>181</v>
      </c>
      <c r="C17" s="569"/>
      <c r="D17" s="569"/>
      <c r="E17" s="569"/>
      <c r="F17" s="569"/>
      <c r="G17" s="183">
        <f>+F17*$E$29</f>
        <v>0</v>
      </c>
      <c r="H17" s="275">
        <f t="shared" si="1"/>
        <v>0</v>
      </c>
      <c r="I17" s="180"/>
    </row>
    <row r="18" spans="1:12">
      <c r="A18" s="278" t="s">
        <v>186</v>
      </c>
      <c r="B18" s="203" t="s">
        <v>185</v>
      </c>
      <c r="C18" s="742" t="s">
        <v>12</v>
      </c>
      <c r="D18" s="743">
        <f>+I18</f>
        <v>16.160166799999999</v>
      </c>
      <c r="E18" s="737">
        <f>+'4,1-2 Concreto Anden+Cuneta'!H46</f>
        <v>866351</v>
      </c>
      <c r="F18" s="737">
        <f>+D18*E18</f>
        <v>14000376.6673468</v>
      </c>
      <c r="G18" s="183">
        <f>+F18*$E$29</f>
        <v>4480120.5335509758</v>
      </c>
      <c r="H18" s="275">
        <f t="shared" si="1"/>
        <v>18480497.200897776</v>
      </c>
      <c r="I18" s="739">
        <f>161.601668*1*0.1</f>
        <v>16.160166799999999</v>
      </c>
      <c r="J18" s="740">
        <f>+I18*E18</f>
        <v>14000376.6673468</v>
      </c>
      <c r="K18" s="740">
        <f>+J18-F18</f>
        <v>0</v>
      </c>
    </row>
    <row r="19" spans="1:12" ht="23.25" customHeight="1">
      <c r="A19" s="278" t="s">
        <v>187</v>
      </c>
      <c r="B19" s="203" t="s">
        <v>366</v>
      </c>
      <c r="C19" s="207" t="s">
        <v>12</v>
      </c>
      <c r="D19" s="235">
        <f>+'Memorias '!H113</f>
        <v>68</v>
      </c>
      <c r="E19" s="236">
        <f>+'4,1-2 Concreto Anden+Cuneta'!H46</f>
        <v>866351</v>
      </c>
      <c r="F19" s="236">
        <f>+D19*E19</f>
        <v>58911868</v>
      </c>
      <c r="G19" s="183">
        <f>+F19*$E$29</f>
        <v>18851797.760000002</v>
      </c>
      <c r="H19" s="275">
        <f t="shared" si="1"/>
        <v>77763665.760000005</v>
      </c>
      <c r="I19" s="180"/>
      <c r="J19" s="991">
        <v>-1593941</v>
      </c>
      <c r="K19" s="992">
        <f>+K18+J19</f>
        <v>-1593941</v>
      </c>
    </row>
    <row r="20" spans="1:12" ht="18.600000000000001" customHeight="1">
      <c r="A20" s="279" t="s">
        <v>183</v>
      </c>
      <c r="B20" s="569" t="s">
        <v>182</v>
      </c>
      <c r="C20" s="569"/>
      <c r="D20" s="569"/>
      <c r="E20" s="569"/>
      <c r="F20" s="569"/>
      <c r="G20" s="183">
        <f>+F20*$E$29</f>
        <v>0</v>
      </c>
      <c r="H20" s="275">
        <f t="shared" si="1"/>
        <v>0</v>
      </c>
      <c r="I20" s="180"/>
    </row>
    <row r="21" spans="1:12" ht="18.600000000000001" customHeight="1">
      <c r="A21" s="206" t="s">
        <v>188</v>
      </c>
      <c r="B21" s="203" t="s">
        <v>206</v>
      </c>
      <c r="C21" s="207" t="s">
        <v>201</v>
      </c>
      <c r="D21" s="235">
        <f>+'Memorias '!H122</f>
        <v>2538</v>
      </c>
      <c r="E21" s="236">
        <f>+'5,1 Acero'!H31</f>
        <v>8818</v>
      </c>
      <c r="F21" s="236">
        <f>+D21*E21</f>
        <v>22380084</v>
      </c>
      <c r="G21" s="183">
        <f>+F21*$E$29</f>
        <v>7161626.8799999999</v>
      </c>
      <c r="H21" s="275">
        <f t="shared" si="1"/>
        <v>29541710.879999999</v>
      </c>
      <c r="I21" s="180"/>
    </row>
    <row r="22" spans="1:12" ht="43.2" customHeight="1">
      <c r="A22" s="206" t="s">
        <v>189</v>
      </c>
      <c r="B22" s="203" t="s">
        <v>211</v>
      </c>
      <c r="C22" s="207" t="s">
        <v>8</v>
      </c>
      <c r="D22" s="235">
        <f>+'Memorias '!H131</f>
        <v>120</v>
      </c>
      <c r="E22" s="236">
        <f>+'5,2 Malla electrosoldada'!H39</f>
        <v>15494</v>
      </c>
      <c r="F22" s="236">
        <f>+D22*E22</f>
        <v>1859280</v>
      </c>
      <c r="G22" s="183">
        <f>+F22*$E$29</f>
        <v>594969.59999999998</v>
      </c>
      <c r="H22" s="275">
        <f t="shared" si="1"/>
        <v>2454249.6</v>
      </c>
      <c r="I22" s="180"/>
      <c r="J22" s="297"/>
    </row>
    <row r="23" spans="1:12">
      <c r="A23" s="279" t="s">
        <v>218</v>
      </c>
      <c r="B23" s="569" t="s">
        <v>227</v>
      </c>
      <c r="C23" s="569"/>
      <c r="D23" s="569"/>
      <c r="E23" s="569"/>
      <c r="F23" s="569"/>
      <c r="G23" s="183">
        <f>+F23*$E$29</f>
        <v>0</v>
      </c>
      <c r="H23" s="275">
        <f t="shared" si="1"/>
        <v>0</v>
      </c>
      <c r="I23" s="180"/>
      <c r="J23" s="297"/>
    </row>
    <row r="24" spans="1:12" ht="67.2" customHeight="1">
      <c r="A24" s="206" t="s">
        <v>219</v>
      </c>
      <c r="B24" s="203" t="s">
        <v>223</v>
      </c>
      <c r="C24" s="207" t="s">
        <v>9</v>
      </c>
      <c r="D24" s="307">
        <f>+'Memorias '!H140</f>
        <v>2</v>
      </c>
      <c r="E24" s="236">
        <f>+'6,1 Sumidero'!H39</f>
        <v>1046291</v>
      </c>
      <c r="F24" s="236">
        <f>+D24*E24</f>
        <v>2092582</v>
      </c>
      <c r="G24" s="183">
        <f>+F24*$E$29</f>
        <v>669626.24</v>
      </c>
      <c r="H24" s="275">
        <f t="shared" si="1"/>
        <v>2762208.24</v>
      </c>
      <c r="I24" s="180"/>
      <c r="J24" s="297"/>
    </row>
    <row r="25" spans="1:12" ht="72" customHeight="1">
      <c r="A25" s="206" t="s">
        <v>220</v>
      </c>
      <c r="B25" s="203" t="s">
        <v>362</v>
      </c>
      <c r="C25" s="207" t="s">
        <v>203</v>
      </c>
      <c r="D25" s="307">
        <f>+'Memorias '!H154</f>
        <v>12</v>
      </c>
      <c r="E25" s="236">
        <f>+'6,2 Tuberia de 250mm'!H40</f>
        <v>129440</v>
      </c>
      <c r="F25" s="236">
        <f>+D25*E25</f>
        <v>1553280</v>
      </c>
      <c r="G25" s="183">
        <f>+F25*$E$29</f>
        <v>497049.60000000003</v>
      </c>
      <c r="H25" s="275">
        <f>+G25+F25</f>
        <v>2050329.6000000001</v>
      </c>
      <c r="I25" s="180"/>
      <c r="J25" s="297"/>
    </row>
    <row r="26" spans="1:12" ht="18" customHeight="1">
      <c r="A26" s="821" t="s">
        <v>34</v>
      </c>
      <c r="B26" s="822"/>
      <c r="C26" s="822"/>
      <c r="D26" s="822"/>
      <c r="E26" s="823"/>
      <c r="F26" s="275">
        <f>ROUND(SUM(F5:F25),0)</f>
        <v>827742131</v>
      </c>
      <c r="G26" s="732">
        <v>827742131</v>
      </c>
      <c r="H26" s="296">
        <f>SUM(H5:H25)</f>
        <v>1092619612.4808977</v>
      </c>
      <c r="I26" s="180">
        <f>+G26-F26</f>
        <v>0</v>
      </c>
      <c r="J26" s="989"/>
      <c r="K26" s="989">
        <f>+G26-F26</f>
        <v>0</v>
      </c>
    </row>
    <row r="27" spans="1:12" ht="18" customHeight="1">
      <c r="A27" s="821" t="s">
        <v>35</v>
      </c>
      <c r="B27" s="822"/>
      <c r="C27" s="822"/>
      <c r="D27" s="823"/>
      <c r="E27" s="276">
        <f>+'A.U % '!F32</f>
        <v>0.27</v>
      </c>
      <c r="F27" s="275">
        <f>+ROUND(F26*E27,0)</f>
        <v>223490375</v>
      </c>
      <c r="G27" s="733">
        <v>223490375</v>
      </c>
      <c r="H27" s="296"/>
      <c r="I27" s="180">
        <f t="shared" ref="I27:I35" si="3">+F27-G27</f>
        <v>0</v>
      </c>
      <c r="J27" s="989">
        <f>+F26*E27</f>
        <v>223490375.37</v>
      </c>
      <c r="K27" s="989">
        <f>+G27-F27</f>
        <v>0</v>
      </c>
      <c r="L27" s="988"/>
    </row>
    <row r="28" spans="1:12" ht="18" customHeight="1">
      <c r="A28" s="821" t="s">
        <v>0</v>
      </c>
      <c r="B28" s="822"/>
      <c r="C28" s="822"/>
      <c r="D28" s="823"/>
      <c r="E28" s="276">
        <f>+'A.U % '!F34</f>
        <v>0.05</v>
      </c>
      <c r="F28" s="275">
        <f>ROUND(F26*E28,0)</f>
        <v>41387107</v>
      </c>
      <c r="G28" s="733">
        <v>41387107</v>
      </c>
      <c r="H28" s="296"/>
      <c r="I28" s="180">
        <f t="shared" si="3"/>
        <v>0</v>
      </c>
      <c r="J28" s="989">
        <f>+F26*E28</f>
        <v>41387106.550000004</v>
      </c>
      <c r="K28" s="989">
        <f>+G28-F28</f>
        <v>0</v>
      </c>
      <c r="L28" s="988"/>
    </row>
    <row r="29" spans="1:12" ht="18" customHeight="1">
      <c r="A29" s="821" t="s">
        <v>36</v>
      </c>
      <c r="B29" s="822"/>
      <c r="C29" s="822"/>
      <c r="D29" s="823"/>
      <c r="E29" s="277">
        <f>+E27+E28</f>
        <v>0.32</v>
      </c>
      <c r="F29" s="275">
        <f>SUM(F27:F28)</f>
        <v>264877482</v>
      </c>
      <c r="G29" s="732">
        <v>264877482</v>
      </c>
      <c r="H29" s="296"/>
      <c r="I29" s="180">
        <f t="shared" si="3"/>
        <v>0</v>
      </c>
      <c r="J29" s="989">
        <f>+J27+J28</f>
        <v>264877481.92000002</v>
      </c>
      <c r="K29" s="989">
        <f>+K26+K27+K28</f>
        <v>0</v>
      </c>
    </row>
    <row r="30" spans="1:12" ht="18" customHeight="1">
      <c r="A30" s="821" t="s">
        <v>391</v>
      </c>
      <c r="B30" s="822"/>
      <c r="C30" s="822"/>
      <c r="D30" s="823"/>
      <c r="E30" s="277"/>
      <c r="F30" s="275">
        <f>+PMT!F18</f>
        <v>5278426</v>
      </c>
      <c r="G30" s="732">
        <v>5278426</v>
      </c>
      <c r="H30" s="296">
        <f>+F30</f>
        <v>5278426</v>
      </c>
      <c r="I30" s="180">
        <f t="shared" si="3"/>
        <v>0</v>
      </c>
      <c r="J30" s="989"/>
      <c r="K30" s="989"/>
    </row>
    <row r="31" spans="1:12" ht="15" customHeight="1">
      <c r="A31" s="821" t="s">
        <v>412</v>
      </c>
      <c r="B31" s="822"/>
      <c r="C31" s="822"/>
      <c r="D31" s="823"/>
      <c r="E31" s="277"/>
      <c r="F31" s="275">
        <f>+PMA!F28</f>
        <v>6454034</v>
      </c>
      <c r="G31" s="732">
        <v>6454034</v>
      </c>
      <c r="H31" s="296">
        <f>+F31</f>
        <v>6454034</v>
      </c>
      <c r="I31" s="180">
        <f t="shared" si="3"/>
        <v>0</v>
      </c>
      <c r="J31" s="989"/>
      <c r="K31" s="989"/>
    </row>
    <row r="32" spans="1:12" ht="18" customHeight="1">
      <c r="A32" s="821" t="s">
        <v>37</v>
      </c>
      <c r="B32" s="822"/>
      <c r="C32" s="822"/>
      <c r="D32" s="823"/>
      <c r="E32" s="277"/>
      <c r="F32" s="275">
        <f>+F26+F29+F30+F31</f>
        <v>1104352073</v>
      </c>
      <c r="G32" s="732">
        <v>1104352073</v>
      </c>
      <c r="H32" s="296">
        <f>+H26+F30+F31</f>
        <v>1104352072.4808977</v>
      </c>
      <c r="I32" s="180">
        <f t="shared" si="3"/>
        <v>0</v>
      </c>
      <c r="J32" s="988"/>
      <c r="K32" s="989"/>
    </row>
    <row r="33" spans="1:11" ht="18" customHeight="1">
      <c r="A33" s="821" t="s">
        <v>116</v>
      </c>
      <c r="B33" s="822"/>
      <c r="C33" s="822"/>
      <c r="D33" s="823"/>
      <c r="E33" s="277"/>
      <c r="F33" s="275">
        <f>+'INTERVENTORÍA No 1'!F48</f>
        <v>84309105</v>
      </c>
      <c r="G33" s="734">
        <v>84309105</v>
      </c>
      <c r="H33" s="296">
        <f>+F33</f>
        <v>84309105</v>
      </c>
      <c r="I33" s="180">
        <f t="shared" si="3"/>
        <v>0</v>
      </c>
      <c r="K33" s="989">
        <f>+G34-F34</f>
        <v>0</v>
      </c>
    </row>
    <row r="34" spans="1:11" ht="18" customHeight="1">
      <c r="A34" s="816" t="s">
        <v>117</v>
      </c>
      <c r="B34" s="817"/>
      <c r="C34" s="817"/>
      <c r="D34" s="817"/>
      <c r="E34" s="818"/>
      <c r="F34" s="275">
        <f>F32+F33</f>
        <v>1188661178</v>
      </c>
      <c r="G34" s="735">
        <v>1188661178</v>
      </c>
      <c r="H34" s="296">
        <f>+H32+H33</f>
        <v>1188661177.4808977</v>
      </c>
      <c r="I34" s="180">
        <f t="shared" si="3"/>
        <v>0</v>
      </c>
      <c r="K34" s="989">
        <f>+G35-F35</f>
        <v>0</v>
      </c>
    </row>
    <row r="35" spans="1:11" ht="18" customHeight="1">
      <c r="A35" s="820" t="s">
        <v>176</v>
      </c>
      <c r="B35" s="820"/>
      <c r="C35" s="820"/>
      <c r="D35" s="820"/>
      <c r="E35" s="820"/>
      <c r="F35" s="275">
        <f>SUM(F34:F34)</f>
        <v>1188661178</v>
      </c>
      <c r="G35" s="735">
        <v>1188661178</v>
      </c>
      <c r="H35" s="990">
        <f>+G33/G32</f>
        <v>7.6342596768956314E-2</v>
      </c>
      <c r="I35" s="180">
        <f t="shared" si="3"/>
        <v>0</v>
      </c>
      <c r="K35" s="989"/>
    </row>
    <row r="36" spans="1:11" ht="18" customHeight="1">
      <c r="A36" s="819"/>
      <c r="B36" s="819"/>
      <c r="C36" s="819"/>
      <c r="D36" s="819"/>
      <c r="E36" s="819"/>
      <c r="F36" s="291"/>
      <c r="H36" s="296"/>
      <c r="K36" s="989"/>
    </row>
    <row r="37" spans="1:11">
      <c r="B37" s="607"/>
      <c r="H37" s="296"/>
    </row>
    <row r="38" spans="1:11">
      <c r="B38" s="606" t="s">
        <v>399</v>
      </c>
      <c r="H38" s="296"/>
    </row>
    <row r="39" spans="1:11">
      <c r="B39" s="606" t="s">
        <v>400</v>
      </c>
    </row>
    <row r="40" spans="1:11">
      <c r="B40" s="606" t="s">
        <v>401</v>
      </c>
      <c r="I40" s="274"/>
    </row>
    <row r="41" spans="1:11">
      <c r="I41" s="274"/>
    </row>
  </sheetData>
  <mergeCells count="14">
    <mergeCell ref="I1:I2"/>
    <mergeCell ref="A1:F1"/>
    <mergeCell ref="A2:F2"/>
    <mergeCell ref="A34:E34"/>
    <mergeCell ref="A36:E36"/>
    <mergeCell ref="A35:E35"/>
    <mergeCell ref="A27:D27"/>
    <mergeCell ref="A28:D28"/>
    <mergeCell ref="A29:D29"/>
    <mergeCell ref="A32:D32"/>
    <mergeCell ref="A26:E26"/>
    <mergeCell ref="A33:D33"/>
    <mergeCell ref="A30:D30"/>
    <mergeCell ref="A31:D31"/>
  </mergeCells>
  <phoneticPr fontId="79" type="noConversion"/>
  <printOptions horizontalCentered="1"/>
  <pageMargins left="0.5" right="0.5" top="0.75" bottom="0.75" header="0.3" footer="0.3"/>
  <pageSetup paperSize="9" scale="8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20071-FAC3-47E8-9893-2D8620130CD5}">
  <sheetPr>
    <tabColor rgb="FF92D050"/>
  </sheetPr>
  <dimension ref="A1:AD60"/>
  <sheetViews>
    <sheetView zoomScale="85" zoomScaleNormal="85" workbookViewId="0">
      <selection activeCell="P9" sqref="P9"/>
    </sheetView>
  </sheetViews>
  <sheetFormatPr baseColWidth="10" defaultColWidth="11" defaultRowHeight="13.8"/>
  <cols>
    <col min="1" max="1" width="4.8984375" style="608" bestFit="1" customWidth="1"/>
    <col min="2" max="2" width="45" style="635" customWidth="1"/>
    <col min="3" max="3" width="0" style="636" hidden="1" customWidth="1"/>
    <col min="4" max="4" width="9.5" style="608" hidden="1" customWidth="1"/>
    <col min="5" max="5" width="14.09765625" style="608" hidden="1" customWidth="1"/>
    <col min="6" max="6" width="12.5" style="637" bestFit="1" customWidth="1"/>
    <col min="7" max="10" width="6.5" style="637" customWidth="1"/>
    <col min="11" max="12" width="7.8984375" style="608" customWidth="1"/>
    <col min="13" max="15" width="11" style="608" bestFit="1"/>
    <col min="16" max="21" width="11.8984375" style="608" bestFit="1" customWidth="1"/>
    <col min="22" max="22" width="14.09765625" style="608" customWidth="1"/>
    <col min="23" max="30" width="4.59765625" style="608" customWidth="1"/>
    <col min="31" max="16384" width="11" style="608"/>
  </cols>
  <sheetData>
    <row r="1" spans="1:30" ht="12.75" customHeight="1">
      <c r="A1" s="826" t="s">
        <v>402</v>
      </c>
      <c r="B1" s="827"/>
      <c r="C1" s="827"/>
      <c r="D1" s="827"/>
      <c r="E1" s="827"/>
      <c r="F1" s="827"/>
      <c r="G1" s="827"/>
      <c r="H1" s="827"/>
      <c r="I1" s="827"/>
      <c r="J1" s="827"/>
      <c r="K1" s="827"/>
      <c r="L1" s="827"/>
      <c r="M1" s="827"/>
      <c r="N1" s="827"/>
      <c r="O1" s="827"/>
      <c r="P1" s="827"/>
      <c r="Q1" s="827"/>
      <c r="R1" s="827"/>
      <c r="S1" s="827"/>
      <c r="T1" s="827"/>
      <c r="U1" s="827"/>
      <c r="V1" s="827"/>
      <c r="W1" s="827"/>
      <c r="X1" s="827"/>
      <c r="Y1" s="827"/>
      <c r="Z1" s="827"/>
      <c r="AA1" s="827"/>
      <c r="AB1" s="827"/>
      <c r="AC1" s="827"/>
      <c r="AD1" s="827"/>
    </row>
    <row r="2" spans="1:30" ht="13.5" customHeight="1" thickBot="1">
      <c r="A2" s="828" t="s">
        <v>403</v>
      </c>
      <c r="B2" s="829"/>
      <c r="C2" s="829"/>
      <c r="D2" s="829"/>
      <c r="E2" s="829"/>
      <c r="F2" s="829"/>
      <c r="G2" s="829"/>
      <c r="H2" s="829"/>
      <c r="I2" s="829"/>
      <c r="J2" s="829"/>
      <c r="K2" s="829"/>
      <c r="L2" s="829"/>
      <c r="M2" s="829"/>
      <c r="N2" s="829"/>
      <c r="O2" s="829"/>
      <c r="P2" s="829"/>
      <c r="Q2" s="829"/>
      <c r="R2" s="829"/>
      <c r="S2" s="829"/>
      <c r="T2" s="829"/>
      <c r="U2" s="829"/>
      <c r="V2" s="829"/>
      <c r="W2" s="827"/>
      <c r="X2" s="827"/>
      <c r="Y2" s="827"/>
      <c r="Z2" s="827"/>
      <c r="AA2" s="827"/>
      <c r="AB2" s="827"/>
      <c r="AC2" s="827"/>
      <c r="AD2" s="827"/>
    </row>
    <row r="3" spans="1:30" ht="15.75" customHeight="1">
      <c r="A3" s="838"/>
      <c r="B3" s="839"/>
      <c r="C3" s="839"/>
      <c r="D3" s="839"/>
      <c r="E3" s="839"/>
      <c r="F3" s="840"/>
      <c r="G3" s="842" t="s">
        <v>404</v>
      </c>
      <c r="H3" s="843"/>
      <c r="I3" s="843"/>
      <c r="J3" s="843"/>
      <c r="K3" s="834" t="s">
        <v>405</v>
      </c>
      <c r="L3" s="835"/>
      <c r="M3" s="835"/>
      <c r="N3" s="837"/>
      <c r="O3" s="841" t="s">
        <v>406</v>
      </c>
      <c r="P3" s="835"/>
      <c r="Q3" s="835"/>
      <c r="R3" s="837"/>
      <c r="S3" s="834" t="s">
        <v>451</v>
      </c>
      <c r="T3" s="835"/>
      <c r="U3" s="835"/>
      <c r="V3" s="836"/>
      <c r="W3" s="834" t="s">
        <v>453</v>
      </c>
      <c r="X3" s="835"/>
      <c r="Y3" s="835"/>
      <c r="Z3" s="836"/>
      <c r="AA3" s="834" t="s">
        <v>454</v>
      </c>
      <c r="AB3" s="835"/>
      <c r="AC3" s="835"/>
      <c r="AD3" s="837"/>
    </row>
    <row r="4" spans="1:30" ht="14.4" thickBot="1">
      <c r="A4" s="609"/>
      <c r="B4" s="610"/>
      <c r="C4" s="610"/>
      <c r="D4" s="610"/>
      <c r="E4" s="610"/>
      <c r="F4" s="648"/>
      <c r="G4" s="677"/>
      <c r="H4" s="651"/>
      <c r="I4" s="651"/>
      <c r="J4" s="684"/>
      <c r="K4" s="690"/>
      <c r="L4" s="688"/>
      <c r="M4" s="688" t="e">
        <f>+M5/V5</f>
        <v>#REF!</v>
      </c>
      <c r="N4" s="691" t="e">
        <f>+N5/V5</f>
        <v>#REF!</v>
      </c>
      <c r="O4" s="611" t="e">
        <f>+O5/V5</f>
        <v>#REF!</v>
      </c>
      <c r="P4" s="612" t="e">
        <f>+P5/V5</f>
        <v>#REF!</v>
      </c>
      <c r="Q4" s="612" t="e">
        <f>+Q5/V5</f>
        <v>#REF!</v>
      </c>
      <c r="R4" s="612" t="e">
        <f>+R5/V5</f>
        <v>#REF!</v>
      </c>
      <c r="S4" s="612" t="e">
        <f>+S5/V5</f>
        <v>#REF!</v>
      </c>
      <c r="T4" s="612" t="e">
        <f>+T5/V5</f>
        <v>#REF!</v>
      </c>
      <c r="U4" s="612" t="e">
        <f>+U5/V5</f>
        <v>#REF!</v>
      </c>
      <c r="V4" s="695" t="e">
        <f>+V5/V5</f>
        <v>#REF!</v>
      </c>
      <c r="W4" s="690"/>
      <c r="X4" s="688"/>
      <c r="Y4" s="688"/>
      <c r="Z4" s="699"/>
      <c r="AA4" s="690"/>
      <c r="AB4" s="688"/>
      <c r="AC4" s="688"/>
      <c r="AD4" s="691"/>
    </row>
    <row r="5" spans="1:30" ht="26.4">
      <c r="A5" s="613" t="s">
        <v>20</v>
      </c>
      <c r="B5" s="614" t="s">
        <v>21</v>
      </c>
      <c r="C5" s="615" t="s">
        <v>22</v>
      </c>
      <c r="D5" s="615" t="s">
        <v>23</v>
      </c>
      <c r="E5" s="615" t="s">
        <v>24</v>
      </c>
      <c r="F5" s="616" t="s">
        <v>25</v>
      </c>
      <c r="G5" s="678"/>
      <c r="H5" s="652"/>
      <c r="I5" s="652"/>
      <c r="J5" s="685"/>
      <c r="K5" s="619"/>
      <c r="L5" s="617"/>
      <c r="M5" s="718">
        <f>+L5+M6</f>
        <v>41286147.609999999</v>
      </c>
      <c r="N5" s="719">
        <f t="shared" ref="N5:V5" si="0">+M5+N6</f>
        <v>78232795.219999999</v>
      </c>
      <c r="O5" s="720">
        <f t="shared" si="0"/>
        <v>117501996.69</v>
      </c>
      <c r="P5" s="718">
        <f t="shared" si="0"/>
        <v>158982710.31999999</v>
      </c>
      <c r="Q5" s="718">
        <f t="shared" si="0"/>
        <v>269169435.5</v>
      </c>
      <c r="R5" s="719" t="e">
        <f t="shared" si="0"/>
        <v>#REF!</v>
      </c>
      <c r="S5" s="721" t="e">
        <f t="shared" si="0"/>
        <v>#REF!</v>
      </c>
      <c r="T5" s="718" t="e">
        <f t="shared" si="0"/>
        <v>#REF!</v>
      </c>
      <c r="U5" s="718" t="e">
        <f t="shared" si="0"/>
        <v>#REF!</v>
      </c>
      <c r="V5" s="722" t="e">
        <f t="shared" si="0"/>
        <v>#REF!</v>
      </c>
      <c r="W5" s="619"/>
      <c r="X5" s="617"/>
      <c r="Y5" s="617"/>
      <c r="Z5" s="696"/>
      <c r="AA5" s="619"/>
      <c r="AB5" s="617"/>
      <c r="AC5" s="617"/>
      <c r="AD5" s="618"/>
    </row>
    <row r="6" spans="1:30">
      <c r="A6" s="620"/>
      <c r="B6" s="621"/>
      <c r="C6" s="615"/>
      <c r="D6" s="615"/>
      <c r="E6" s="615"/>
      <c r="F6" s="622"/>
      <c r="G6" s="678"/>
      <c r="H6" s="652"/>
      <c r="I6" s="652"/>
      <c r="J6" s="685"/>
      <c r="K6" s="623"/>
      <c r="L6" s="689"/>
      <c r="M6" s="689">
        <f t="shared" ref="M6:V6" si="1">SUM(M9:M50)</f>
        <v>41286147.609999999</v>
      </c>
      <c r="N6" s="692">
        <f t="shared" si="1"/>
        <v>36946647.609999999</v>
      </c>
      <c r="O6" s="649">
        <f t="shared" si="1"/>
        <v>39269201.469999999</v>
      </c>
      <c r="P6" s="623">
        <f t="shared" si="1"/>
        <v>41480713.629999995</v>
      </c>
      <c r="Q6" s="623">
        <f t="shared" si="1"/>
        <v>110186725.17999999</v>
      </c>
      <c r="R6" s="623" t="e">
        <f t="shared" si="1"/>
        <v>#REF!</v>
      </c>
      <c r="S6" s="623">
        <f t="shared" si="1"/>
        <v>91718713.859999999</v>
      </c>
      <c r="T6" s="623">
        <f t="shared" si="1"/>
        <v>117639935.78</v>
      </c>
      <c r="U6" s="623">
        <f t="shared" si="1"/>
        <v>292167141.38000005</v>
      </c>
      <c r="V6" s="697">
        <f t="shared" si="1"/>
        <v>307779225.7808978</v>
      </c>
      <c r="W6" s="623"/>
      <c r="X6" s="689"/>
      <c r="Y6" s="689"/>
      <c r="Z6" s="700"/>
      <c r="AA6" s="623"/>
      <c r="AB6" s="689"/>
      <c r="AC6" s="689"/>
      <c r="AD6" s="692"/>
    </row>
    <row r="7" spans="1:30" ht="14.25" customHeight="1">
      <c r="A7" s="830"/>
      <c r="B7" s="832" t="s">
        <v>452</v>
      </c>
      <c r="C7" s="624" t="s">
        <v>407</v>
      </c>
      <c r="D7" s="624">
        <v>1</v>
      </c>
      <c r="E7" s="625">
        <v>23000000</v>
      </c>
      <c r="F7" s="824"/>
      <c r="G7" s="679"/>
      <c r="H7" s="653"/>
      <c r="I7" s="653"/>
      <c r="J7" s="626"/>
      <c r="K7" s="641"/>
      <c r="L7" s="642"/>
      <c r="M7" s="642"/>
      <c r="N7" s="643"/>
      <c r="O7" s="650"/>
      <c r="P7" s="642"/>
      <c r="Q7" s="642"/>
      <c r="R7" s="643"/>
      <c r="S7" s="641"/>
      <c r="T7" s="642"/>
      <c r="U7" s="642"/>
      <c r="V7" s="698"/>
      <c r="W7" s="641"/>
      <c r="X7" s="642"/>
      <c r="Y7" s="642"/>
      <c r="Z7" s="698"/>
      <c r="AA7" s="641"/>
      <c r="AB7" s="642"/>
      <c r="AC7" s="642"/>
      <c r="AD7" s="643"/>
    </row>
    <row r="8" spans="1:30">
      <c r="A8" s="831"/>
      <c r="B8" s="833"/>
      <c r="C8" s="624"/>
      <c r="D8" s="624"/>
      <c r="E8" s="625"/>
      <c r="F8" s="825"/>
      <c r="G8" s="682"/>
      <c r="H8" s="683"/>
      <c r="I8" s="683"/>
      <c r="J8" s="686"/>
      <c r="K8" s="693"/>
      <c r="L8" s="694"/>
      <c r="M8" s="701"/>
      <c r="N8" s="702"/>
      <c r="O8" s="703"/>
      <c r="P8" s="701"/>
      <c r="Q8" s="701"/>
      <c r="R8" s="702"/>
      <c r="S8" s="704"/>
      <c r="T8" s="701"/>
      <c r="U8" s="701"/>
      <c r="V8" s="705"/>
      <c r="W8" s="704"/>
      <c r="X8" s="701"/>
      <c r="Y8" s="701"/>
      <c r="Z8" s="705"/>
      <c r="AA8" s="704"/>
      <c r="AB8" s="701"/>
      <c r="AC8" s="701"/>
      <c r="AD8" s="702"/>
    </row>
    <row r="9" spans="1:30" ht="26.4">
      <c r="A9" s="830">
        <v>1</v>
      </c>
      <c r="B9" s="832" t="str">
        <f>+PRESUPUESTO!B5</f>
        <v>Localización, trazado y replanteo del proyecto. Se utilizará equipo de precisión, personal experto. Se hará con la frecuencia que lo indique la interventoria. incluye demarcación con pintura, línea de trazado, corte de piso, libretas, planos.</v>
      </c>
      <c r="C9" s="624" t="s">
        <v>407</v>
      </c>
      <c r="D9" s="624">
        <v>1</v>
      </c>
      <c r="E9" s="625">
        <v>23000000</v>
      </c>
      <c r="F9" s="824">
        <f>+PRESUPUESTO!H5</f>
        <v>4339500</v>
      </c>
      <c r="G9" s="679"/>
      <c r="H9" s="653"/>
      <c r="I9" s="653"/>
      <c r="J9" s="626"/>
      <c r="K9" s="641"/>
      <c r="L9" s="642"/>
      <c r="M9" s="701">
        <f>+F9</f>
        <v>4339500</v>
      </c>
      <c r="N9" s="702"/>
      <c r="O9" s="703"/>
      <c r="P9" s="701"/>
      <c r="Q9" s="701"/>
      <c r="R9" s="702"/>
      <c r="S9" s="704"/>
      <c r="T9" s="701"/>
      <c r="U9" s="701"/>
      <c r="V9" s="705"/>
      <c r="W9" s="704"/>
      <c r="X9" s="701"/>
      <c r="Y9" s="701"/>
      <c r="Z9" s="705"/>
      <c r="AA9" s="704"/>
      <c r="AB9" s="701"/>
      <c r="AC9" s="701"/>
      <c r="AD9" s="702"/>
    </row>
    <row r="10" spans="1:30">
      <c r="A10" s="831"/>
      <c r="B10" s="833"/>
      <c r="C10" s="624"/>
      <c r="D10" s="624"/>
      <c r="E10" s="625"/>
      <c r="F10" s="825"/>
      <c r="G10" s="679"/>
      <c r="H10" s="653"/>
      <c r="I10" s="653"/>
      <c r="J10" s="626"/>
      <c r="K10" s="641"/>
      <c r="L10" s="642"/>
      <c r="M10" s="706"/>
      <c r="N10" s="702"/>
      <c r="O10" s="703"/>
      <c r="P10" s="701"/>
      <c r="Q10" s="701"/>
      <c r="R10" s="702"/>
      <c r="S10" s="704"/>
      <c r="T10" s="701"/>
      <c r="U10" s="701"/>
      <c r="V10" s="705"/>
      <c r="W10" s="704"/>
      <c r="X10" s="701"/>
      <c r="Y10" s="701"/>
      <c r="Z10" s="705"/>
      <c r="AA10" s="704"/>
      <c r="AB10" s="701"/>
      <c r="AC10" s="701"/>
      <c r="AD10" s="702"/>
    </row>
    <row r="11" spans="1:30" ht="12.75" customHeight="1">
      <c r="A11" s="830">
        <v>2</v>
      </c>
      <c r="B11" s="832" t="str">
        <f>+PRESUPUESTO!B7</f>
        <v>Excavación mecanica en material heterogéneo, bajo cualquier grado de humedad, medido in situ, no incluye botada.</v>
      </c>
      <c r="C11" s="624" t="s">
        <v>408</v>
      </c>
      <c r="D11" s="624">
        <v>1</v>
      </c>
      <c r="E11" s="625">
        <v>22000000</v>
      </c>
      <c r="F11" s="824">
        <f>+PRESUPUESTO!H7</f>
        <v>15338169</v>
      </c>
      <c r="G11" s="679"/>
      <c r="H11" s="653"/>
      <c r="I11" s="653"/>
      <c r="J11" s="626"/>
      <c r="K11" s="641"/>
      <c r="L11" s="642"/>
      <c r="M11" s="701">
        <f>+F11/4</f>
        <v>3834542.25</v>
      </c>
      <c r="N11" s="702">
        <f>+M11</f>
        <v>3834542.25</v>
      </c>
      <c r="O11" s="703">
        <f>+N11</f>
        <v>3834542.25</v>
      </c>
      <c r="P11" s="701">
        <f>+O11</f>
        <v>3834542.25</v>
      </c>
      <c r="Q11" s="701"/>
      <c r="R11" s="702"/>
      <c r="S11" s="704"/>
      <c r="T11" s="701"/>
      <c r="U11" s="701"/>
      <c r="V11" s="705"/>
      <c r="W11" s="704"/>
      <c r="X11" s="701"/>
      <c r="Y11" s="701"/>
      <c r="Z11" s="705"/>
      <c r="AA11" s="704"/>
      <c r="AB11" s="701"/>
      <c r="AC11" s="701"/>
      <c r="AD11" s="702"/>
    </row>
    <row r="12" spans="1:30">
      <c r="A12" s="831"/>
      <c r="B12" s="833"/>
      <c r="C12" s="624"/>
      <c r="D12" s="624"/>
      <c r="E12" s="625"/>
      <c r="F12" s="825"/>
      <c r="G12" s="679"/>
      <c r="H12" s="653"/>
      <c r="I12" s="653"/>
      <c r="J12" s="626"/>
      <c r="K12" s="641"/>
      <c r="L12" s="642"/>
      <c r="M12" s="706"/>
      <c r="N12" s="707"/>
      <c r="O12" s="708"/>
      <c r="P12" s="706"/>
      <c r="Q12" s="701"/>
      <c r="R12" s="702"/>
      <c r="S12" s="704"/>
      <c r="T12" s="701"/>
      <c r="U12" s="701"/>
      <c r="V12" s="705"/>
      <c r="W12" s="704"/>
      <c r="X12" s="701"/>
      <c r="Y12" s="701"/>
      <c r="Z12" s="705"/>
      <c r="AA12" s="704"/>
      <c r="AB12" s="701"/>
      <c r="AC12" s="701"/>
      <c r="AD12" s="702"/>
    </row>
    <row r="13" spans="1:30" ht="39" customHeight="1">
      <c r="A13" s="830">
        <v>3</v>
      </c>
      <c r="B13" s="832" t="str">
        <f>+PRESUPUESTO!B8</f>
        <v>DEMOLICIÓN DE PAVIMENTO Y/O CONCRETO de cualquier resistencia con espesor hasta de 10 cm, manual o mecánicamente. Incluye  retiro de refuerzo e instalaciones embebidas, compresor neumático con martillo, además recuperación de los materiales aprovechables.</v>
      </c>
      <c r="C13" s="624" t="s">
        <v>408</v>
      </c>
      <c r="D13" s="624">
        <v>1</v>
      </c>
      <c r="E13" s="625">
        <v>23000000</v>
      </c>
      <c r="F13" s="824">
        <f>+PRESUPUESTO!H8</f>
        <v>2740320</v>
      </c>
      <c r="G13" s="679"/>
      <c r="H13" s="653"/>
      <c r="I13" s="653"/>
      <c r="J13" s="626"/>
      <c r="K13" s="641"/>
      <c r="L13" s="642"/>
      <c r="M13" s="701">
        <f>+F13/2</f>
        <v>1370160</v>
      </c>
      <c r="N13" s="702">
        <f>+M13</f>
        <v>1370160</v>
      </c>
      <c r="O13" s="703"/>
      <c r="P13" s="701"/>
      <c r="Q13" s="701"/>
      <c r="R13" s="702"/>
      <c r="S13" s="704"/>
      <c r="T13" s="701"/>
      <c r="U13" s="701"/>
      <c r="V13" s="705"/>
      <c r="W13" s="704"/>
      <c r="X13" s="701"/>
      <c r="Y13" s="701"/>
      <c r="Z13" s="705"/>
      <c r="AA13" s="704"/>
      <c r="AB13" s="701"/>
      <c r="AC13" s="701"/>
      <c r="AD13" s="702"/>
    </row>
    <row r="14" spans="1:30" ht="17.25" customHeight="1">
      <c r="A14" s="831"/>
      <c r="B14" s="833"/>
      <c r="C14" s="624"/>
      <c r="D14" s="624"/>
      <c r="E14" s="625"/>
      <c r="F14" s="825"/>
      <c r="G14" s="679"/>
      <c r="H14" s="653"/>
      <c r="I14" s="653"/>
      <c r="J14" s="626"/>
      <c r="K14" s="641"/>
      <c r="L14" s="642"/>
      <c r="M14" s="706"/>
      <c r="N14" s="707"/>
      <c r="O14" s="703"/>
      <c r="P14" s="701"/>
      <c r="Q14" s="701"/>
      <c r="R14" s="702"/>
      <c r="S14" s="704"/>
      <c r="T14" s="701"/>
      <c r="U14" s="701"/>
      <c r="V14" s="705"/>
      <c r="W14" s="704"/>
      <c r="X14" s="701"/>
      <c r="Y14" s="701"/>
      <c r="Z14" s="705"/>
      <c r="AA14" s="704"/>
      <c r="AB14" s="701"/>
      <c r="AC14" s="701"/>
      <c r="AD14" s="702"/>
    </row>
    <row r="15" spans="1:30" ht="28.5" customHeight="1">
      <c r="A15" s="830">
        <v>4</v>
      </c>
      <c r="B15" s="832" t="str">
        <f>+PRESUPUESTO!B9</f>
        <v>DEMOLICIÓN DE PAVIMENTO de cualquier resistencia con espesor hasta de 20 cm, manual o mecánicamente. Incluye  retiro de refuerzo e instalaciones embebidas, compresor neumático con martillo, además recuperación de los materiales aprovechables.</v>
      </c>
      <c r="C15" s="624" t="s">
        <v>408</v>
      </c>
      <c r="D15" s="624">
        <v>1</v>
      </c>
      <c r="E15" s="625">
        <v>8000000</v>
      </c>
      <c r="F15" s="824">
        <f>+PRESUPUESTO!H9</f>
        <v>20252826</v>
      </c>
      <c r="G15" s="679"/>
      <c r="H15" s="653"/>
      <c r="I15" s="653"/>
      <c r="J15" s="626"/>
      <c r="K15" s="641"/>
      <c r="L15" s="642"/>
      <c r="M15" s="701">
        <f>+F15/4</f>
        <v>5063206.5</v>
      </c>
      <c r="N15" s="702">
        <f>+M15</f>
        <v>5063206.5</v>
      </c>
      <c r="O15" s="703">
        <f>+N15</f>
        <v>5063206.5</v>
      </c>
      <c r="P15" s="701">
        <f>+O15</f>
        <v>5063206.5</v>
      </c>
      <c r="Q15" s="701"/>
      <c r="R15" s="702"/>
      <c r="S15" s="704"/>
      <c r="T15" s="701"/>
      <c r="U15" s="701"/>
      <c r="V15" s="705"/>
      <c r="W15" s="704"/>
      <c r="X15" s="701"/>
      <c r="Y15" s="701"/>
      <c r="Z15" s="705"/>
      <c r="AA15" s="704"/>
      <c r="AB15" s="701"/>
      <c r="AC15" s="701"/>
      <c r="AD15" s="702"/>
    </row>
    <row r="16" spans="1:30" ht="30.75" customHeight="1">
      <c r="A16" s="831"/>
      <c r="B16" s="833"/>
      <c r="C16" s="624"/>
      <c r="D16" s="624"/>
      <c r="E16" s="625"/>
      <c r="F16" s="825"/>
      <c r="G16" s="679"/>
      <c r="H16" s="653"/>
      <c r="I16" s="653"/>
      <c r="J16" s="626"/>
      <c r="K16" s="641"/>
      <c r="L16" s="642"/>
      <c r="M16" s="706"/>
      <c r="N16" s="707"/>
      <c r="O16" s="708"/>
      <c r="P16" s="706"/>
      <c r="Q16" s="701"/>
      <c r="R16" s="702"/>
      <c r="S16" s="704"/>
      <c r="T16" s="701"/>
      <c r="U16" s="701"/>
      <c r="V16" s="705"/>
      <c r="W16" s="704"/>
      <c r="X16" s="701"/>
      <c r="Y16" s="701"/>
      <c r="Z16" s="705"/>
      <c r="AA16" s="704"/>
      <c r="AB16" s="701"/>
      <c r="AC16" s="701"/>
      <c r="AD16" s="702"/>
    </row>
    <row r="17" spans="1:30" ht="22.5" customHeight="1">
      <c r="A17" s="830">
        <v>5</v>
      </c>
      <c r="B17" s="832" t="str">
        <f>+PRESUPUESTO!B10</f>
        <v>Cargue,   transporte  y   botada   de   material proveniente de las excavaciones y demoliciones. Hasta el sitio que indique la interventoria.</v>
      </c>
      <c r="C17" s="624" t="s">
        <v>408</v>
      </c>
      <c r="D17" s="624">
        <v>1</v>
      </c>
      <c r="E17" s="625">
        <v>7600000</v>
      </c>
      <c r="F17" s="824">
        <f>+PRESUPUESTO!H10</f>
        <v>102447494.16</v>
      </c>
      <c r="G17" s="679"/>
      <c r="H17" s="653"/>
      <c r="I17" s="653"/>
      <c r="J17" s="626"/>
      <c r="K17" s="641"/>
      <c r="L17" s="642"/>
      <c r="M17" s="701">
        <f>+F17/6</f>
        <v>17074582.359999999</v>
      </c>
      <c r="N17" s="702">
        <f>+M17</f>
        <v>17074582.359999999</v>
      </c>
      <c r="O17" s="703">
        <f>+N17</f>
        <v>17074582.359999999</v>
      </c>
      <c r="P17" s="701">
        <f>+O17</f>
        <v>17074582.359999999</v>
      </c>
      <c r="Q17" s="701">
        <f>+P17</f>
        <v>17074582.359999999</v>
      </c>
      <c r="R17" s="702">
        <f>+Q17</f>
        <v>17074582.359999999</v>
      </c>
      <c r="S17" s="704"/>
      <c r="T17" s="701"/>
      <c r="U17" s="701"/>
      <c r="V17" s="705"/>
      <c r="W17" s="704"/>
      <c r="X17" s="701"/>
      <c r="Y17" s="701"/>
      <c r="Z17" s="705"/>
      <c r="AA17" s="704"/>
      <c r="AB17" s="701"/>
      <c r="AC17" s="701"/>
      <c r="AD17" s="702"/>
    </row>
    <row r="18" spans="1:30">
      <c r="A18" s="831"/>
      <c r="B18" s="833"/>
      <c r="C18" s="624"/>
      <c r="D18" s="624"/>
      <c r="E18" s="625"/>
      <c r="F18" s="825"/>
      <c r="G18" s="679"/>
      <c r="H18" s="653"/>
      <c r="I18" s="653"/>
      <c r="J18" s="626"/>
      <c r="K18" s="641"/>
      <c r="L18" s="642"/>
      <c r="M18" s="706"/>
      <c r="N18" s="707"/>
      <c r="O18" s="708"/>
      <c r="P18" s="706"/>
      <c r="Q18" s="706"/>
      <c r="R18" s="707"/>
      <c r="S18" s="704"/>
      <c r="T18" s="701"/>
      <c r="U18" s="701"/>
      <c r="V18" s="705"/>
      <c r="W18" s="704"/>
      <c r="X18" s="701"/>
      <c r="Y18" s="701"/>
      <c r="Z18" s="705"/>
      <c r="AA18" s="704"/>
      <c r="AB18" s="701"/>
      <c r="AC18" s="701"/>
      <c r="AD18" s="702"/>
    </row>
    <row r="19" spans="1:30" ht="26.4">
      <c r="A19" s="830">
        <v>6</v>
      </c>
      <c r="B19" s="832" t="str">
        <f>+PRESUPUESTO!B11</f>
        <v>Conformación y compactación de la calzada existente</v>
      </c>
      <c r="C19" s="624" t="s">
        <v>407</v>
      </c>
      <c r="D19" s="624">
        <v>1</v>
      </c>
      <c r="E19" s="625">
        <v>14000000</v>
      </c>
      <c r="F19" s="824">
        <f>+PRESUPUESTO!H11</f>
        <v>6634536.4800000004</v>
      </c>
      <c r="G19" s="679"/>
      <c r="H19" s="653"/>
      <c r="I19" s="653"/>
      <c r="J19" s="626"/>
      <c r="K19" s="641"/>
      <c r="L19" s="642"/>
      <c r="M19" s="701"/>
      <c r="N19" s="702"/>
      <c r="O19" s="703"/>
      <c r="P19" s="701">
        <f>+F19/3</f>
        <v>2211512.16</v>
      </c>
      <c r="Q19" s="701">
        <f>+P19</f>
        <v>2211512.16</v>
      </c>
      <c r="R19" s="702">
        <f>+Q19</f>
        <v>2211512.16</v>
      </c>
      <c r="S19" s="704"/>
      <c r="T19" s="701"/>
      <c r="U19" s="701"/>
      <c r="V19" s="705"/>
      <c r="W19" s="704"/>
      <c r="X19" s="701"/>
      <c r="Y19" s="701"/>
      <c r="Z19" s="705"/>
      <c r="AA19" s="704"/>
      <c r="AB19" s="701"/>
      <c r="AC19" s="701"/>
      <c r="AD19" s="702"/>
    </row>
    <row r="20" spans="1:30">
      <c r="A20" s="831"/>
      <c r="B20" s="833"/>
      <c r="C20" s="624"/>
      <c r="D20" s="624"/>
      <c r="E20" s="625"/>
      <c r="F20" s="825"/>
      <c r="G20" s="679"/>
      <c r="H20" s="653"/>
      <c r="I20" s="653"/>
      <c r="J20" s="626"/>
      <c r="K20" s="641"/>
      <c r="L20" s="642"/>
      <c r="M20" s="701"/>
      <c r="N20" s="702"/>
      <c r="O20" s="703"/>
      <c r="P20" s="706"/>
      <c r="Q20" s="706"/>
      <c r="R20" s="707"/>
      <c r="S20" s="704"/>
      <c r="T20" s="701"/>
      <c r="U20" s="701"/>
      <c r="V20" s="705"/>
      <c r="W20" s="704"/>
      <c r="X20" s="701"/>
      <c r="Y20" s="701"/>
      <c r="Z20" s="705"/>
      <c r="AA20" s="704"/>
      <c r="AB20" s="701"/>
      <c r="AC20" s="701"/>
      <c r="AD20" s="702"/>
    </row>
    <row r="21" spans="1:30" ht="30" customHeight="1">
      <c r="A21" s="830">
        <v>7</v>
      </c>
      <c r="B21" s="832" t="str">
        <f>+PRESUPUESTO!B12</f>
        <v>Suministro, transporte y colocación de base granular de máximo Ø 1½", reacomodado con medios mecánicos y compactado al  100% mínimo del ensayo del proctor modificado, según normas para la construcción de pavimentos, y todo lo necesario para su correcta construcción y funcionamiento Su medida sera tomada en sitio ya compactado, debe cumplir con los requisitos de invias 301</v>
      </c>
      <c r="C21" s="624" t="s">
        <v>407</v>
      </c>
      <c r="D21" s="624">
        <v>1</v>
      </c>
      <c r="E21" s="625">
        <v>11000000</v>
      </c>
      <c r="F21" s="824">
        <f>+PRESUPUESTO!H12</f>
        <v>310415041.19999999</v>
      </c>
      <c r="G21" s="679"/>
      <c r="H21" s="653"/>
      <c r="I21" s="653"/>
      <c r="J21" s="626"/>
      <c r="K21" s="641"/>
      <c r="L21" s="642"/>
      <c r="M21" s="701"/>
      <c r="N21" s="702"/>
      <c r="O21" s="703"/>
      <c r="P21" s="701"/>
      <c r="Q21" s="701">
        <f>+F21/4</f>
        <v>77603760.299999997</v>
      </c>
      <c r="R21" s="702">
        <f>+Q21</f>
        <v>77603760.299999997</v>
      </c>
      <c r="S21" s="704">
        <f>+R21</f>
        <v>77603760.299999997</v>
      </c>
      <c r="T21" s="701">
        <f>+S21</f>
        <v>77603760.299999997</v>
      </c>
      <c r="U21" s="701"/>
      <c r="V21" s="705"/>
      <c r="W21" s="704"/>
      <c r="X21" s="701"/>
      <c r="Y21" s="701"/>
      <c r="Z21" s="705"/>
      <c r="AA21" s="704"/>
      <c r="AB21" s="701"/>
      <c r="AC21" s="701"/>
      <c r="AD21" s="702"/>
    </row>
    <row r="22" spans="1:30" ht="18.75" customHeight="1">
      <c r="A22" s="831"/>
      <c r="B22" s="833"/>
      <c r="C22" s="624"/>
      <c r="D22" s="624"/>
      <c r="E22" s="625"/>
      <c r="F22" s="825"/>
      <c r="G22" s="679"/>
      <c r="H22" s="653"/>
      <c r="I22" s="653"/>
      <c r="J22" s="626"/>
      <c r="K22" s="641"/>
      <c r="L22" s="642"/>
      <c r="M22" s="701"/>
      <c r="N22" s="702"/>
      <c r="O22" s="703"/>
      <c r="P22" s="701"/>
      <c r="Q22" s="706"/>
      <c r="R22" s="707"/>
      <c r="S22" s="723"/>
      <c r="T22" s="706"/>
      <c r="U22" s="701"/>
      <c r="V22" s="705"/>
      <c r="W22" s="704"/>
      <c r="X22" s="701"/>
      <c r="Y22" s="701"/>
      <c r="Z22" s="705"/>
      <c r="AA22" s="704"/>
      <c r="AB22" s="701"/>
      <c r="AC22" s="701"/>
      <c r="AD22" s="702"/>
    </row>
    <row r="23" spans="1:30" ht="26.4">
      <c r="A23" s="830">
        <v>8</v>
      </c>
      <c r="B23" s="832" t="e">
        <f>+PRESUPUESTO!#REF!</f>
        <v>#REF!</v>
      </c>
      <c r="C23" s="624" t="s">
        <v>407</v>
      </c>
      <c r="D23" s="624">
        <v>1</v>
      </c>
      <c r="E23" s="625">
        <v>14500000</v>
      </c>
      <c r="F23" s="824" t="e">
        <f>+PRESUPUESTO!#REF!</f>
        <v>#REF!</v>
      </c>
      <c r="G23" s="679"/>
      <c r="H23" s="653"/>
      <c r="I23" s="653"/>
      <c r="J23" s="626"/>
      <c r="K23" s="641"/>
      <c r="L23" s="642"/>
      <c r="M23" s="701"/>
      <c r="N23" s="702"/>
      <c r="O23" s="703"/>
      <c r="P23" s="701"/>
      <c r="Q23" s="701"/>
      <c r="R23" s="702" t="e">
        <f>+F23</f>
        <v>#REF!</v>
      </c>
      <c r="S23" s="704"/>
      <c r="T23" s="701"/>
      <c r="U23" s="701"/>
      <c r="V23" s="705"/>
      <c r="W23" s="704"/>
      <c r="X23" s="701"/>
      <c r="Y23" s="701"/>
      <c r="Z23" s="705"/>
      <c r="AA23" s="704"/>
      <c r="AB23" s="701"/>
      <c r="AC23" s="701"/>
      <c r="AD23" s="702"/>
    </row>
    <row r="24" spans="1:30">
      <c r="A24" s="831"/>
      <c r="B24" s="833"/>
      <c r="C24" s="624"/>
      <c r="D24" s="624"/>
      <c r="E24" s="625"/>
      <c r="F24" s="825"/>
      <c r="G24" s="679"/>
      <c r="H24" s="653"/>
      <c r="I24" s="653"/>
      <c r="J24" s="626"/>
      <c r="K24" s="641"/>
      <c r="L24" s="642"/>
      <c r="M24" s="701"/>
      <c r="N24" s="702"/>
      <c r="O24" s="703"/>
      <c r="P24" s="701"/>
      <c r="Q24" s="701"/>
      <c r="R24" s="707"/>
      <c r="S24" s="704"/>
      <c r="T24" s="701"/>
      <c r="U24" s="701"/>
      <c r="V24" s="705"/>
      <c r="W24" s="704"/>
      <c r="X24" s="701"/>
      <c r="Y24" s="701"/>
      <c r="Z24" s="705"/>
      <c r="AA24" s="704"/>
      <c r="AB24" s="701"/>
      <c r="AC24" s="701"/>
      <c r="AD24" s="702"/>
    </row>
    <row r="25" spans="1:30" ht="19.5" customHeight="1">
      <c r="A25" s="830">
        <v>9</v>
      </c>
      <c r="B25" s="832" t="str">
        <f>+PRESUPUESTO!B14</f>
        <v>Suministro, transporte y colocación de mezcla asfáltica en caliente MDC - 19. Compactada con medios mecánicos. Según normas para la construcción de pavimentos. Según Normas INVIAS.</v>
      </c>
      <c r="C25" s="624" t="s">
        <v>409</v>
      </c>
      <c r="D25" s="624">
        <v>1</v>
      </c>
      <c r="E25" s="625">
        <v>9000000</v>
      </c>
      <c r="F25" s="824">
        <f>+PRESUPUESTO!H14</f>
        <v>443890524</v>
      </c>
      <c r="G25" s="679"/>
      <c r="H25" s="653"/>
      <c r="I25" s="653"/>
      <c r="J25" s="626"/>
      <c r="K25" s="641"/>
      <c r="L25" s="642"/>
      <c r="M25" s="701"/>
      <c r="N25" s="702"/>
      <c r="O25" s="703"/>
      <c r="P25" s="701"/>
      <c r="Q25" s="701"/>
      <c r="R25" s="702"/>
      <c r="S25" s="704"/>
      <c r="T25" s="701"/>
      <c r="U25" s="701">
        <f>+F25/2</f>
        <v>221945262</v>
      </c>
      <c r="V25" s="705">
        <f>+U25</f>
        <v>221945262</v>
      </c>
      <c r="W25" s="704"/>
      <c r="X25" s="701"/>
      <c r="Y25" s="701"/>
      <c r="Z25" s="705"/>
      <c r="AA25" s="704"/>
      <c r="AB25" s="701"/>
      <c r="AC25" s="701"/>
      <c r="AD25" s="702"/>
    </row>
    <row r="26" spans="1:30" ht="18.75" customHeight="1">
      <c r="A26" s="831"/>
      <c r="B26" s="833"/>
      <c r="C26" s="624"/>
      <c r="D26" s="624"/>
      <c r="E26" s="625"/>
      <c r="F26" s="825"/>
      <c r="G26" s="679"/>
      <c r="H26" s="653"/>
      <c r="I26" s="653"/>
      <c r="J26" s="626"/>
      <c r="K26" s="641"/>
      <c r="L26" s="642"/>
      <c r="M26" s="701"/>
      <c r="N26" s="702"/>
      <c r="O26" s="703"/>
      <c r="P26" s="701"/>
      <c r="Q26" s="701"/>
      <c r="R26" s="702"/>
      <c r="S26" s="704"/>
      <c r="T26" s="701"/>
      <c r="U26" s="706"/>
      <c r="V26" s="724"/>
      <c r="W26" s="704"/>
      <c r="X26" s="701"/>
      <c r="Y26" s="701"/>
      <c r="Z26" s="705"/>
      <c r="AA26" s="704"/>
      <c r="AB26" s="701"/>
      <c r="AC26" s="701"/>
      <c r="AD26" s="702"/>
    </row>
    <row r="27" spans="1:30" ht="26.4">
      <c r="A27" s="830">
        <v>10</v>
      </c>
      <c r="B27" s="832" t="str">
        <f>+PRESUPUESTO!B15</f>
        <v>Suministro, transporte y colocación de emulsión asfáltica catiónica de rompimiento lento C.R.L. para imprimación de superficie a pavimentar. Incluye todo lo necesario para su correcta construcción y funcionamiento.</v>
      </c>
      <c r="C27" s="624" t="s">
        <v>407</v>
      </c>
      <c r="D27" s="624">
        <v>1</v>
      </c>
      <c r="E27" s="625">
        <v>8000000</v>
      </c>
      <c r="F27" s="824">
        <f>+PRESUPUESTO!H15</f>
        <v>21628164.359999999</v>
      </c>
      <c r="G27" s="679"/>
      <c r="H27" s="653"/>
      <c r="I27" s="653"/>
      <c r="J27" s="626"/>
      <c r="K27" s="641"/>
      <c r="L27" s="642"/>
      <c r="M27" s="701"/>
      <c r="N27" s="702"/>
      <c r="O27" s="703"/>
      <c r="P27" s="701"/>
      <c r="Q27" s="701"/>
      <c r="R27" s="702"/>
      <c r="S27" s="704"/>
      <c r="T27" s="701"/>
      <c r="U27" s="701">
        <f>+F27/2</f>
        <v>10814082.18</v>
      </c>
      <c r="V27" s="705">
        <f>+U27</f>
        <v>10814082.18</v>
      </c>
      <c r="W27" s="704"/>
      <c r="X27" s="701"/>
      <c r="Y27" s="701"/>
      <c r="Z27" s="705"/>
      <c r="AA27" s="704"/>
      <c r="AB27" s="701"/>
      <c r="AC27" s="701"/>
      <c r="AD27" s="702"/>
    </row>
    <row r="28" spans="1:30">
      <c r="A28" s="831"/>
      <c r="B28" s="833"/>
      <c r="C28" s="624"/>
      <c r="D28" s="624"/>
      <c r="E28" s="625"/>
      <c r="F28" s="825"/>
      <c r="G28" s="679"/>
      <c r="H28" s="653"/>
      <c r="I28" s="653"/>
      <c r="J28" s="626"/>
      <c r="K28" s="641"/>
      <c r="L28" s="642"/>
      <c r="M28" s="701"/>
      <c r="N28" s="702"/>
      <c r="O28" s="703"/>
      <c r="P28" s="701"/>
      <c r="Q28" s="701"/>
      <c r="R28" s="702"/>
      <c r="S28" s="704"/>
      <c r="T28" s="701"/>
      <c r="U28" s="706"/>
      <c r="V28" s="724"/>
      <c r="W28" s="704"/>
      <c r="X28" s="701"/>
      <c r="Y28" s="701"/>
      <c r="Z28" s="705"/>
      <c r="AA28" s="704"/>
      <c r="AB28" s="701"/>
      <c r="AC28" s="701"/>
      <c r="AD28" s="702"/>
    </row>
    <row r="29" spans="1:30" ht="25.5" customHeight="1">
      <c r="A29" s="830">
        <v>11</v>
      </c>
      <c r="B29" s="832" t="str">
        <f>+PRESUPUESTO!B16</f>
        <v>Suministro, transporte y colocación de cordón prefabricado de 0.15 x 0.45 x 0.80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
      <c r="C29" s="624" t="s">
        <v>410</v>
      </c>
      <c r="D29" s="624">
        <v>1</v>
      </c>
      <c r="E29" s="625">
        <v>7000000</v>
      </c>
      <c r="F29" s="824">
        <f>+PRESUPUESTO!H16</f>
        <v>31880376</v>
      </c>
      <c r="G29" s="679"/>
      <c r="H29" s="653"/>
      <c r="I29" s="653"/>
      <c r="J29" s="626"/>
      <c r="K29" s="641"/>
      <c r="L29" s="642"/>
      <c r="M29" s="701"/>
      <c r="N29" s="702"/>
      <c r="O29" s="703"/>
      <c r="P29" s="701"/>
      <c r="Q29" s="701"/>
      <c r="R29" s="702"/>
      <c r="S29" s="704"/>
      <c r="T29" s="701"/>
      <c r="U29" s="701">
        <f>+F29/2</f>
        <v>15940188</v>
      </c>
      <c r="V29" s="705">
        <f>+U29</f>
        <v>15940188</v>
      </c>
      <c r="W29" s="704"/>
      <c r="X29" s="701"/>
      <c r="Y29" s="701"/>
      <c r="Z29" s="705"/>
      <c r="AA29" s="704"/>
      <c r="AB29" s="701"/>
      <c r="AC29" s="701"/>
      <c r="AD29" s="702"/>
    </row>
    <row r="30" spans="1:30">
      <c r="A30" s="831"/>
      <c r="B30" s="833"/>
      <c r="C30" s="624"/>
      <c r="D30" s="624"/>
      <c r="E30" s="625"/>
      <c r="F30" s="825"/>
      <c r="G30" s="679"/>
      <c r="H30" s="653"/>
      <c r="I30" s="653"/>
      <c r="J30" s="626"/>
      <c r="K30" s="641"/>
      <c r="L30" s="642"/>
      <c r="M30" s="701"/>
      <c r="N30" s="702"/>
      <c r="O30" s="703"/>
      <c r="P30" s="701"/>
      <c r="Q30" s="701"/>
      <c r="R30" s="702"/>
      <c r="S30" s="704"/>
      <c r="T30" s="701"/>
      <c r="U30" s="706"/>
      <c r="V30" s="724"/>
      <c r="W30" s="704"/>
      <c r="X30" s="701"/>
      <c r="Y30" s="701"/>
      <c r="Z30" s="705"/>
      <c r="AA30" s="704"/>
      <c r="AB30" s="701"/>
      <c r="AC30" s="701"/>
      <c r="AD30" s="702"/>
    </row>
    <row r="31" spans="1:30">
      <c r="A31" s="830">
        <v>12</v>
      </c>
      <c r="B31" s="832" t="str">
        <f>+PRESUPUESTO!B18</f>
        <v>Concreto clase D (210 kg/cm2 ó 3000 PSI) - para anden</v>
      </c>
      <c r="C31" s="624" t="s">
        <v>408</v>
      </c>
      <c r="D31" s="624">
        <v>1</v>
      </c>
      <c r="E31" s="625">
        <v>6000000</v>
      </c>
      <c r="F31" s="824">
        <f>+PRESUPUESTO!H18</f>
        <v>18480497.200897776</v>
      </c>
      <c r="G31" s="679"/>
      <c r="H31" s="653"/>
      <c r="I31" s="653"/>
      <c r="J31" s="626"/>
      <c r="K31" s="641"/>
      <c r="L31" s="642"/>
      <c r="M31" s="701"/>
      <c r="N31" s="702"/>
      <c r="O31" s="703"/>
      <c r="P31" s="701"/>
      <c r="Q31" s="701"/>
      <c r="R31" s="702"/>
      <c r="S31" s="704"/>
      <c r="T31" s="701"/>
      <c r="U31" s="701"/>
      <c r="V31" s="705">
        <f>+F31</f>
        <v>18480497.200897776</v>
      </c>
      <c r="W31" s="704"/>
      <c r="X31" s="701"/>
      <c r="Y31" s="701"/>
      <c r="Z31" s="705"/>
      <c r="AA31" s="704"/>
      <c r="AB31" s="701"/>
      <c r="AC31" s="701"/>
      <c r="AD31" s="702"/>
    </row>
    <row r="32" spans="1:30">
      <c r="A32" s="831"/>
      <c r="B32" s="833"/>
      <c r="C32" s="624"/>
      <c r="D32" s="624"/>
      <c r="E32" s="625"/>
      <c r="F32" s="825"/>
      <c r="G32" s="679"/>
      <c r="H32" s="653"/>
      <c r="I32" s="653"/>
      <c r="J32" s="626"/>
      <c r="K32" s="641"/>
      <c r="L32" s="642"/>
      <c r="M32" s="701"/>
      <c r="N32" s="702"/>
      <c r="O32" s="703"/>
      <c r="P32" s="701"/>
      <c r="Q32" s="701"/>
      <c r="R32" s="702"/>
      <c r="S32" s="704"/>
      <c r="T32" s="701"/>
      <c r="U32" s="701"/>
      <c r="V32" s="724"/>
      <c r="W32" s="704"/>
      <c r="X32" s="701"/>
      <c r="Y32" s="701"/>
      <c r="Z32" s="705"/>
      <c r="AA32" s="704"/>
      <c r="AB32" s="701"/>
      <c r="AC32" s="701"/>
      <c r="AD32" s="702"/>
    </row>
    <row r="33" spans="1:30">
      <c r="A33" s="830">
        <v>14</v>
      </c>
      <c r="B33" s="832" t="str">
        <f>+PRESUPUESTO!B19</f>
        <v>Concreto clase D (210 kg/cm2 ó 3000 PSI) - para cuneta y obras de drenaje</v>
      </c>
      <c r="C33" s="624" t="s">
        <v>408</v>
      </c>
      <c r="D33" s="624">
        <v>1</v>
      </c>
      <c r="E33" s="625">
        <v>5000000</v>
      </c>
      <c r="F33" s="824">
        <f>+PRESUPUESTO!H19</f>
        <v>77763665.760000005</v>
      </c>
      <c r="G33" s="679"/>
      <c r="H33" s="653"/>
      <c r="I33" s="653"/>
      <c r="J33" s="626"/>
      <c r="K33" s="641"/>
      <c r="L33" s="642"/>
      <c r="M33" s="701"/>
      <c r="N33" s="702"/>
      <c r="O33" s="703"/>
      <c r="P33" s="701"/>
      <c r="Q33" s="701"/>
      <c r="R33" s="702"/>
      <c r="S33" s="704"/>
      <c r="T33" s="701">
        <f>+F33/3</f>
        <v>25921221.920000002</v>
      </c>
      <c r="U33" s="701">
        <f>+T33</f>
        <v>25921221.920000002</v>
      </c>
      <c r="V33" s="705">
        <f>+U33</f>
        <v>25921221.920000002</v>
      </c>
      <c r="W33" s="704"/>
      <c r="X33" s="701"/>
      <c r="Y33" s="701"/>
      <c r="Z33" s="705"/>
      <c r="AA33" s="704"/>
      <c r="AB33" s="701"/>
      <c r="AC33" s="701"/>
      <c r="AD33" s="702"/>
    </row>
    <row r="34" spans="1:30">
      <c r="A34" s="831"/>
      <c r="B34" s="833"/>
      <c r="C34" s="624"/>
      <c r="D34" s="624"/>
      <c r="E34" s="625"/>
      <c r="F34" s="825"/>
      <c r="G34" s="679"/>
      <c r="H34" s="653"/>
      <c r="I34" s="653"/>
      <c r="J34" s="626"/>
      <c r="K34" s="641"/>
      <c r="L34" s="642"/>
      <c r="M34" s="701"/>
      <c r="N34" s="702"/>
      <c r="O34" s="703"/>
      <c r="P34" s="701"/>
      <c r="Q34" s="701"/>
      <c r="R34" s="702"/>
      <c r="S34" s="704"/>
      <c r="T34" s="706"/>
      <c r="U34" s="706"/>
      <c r="V34" s="724"/>
      <c r="W34" s="704"/>
      <c r="X34" s="701"/>
      <c r="Y34" s="701"/>
      <c r="Z34" s="705"/>
      <c r="AA34" s="704"/>
      <c r="AB34" s="701"/>
      <c r="AC34" s="701"/>
      <c r="AD34" s="702"/>
    </row>
    <row r="35" spans="1:30">
      <c r="A35" s="830">
        <v>15</v>
      </c>
      <c r="B35" s="832" t="str">
        <f>+PRESUPUESTO!B21</f>
        <v>Acero de refuerzo de FY = 4.200 Kg/cm 2 (60.000 PSI).</v>
      </c>
      <c r="C35" s="624" t="s">
        <v>408</v>
      </c>
      <c r="D35" s="624">
        <v>1</v>
      </c>
      <c r="E35" s="625">
        <v>5000000</v>
      </c>
      <c r="F35" s="824">
        <f>+PRESUPUESTO!H21</f>
        <v>29541710.879999999</v>
      </c>
      <c r="G35" s="679"/>
      <c r="H35" s="653"/>
      <c r="I35" s="653"/>
      <c r="J35" s="626"/>
      <c r="K35" s="641"/>
      <c r="L35" s="642"/>
      <c r="M35" s="701"/>
      <c r="N35" s="702"/>
      <c r="O35" s="703">
        <f>+F35/8</f>
        <v>3692713.86</v>
      </c>
      <c r="P35" s="701">
        <f t="shared" ref="P35:V35" si="2">+O35</f>
        <v>3692713.86</v>
      </c>
      <c r="Q35" s="701">
        <f t="shared" si="2"/>
        <v>3692713.86</v>
      </c>
      <c r="R35" s="702">
        <f t="shared" si="2"/>
        <v>3692713.86</v>
      </c>
      <c r="S35" s="704">
        <f t="shared" si="2"/>
        <v>3692713.86</v>
      </c>
      <c r="T35" s="701">
        <f t="shared" si="2"/>
        <v>3692713.86</v>
      </c>
      <c r="U35" s="701">
        <f t="shared" si="2"/>
        <v>3692713.86</v>
      </c>
      <c r="V35" s="705">
        <f t="shared" si="2"/>
        <v>3692713.86</v>
      </c>
      <c r="W35" s="704"/>
      <c r="X35" s="701"/>
      <c r="Y35" s="701"/>
      <c r="Z35" s="705"/>
      <c r="AA35" s="704"/>
      <c r="AB35" s="701"/>
      <c r="AC35" s="701"/>
      <c r="AD35" s="702"/>
    </row>
    <row r="36" spans="1:30">
      <c r="A36" s="831"/>
      <c r="B36" s="833"/>
      <c r="C36" s="624"/>
      <c r="D36" s="624"/>
      <c r="E36" s="625"/>
      <c r="F36" s="825"/>
      <c r="G36" s="679"/>
      <c r="H36" s="653"/>
      <c r="I36" s="653"/>
      <c r="J36" s="626"/>
      <c r="K36" s="641"/>
      <c r="L36" s="642"/>
      <c r="M36" s="701"/>
      <c r="N36" s="702"/>
      <c r="O36" s="708"/>
      <c r="P36" s="706"/>
      <c r="Q36" s="706"/>
      <c r="R36" s="707"/>
      <c r="S36" s="723"/>
      <c r="T36" s="706"/>
      <c r="U36" s="706"/>
      <c r="V36" s="724"/>
      <c r="W36" s="704"/>
      <c r="X36" s="701"/>
      <c r="Y36" s="701"/>
      <c r="Z36" s="705"/>
      <c r="AA36" s="704"/>
      <c r="AB36" s="701"/>
      <c r="AC36" s="701"/>
      <c r="AD36" s="702"/>
    </row>
    <row r="37" spans="1:30" ht="16.5" customHeight="1">
      <c r="A37" s="830">
        <v>16</v>
      </c>
      <c r="B37" s="832" t="str">
        <f>+PRESUPUESTO!B22</f>
        <v>Colocación de MALLA ELECTROSOLDADA TIPO D 84. Incluye el suministro y el transporte del material y todos los elementos necesarios para su correcta colocación.</v>
      </c>
      <c r="C37" s="624" t="s">
        <v>408</v>
      </c>
      <c r="D37" s="624">
        <v>1</v>
      </c>
      <c r="E37" s="625">
        <v>5000000</v>
      </c>
      <c r="F37" s="824">
        <f>+PRESUPUESTO!H22</f>
        <v>2454249.6</v>
      </c>
      <c r="G37" s="679"/>
      <c r="H37" s="653"/>
      <c r="I37" s="653"/>
      <c r="J37" s="626"/>
      <c r="K37" s="641"/>
      <c r="L37" s="642"/>
      <c r="M37" s="701"/>
      <c r="N37" s="702"/>
      <c r="O37" s="703"/>
      <c r="P37" s="701"/>
      <c r="Q37" s="701"/>
      <c r="R37" s="702"/>
      <c r="S37" s="704">
        <f>+F37/3</f>
        <v>818083.20000000007</v>
      </c>
      <c r="T37" s="701">
        <f>+S37</f>
        <v>818083.20000000007</v>
      </c>
      <c r="U37" s="701">
        <f>+T37</f>
        <v>818083.20000000007</v>
      </c>
      <c r="V37" s="705"/>
      <c r="W37" s="704"/>
      <c r="X37" s="701"/>
      <c r="Y37" s="701"/>
      <c r="Z37" s="705"/>
      <c r="AA37" s="704"/>
      <c r="AB37" s="701"/>
      <c r="AC37" s="701"/>
      <c r="AD37" s="702"/>
    </row>
    <row r="38" spans="1:30" ht="19.5" customHeight="1">
      <c r="A38" s="831"/>
      <c r="B38" s="833"/>
      <c r="C38" s="624"/>
      <c r="D38" s="624"/>
      <c r="E38" s="625"/>
      <c r="F38" s="825"/>
      <c r="G38" s="679"/>
      <c r="H38" s="653"/>
      <c r="I38" s="653"/>
      <c r="J38" s="626"/>
      <c r="K38" s="641"/>
      <c r="L38" s="642"/>
      <c r="M38" s="701"/>
      <c r="N38" s="702"/>
      <c r="O38" s="703"/>
      <c r="P38" s="701"/>
      <c r="Q38" s="701"/>
      <c r="R38" s="702"/>
      <c r="S38" s="723"/>
      <c r="T38" s="706"/>
      <c r="U38" s="706"/>
      <c r="V38" s="705"/>
      <c r="W38" s="704"/>
      <c r="X38" s="701"/>
      <c r="Y38" s="701"/>
      <c r="Z38" s="705"/>
      <c r="AA38" s="704"/>
      <c r="AB38" s="701"/>
      <c r="AC38" s="701"/>
      <c r="AD38" s="702"/>
    </row>
    <row r="39" spans="1:30" ht="26.25" customHeight="1">
      <c r="A39" s="830">
        <v>17</v>
      </c>
      <c r="B39" s="832" t="str">
        <f>+PRESUPUESTO!B24</f>
        <v>Construcción de SUMIDERO de aguas lluvias TIPO B (1.10m x 0.80m medidas externas y prof=0.90m e=0.20m), en concreto de 21 Mpa. Incluye suministro, transporte y colocación del concreto, reja metálica, formaleta, vibrado y todo lo necesario para su correcta construcción y funcionamiento.</v>
      </c>
      <c r="C39" s="624" t="s">
        <v>408</v>
      </c>
      <c r="D39" s="624">
        <v>1</v>
      </c>
      <c r="E39" s="625">
        <v>5000000</v>
      </c>
      <c r="F39" s="824">
        <f>+PRESUPUESTO!H24</f>
        <v>2762208.24</v>
      </c>
      <c r="G39" s="679"/>
      <c r="H39" s="653"/>
      <c r="I39" s="653"/>
      <c r="J39" s="626"/>
      <c r="K39" s="641"/>
      <c r="L39" s="642"/>
      <c r="M39" s="701"/>
      <c r="N39" s="702"/>
      <c r="O39" s="703"/>
      <c r="P39" s="701"/>
      <c r="Q39" s="701"/>
      <c r="R39" s="702"/>
      <c r="S39" s="704"/>
      <c r="T39" s="701"/>
      <c r="U39" s="701">
        <f>+F39/2</f>
        <v>1381104.12</v>
      </c>
      <c r="V39" s="705">
        <f>+U39</f>
        <v>1381104.12</v>
      </c>
      <c r="W39" s="704"/>
      <c r="X39" s="701"/>
      <c r="Y39" s="701"/>
      <c r="Z39" s="705"/>
      <c r="AA39" s="704"/>
      <c r="AB39" s="701"/>
      <c r="AC39" s="701"/>
      <c r="AD39" s="702"/>
    </row>
    <row r="40" spans="1:30" ht="24" customHeight="1">
      <c r="A40" s="831"/>
      <c r="B40" s="833"/>
      <c r="C40" s="624"/>
      <c r="D40" s="624"/>
      <c r="E40" s="625"/>
      <c r="F40" s="825"/>
      <c r="G40" s="679"/>
      <c r="H40" s="653"/>
      <c r="I40" s="653"/>
      <c r="J40" s="626"/>
      <c r="K40" s="641"/>
      <c r="L40" s="642"/>
      <c r="M40" s="701"/>
      <c r="N40" s="702"/>
      <c r="O40" s="703"/>
      <c r="P40" s="701"/>
      <c r="Q40" s="701"/>
      <c r="R40" s="702"/>
      <c r="S40" s="704"/>
      <c r="T40" s="701"/>
      <c r="U40" s="706"/>
      <c r="V40" s="724"/>
      <c r="W40" s="704"/>
      <c r="X40" s="701"/>
      <c r="Y40" s="701"/>
      <c r="Z40" s="705"/>
      <c r="AA40" s="704"/>
      <c r="AB40" s="701"/>
      <c r="AC40" s="701"/>
      <c r="AD40" s="702"/>
    </row>
    <row r="41" spans="1:30" ht="31.5" customHeight="1">
      <c r="A41" s="830">
        <v>18</v>
      </c>
      <c r="B41" s="832" t="str">
        <f>+PRESUPUESTO!B25</f>
        <v>Suministro, transporte e instalación de TUBERÍA PVC-NOVAFORT, con un DIÁMETRO DE 250 mm. Incluye suministro y transporte de los materiales, bocas, conexiones, accesorios, acondicionador de superficie y adhesivo Novafort  y todos los elementos necesarios para su correcta instalación y funcionamiento.</v>
      </c>
      <c r="C41" s="624" t="s">
        <v>408</v>
      </c>
      <c r="D41" s="624">
        <v>1</v>
      </c>
      <c r="E41" s="625">
        <v>5000000</v>
      </c>
      <c r="F41" s="824">
        <f>+PRESUPUESTO!H25</f>
        <v>2050329.6000000001</v>
      </c>
      <c r="G41" s="679"/>
      <c r="H41" s="653"/>
      <c r="I41" s="653"/>
      <c r="J41" s="626"/>
      <c r="K41" s="641"/>
      <c r="L41" s="642"/>
      <c r="M41" s="701"/>
      <c r="N41" s="702"/>
      <c r="O41" s="703"/>
      <c r="P41" s="701"/>
      <c r="Q41" s="701"/>
      <c r="R41" s="702"/>
      <c r="S41" s="704"/>
      <c r="T41" s="701"/>
      <c r="U41" s="701">
        <f>+F41</f>
        <v>2050329.6000000001</v>
      </c>
      <c r="V41" s="705"/>
      <c r="W41" s="704"/>
      <c r="X41" s="701"/>
      <c r="Y41" s="701"/>
      <c r="Z41" s="705"/>
      <c r="AA41" s="704"/>
      <c r="AB41" s="701"/>
      <c r="AC41" s="701"/>
      <c r="AD41" s="702"/>
    </row>
    <row r="42" spans="1:30" ht="27.75" customHeight="1">
      <c r="A42" s="831"/>
      <c r="B42" s="833"/>
      <c r="C42" s="624"/>
      <c r="D42" s="624"/>
      <c r="E42" s="625"/>
      <c r="F42" s="825"/>
      <c r="G42" s="679"/>
      <c r="H42" s="653"/>
      <c r="I42" s="653"/>
      <c r="J42" s="626"/>
      <c r="K42" s="641"/>
      <c r="L42" s="642"/>
      <c r="M42" s="701"/>
      <c r="N42" s="702"/>
      <c r="O42" s="703"/>
      <c r="P42" s="701"/>
      <c r="Q42" s="701"/>
      <c r="R42" s="702"/>
      <c r="S42" s="704"/>
      <c r="T42" s="701"/>
      <c r="U42" s="706"/>
      <c r="V42" s="705"/>
      <c r="W42" s="704"/>
      <c r="X42" s="701"/>
      <c r="Y42" s="701"/>
      <c r="Z42" s="705"/>
      <c r="AA42" s="704"/>
      <c r="AB42" s="701"/>
      <c r="AC42" s="701"/>
      <c r="AD42" s="702"/>
    </row>
    <row r="43" spans="1:30">
      <c r="A43" s="830">
        <v>19</v>
      </c>
      <c r="B43" s="832" t="str">
        <f>+PRESUPUESTO!A30</f>
        <v>PMT</v>
      </c>
      <c r="C43" s="624" t="s">
        <v>408</v>
      </c>
      <c r="D43" s="624">
        <v>1</v>
      </c>
      <c r="E43" s="625">
        <v>5000000</v>
      </c>
      <c r="F43" s="824">
        <f>+PRESUPUESTO!H30</f>
        <v>5278426</v>
      </c>
      <c r="G43" s="679"/>
      <c r="H43" s="653"/>
      <c r="I43" s="653"/>
      <c r="J43" s="626"/>
      <c r="K43" s="641"/>
      <c r="L43" s="642"/>
      <c r="M43" s="701">
        <f>+F43/10</f>
        <v>527842.6</v>
      </c>
      <c r="N43" s="701">
        <f>+M43</f>
        <v>527842.6</v>
      </c>
      <c r="O43" s="701">
        <f>+N43</f>
        <v>527842.6</v>
      </c>
      <c r="P43" s="701">
        <f>+M43</f>
        <v>527842.6</v>
      </c>
      <c r="Q43" s="701">
        <f>+M43</f>
        <v>527842.6</v>
      </c>
      <c r="R43" s="701">
        <f>+M43</f>
        <v>527842.6</v>
      </c>
      <c r="S43" s="701">
        <f>+M43</f>
        <v>527842.6</v>
      </c>
      <c r="T43" s="701">
        <f>+M43</f>
        <v>527842.6</v>
      </c>
      <c r="U43" s="701">
        <f>+M43</f>
        <v>527842.6</v>
      </c>
      <c r="V43" s="701">
        <f>+M43</f>
        <v>527842.6</v>
      </c>
      <c r="W43" s="704"/>
      <c r="X43" s="701"/>
      <c r="Y43" s="701"/>
      <c r="Z43" s="705"/>
      <c r="AA43" s="704"/>
      <c r="AB43" s="701"/>
      <c r="AC43" s="701"/>
      <c r="AD43" s="702"/>
    </row>
    <row r="44" spans="1:30">
      <c r="A44" s="831"/>
      <c r="B44" s="833"/>
      <c r="C44" s="624"/>
      <c r="D44" s="624"/>
      <c r="E44" s="625"/>
      <c r="F44" s="825"/>
      <c r="G44" s="679"/>
      <c r="H44" s="653"/>
      <c r="I44" s="653"/>
      <c r="J44" s="626"/>
      <c r="K44" s="641"/>
      <c r="L44" s="642"/>
      <c r="M44" s="706"/>
      <c r="N44" s="707"/>
      <c r="O44" s="708"/>
      <c r="P44" s="706"/>
      <c r="Q44" s="706"/>
      <c r="R44" s="707"/>
      <c r="S44" s="723"/>
      <c r="T44" s="706"/>
      <c r="U44" s="706"/>
      <c r="V44" s="724"/>
      <c r="W44" s="704"/>
      <c r="X44" s="701"/>
      <c r="Y44" s="701"/>
      <c r="Z44" s="705"/>
      <c r="AA44" s="704"/>
      <c r="AB44" s="701"/>
      <c r="AC44" s="701"/>
      <c r="AD44" s="702"/>
    </row>
    <row r="45" spans="1:30">
      <c r="A45" s="830">
        <v>20</v>
      </c>
      <c r="B45" s="832" t="s">
        <v>412</v>
      </c>
      <c r="C45" s="624" t="s">
        <v>408</v>
      </c>
      <c r="D45" s="624">
        <v>1</v>
      </c>
      <c r="E45" s="625">
        <v>5000000</v>
      </c>
      <c r="F45" s="824">
        <f>+PRESUPUESTO!H31</f>
        <v>6454034</v>
      </c>
      <c r="G45" s="679"/>
      <c r="H45" s="653"/>
      <c r="I45" s="653"/>
      <c r="J45" s="626"/>
      <c r="K45" s="641"/>
      <c r="L45" s="642"/>
      <c r="M45" s="701">
        <f>+F45/10</f>
        <v>645403.4</v>
      </c>
      <c r="N45" s="702">
        <v>645403.4</v>
      </c>
      <c r="O45" s="703">
        <v>645403.4</v>
      </c>
      <c r="P45" s="701">
        <v>645403.4</v>
      </c>
      <c r="Q45" s="701">
        <v>645403.4</v>
      </c>
      <c r="R45" s="702">
        <v>645403.4</v>
      </c>
      <c r="S45" s="704">
        <v>645403.4</v>
      </c>
      <c r="T45" s="701">
        <v>645403.4</v>
      </c>
      <c r="U45" s="701">
        <v>645403.4</v>
      </c>
      <c r="V45" s="705">
        <v>645403.4</v>
      </c>
      <c r="W45" s="704"/>
      <c r="X45" s="701"/>
      <c r="Y45" s="701"/>
      <c r="Z45" s="705"/>
      <c r="AA45" s="704"/>
      <c r="AB45" s="701"/>
      <c r="AC45" s="701"/>
      <c r="AD45" s="702"/>
    </row>
    <row r="46" spans="1:30">
      <c r="A46" s="831"/>
      <c r="B46" s="833"/>
      <c r="C46" s="624"/>
      <c r="D46" s="624"/>
      <c r="E46" s="625"/>
      <c r="F46" s="825"/>
      <c r="G46" s="679"/>
      <c r="H46" s="653"/>
      <c r="I46" s="653"/>
      <c r="J46" s="626"/>
      <c r="K46" s="641"/>
      <c r="L46" s="642"/>
      <c r="M46" s="706"/>
      <c r="N46" s="707"/>
      <c r="O46" s="708"/>
      <c r="P46" s="706"/>
      <c r="Q46" s="706"/>
      <c r="R46" s="707"/>
      <c r="S46" s="723"/>
      <c r="T46" s="706"/>
      <c r="U46" s="706"/>
      <c r="V46" s="724"/>
      <c r="W46" s="704"/>
      <c r="X46" s="701"/>
      <c r="Y46" s="701"/>
      <c r="Z46" s="705"/>
      <c r="AA46" s="704"/>
      <c r="AB46" s="701"/>
      <c r="AC46" s="701"/>
      <c r="AD46" s="702"/>
    </row>
    <row r="47" spans="1:30">
      <c r="A47" s="830">
        <v>21</v>
      </c>
      <c r="B47" s="832" t="str">
        <f>+PRESUPUESTO!A33</f>
        <v xml:space="preserve">INTERVENTORIA </v>
      </c>
      <c r="C47" s="624" t="s">
        <v>408</v>
      </c>
      <c r="D47" s="624">
        <v>1</v>
      </c>
      <c r="E47" s="625">
        <v>5000000</v>
      </c>
      <c r="F47" s="847">
        <f>+PRESUPUESTO!H33</f>
        <v>84309105</v>
      </c>
      <c r="G47" s="679"/>
      <c r="H47" s="653"/>
      <c r="I47" s="653"/>
      <c r="J47" s="626"/>
      <c r="K47" s="641"/>
      <c r="L47" s="642"/>
      <c r="M47" s="701">
        <f>+F47/10</f>
        <v>8430910.5</v>
      </c>
      <c r="N47" s="702">
        <f t="shared" ref="N47:V47" si="3">+M47</f>
        <v>8430910.5</v>
      </c>
      <c r="O47" s="703">
        <f t="shared" si="3"/>
        <v>8430910.5</v>
      </c>
      <c r="P47" s="701">
        <f t="shared" si="3"/>
        <v>8430910.5</v>
      </c>
      <c r="Q47" s="701">
        <f t="shared" si="3"/>
        <v>8430910.5</v>
      </c>
      <c r="R47" s="702">
        <f t="shared" si="3"/>
        <v>8430910.5</v>
      </c>
      <c r="S47" s="704">
        <f t="shared" si="3"/>
        <v>8430910.5</v>
      </c>
      <c r="T47" s="701">
        <f t="shared" si="3"/>
        <v>8430910.5</v>
      </c>
      <c r="U47" s="701">
        <f t="shared" si="3"/>
        <v>8430910.5</v>
      </c>
      <c r="V47" s="705">
        <f t="shared" si="3"/>
        <v>8430910.5</v>
      </c>
      <c r="W47" s="704"/>
      <c r="X47" s="701"/>
      <c r="Y47" s="701"/>
      <c r="Z47" s="705"/>
      <c r="AA47" s="704"/>
      <c r="AB47" s="701"/>
      <c r="AC47" s="701"/>
      <c r="AD47" s="702"/>
    </row>
    <row r="48" spans="1:30">
      <c r="A48" s="831"/>
      <c r="B48" s="849"/>
      <c r="C48" s="624"/>
      <c r="D48" s="624"/>
      <c r="E48" s="625"/>
      <c r="F48" s="850"/>
      <c r="G48" s="679"/>
      <c r="H48" s="653"/>
      <c r="I48" s="653"/>
      <c r="J48" s="626"/>
      <c r="K48" s="641"/>
      <c r="L48" s="642"/>
      <c r="M48" s="706"/>
      <c r="N48" s="707"/>
      <c r="O48" s="708"/>
      <c r="P48" s="706"/>
      <c r="Q48" s="706"/>
      <c r="R48" s="707"/>
      <c r="S48" s="723"/>
      <c r="T48" s="706"/>
      <c r="U48" s="706"/>
      <c r="V48" s="724"/>
      <c r="W48" s="704"/>
      <c r="X48" s="701"/>
      <c r="Y48" s="701"/>
      <c r="Z48" s="705"/>
      <c r="AA48" s="704"/>
      <c r="AB48" s="701"/>
      <c r="AC48" s="701"/>
      <c r="AD48" s="702"/>
    </row>
    <row r="49" spans="1:30" ht="12.75" customHeight="1">
      <c r="A49" s="851">
        <v>22</v>
      </c>
      <c r="B49" s="832" t="s">
        <v>455</v>
      </c>
      <c r="C49" s="624" t="s">
        <v>408</v>
      </c>
      <c r="D49" s="624">
        <v>1</v>
      </c>
      <c r="E49" s="627">
        <v>1563865.59</v>
      </c>
      <c r="F49" s="847"/>
      <c r="G49" s="679"/>
      <c r="H49" s="653"/>
      <c r="I49" s="653"/>
      <c r="J49" s="626"/>
      <c r="K49" s="641"/>
      <c r="L49" s="642"/>
      <c r="M49" s="701"/>
      <c r="N49" s="702"/>
      <c r="O49" s="703"/>
      <c r="P49" s="701"/>
      <c r="Q49" s="701"/>
      <c r="R49" s="702"/>
      <c r="S49" s="704"/>
      <c r="T49" s="701"/>
      <c r="U49" s="701"/>
      <c r="V49" s="705"/>
      <c r="W49" s="704"/>
      <c r="X49" s="701"/>
      <c r="Y49" s="701"/>
      <c r="Z49" s="705"/>
      <c r="AA49" s="704"/>
      <c r="AB49" s="701"/>
      <c r="AC49" s="701"/>
      <c r="AD49" s="702"/>
    </row>
    <row r="50" spans="1:30" ht="14.4" thickBot="1">
      <c r="A50" s="852"/>
      <c r="B50" s="853"/>
      <c r="C50" s="628"/>
      <c r="D50" s="628"/>
      <c r="E50" s="629"/>
      <c r="F50" s="848"/>
      <c r="G50" s="680"/>
      <c r="H50" s="681"/>
      <c r="I50" s="681"/>
      <c r="J50" s="687"/>
      <c r="K50" s="644"/>
      <c r="L50" s="645"/>
      <c r="M50" s="709"/>
      <c r="N50" s="710"/>
      <c r="O50" s="711"/>
      <c r="P50" s="709"/>
      <c r="Q50" s="709"/>
      <c r="R50" s="710"/>
      <c r="S50" s="712"/>
      <c r="T50" s="709"/>
      <c r="U50" s="709"/>
      <c r="V50" s="713"/>
      <c r="W50" s="714"/>
      <c r="X50" s="715"/>
      <c r="Y50" s="715"/>
      <c r="Z50" s="716"/>
      <c r="AA50" s="714"/>
      <c r="AB50" s="715"/>
      <c r="AC50" s="715"/>
      <c r="AD50" s="717"/>
    </row>
    <row r="51" spans="1:30" ht="14.4" thickBot="1">
      <c r="A51" s="844"/>
      <c r="B51" s="845"/>
      <c r="C51" s="845"/>
      <c r="D51" s="845"/>
      <c r="E51" s="845"/>
      <c r="F51" s="846"/>
      <c r="G51" s="646"/>
      <c r="H51" s="646"/>
      <c r="I51" s="646"/>
      <c r="J51" s="646"/>
    </row>
    <row r="52" spans="1:30" ht="14.4" thickBot="1">
      <c r="A52" s="631"/>
      <c r="B52" s="632" t="s">
        <v>129</v>
      </c>
      <c r="C52" s="630"/>
      <c r="D52" s="633"/>
      <c r="E52" s="630"/>
      <c r="F52" s="634" t="e">
        <f>SUM(F9:F48)</f>
        <v>#REF!</v>
      </c>
      <c r="G52" s="647"/>
      <c r="H52" s="647"/>
      <c r="I52" s="647"/>
      <c r="J52" s="647"/>
    </row>
    <row r="56" spans="1:30">
      <c r="N56" s="701"/>
    </row>
    <row r="57" spans="1:30">
      <c r="A57" s="608" t="s">
        <v>411</v>
      </c>
      <c r="N57" s="701"/>
    </row>
    <row r="58" spans="1:30" customFormat="1" ht="15.6">
      <c r="A58" s="606" t="s">
        <v>399</v>
      </c>
      <c r="C58" s="638"/>
      <c r="F58" s="639"/>
      <c r="G58" s="639"/>
      <c r="H58" s="639"/>
      <c r="I58" s="639"/>
      <c r="J58" s="639"/>
      <c r="K58" s="608"/>
      <c r="L58" s="608"/>
      <c r="M58" s="608"/>
      <c r="N58" s="608"/>
      <c r="O58" s="608"/>
    </row>
    <row r="59" spans="1:30" customFormat="1" ht="15.6">
      <c r="A59" s="606" t="s">
        <v>400</v>
      </c>
      <c r="C59" s="638"/>
      <c r="F59" s="639"/>
      <c r="G59" s="639"/>
      <c r="H59" s="639"/>
      <c r="I59" s="639"/>
      <c r="J59" s="639"/>
      <c r="K59" s="608"/>
      <c r="L59" s="608"/>
      <c r="M59" s="640"/>
    </row>
    <row r="60" spans="1:30" customFormat="1" ht="15.6">
      <c r="A60" s="606" t="s">
        <v>401</v>
      </c>
      <c r="C60" s="638"/>
      <c r="F60" s="639"/>
      <c r="G60" s="639"/>
      <c r="H60" s="639"/>
      <c r="I60" s="639"/>
      <c r="J60" s="639"/>
      <c r="K60" s="608"/>
      <c r="L60" s="608"/>
      <c r="M60" s="640"/>
    </row>
  </sheetData>
  <mergeCells count="76">
    <mergeCell ref="A49:A50"/>
    <mergeCell ref="B49:B50"/>
    <mergeCell ref="B37:B38"/>
    <mergeCell ref="A41:A42"/>
    <mergeCell ref="B41:B42"/>
    <mergeCell ref="A43:A44"/>
    <mergeCell ref="B43:B44"/>
    <mergeCell ref="F47:F48"/>
    <mergeCell ref="A45:A46"/>
    <mergeCell ref="B45:B46"/>
    <mergeCell ref="A39:A40"/>
    <mergeCell ref="B39:B40"/>
    <mergeCell ref="A31:A32"/>
    <mergeCell ref="B31:B32"/>
    <mergeCell ref="A51:F51"/>
    <mergeCell ref="A33:A34"/>
    <mergeCell ref="B33:B34"/>
    <mergeCell ref="A35:A36"/>
    <mergeCell ref="B35:B36"/>
    <mergeCell ref="A37:A38"/>
    <mergeCell ref="F37:F38"/>
    <mergeCell ref="F39:F40"/>
    <mergeCell ref="F41:F42"/>
    <mergeCell ref="F43:F44"/>
    <mergeCell ref="F45:F46"/>
    <mergeCell ref="F49:F50"/>
    <mergeCell ref="A47:A48"/>
    <mergeCell ref="B47:B48"/>
    <mergeCell ref="A23:A24"/>
    <mergeCell ref="B23:B24"/>
    <mergeCell ref="A27:A28"/>
    <mergeCell ref="B27:B28"/>
    <mergeCell ref="A29:A30"/>
    <mergeCell ref="B29:B30"/>
    <mergeCell ref="A15:A16"/>
    <mergeCell ref="B15:B16"/>
    <mergeCell ref="F15:F16"/>
    <mergeCell ref="A25:A26"/>
    <mergeCell ref="B25:B26"/>
    <mergeCell ref="A17:A18"/>
    <mergeCell ref="B17:B18"/>
    <mergeCell ref="F17:F18"/>
    <mergeCell ref="A19:A20"/>
    <mergeCell ref="B19:B20"/>
    <mergeCell ref="F19:F20"/>
    <mergeCell ref="F23:F24"/>
    <mergeCell ref="F25:F26"/>
    <mergeCell ref="A21:A22"/>
    <mergeCell ref="B21:B22"/>
    <mergeCell ref="F21:F22"/>
    <mergeCell ref="A11:A12"/>
    <mergeCell ref="B11:B12"/>
    <mergeCell ref="F11:F12"/>
    <mergeCell ref="A13:A14"/>
    <mergeCell ref="B13:B14"/>
    <mergeCell ref="F13:F14"/>
    <mergeCell ref="A1:AD1"/>
    <mergeCell ref="A2:AD2"/>
    <mergeCell ref="A9:A10"/>
    <mergeCell ref="B9:B10"/>
    <mergeCell ref="F9:F10"/>
    <mergeCell ref="A7:A8"/>
    <mergeCell ref="B7:B8"/>
    <mergeCell ref="F7:F8"/>
    <mergeCell ref="W3:Z3"/>
    <mergeCell ref="AA3:AD3"/>
    <mergeCell ref="A3:F3"/>
    <mergeCell ref="K3:N3"/>
    <mergeCell ref="O3:R3"/>
    <mergeCell ref="S3:V3"/>
    <mergeCell ref="G3:J3"/>
    <mergeCell ref="F27:F28"/>
    <mergeCell ref="F29:F30"/>
    <mergeCell ref="F31:F32"/>
    <mergeCell ref="F33:F34"/>
    <mergeCell ref="F35:F36"/>
  </mergeCells>
  <pageMargins left="0.23622047244094491" right="0.23622047244094491" top="0.74803149606299213" bottom="0.74803149606299213" header="0.31496062992125984" footer="0.31496062992125984"/>
  <pageSetup scale="4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2:D14"/>
  <sheetViews>
    <sheetView workbookViewId="0">
      <selection activeCell="G9" sqref="G9"/>
    </sheetView>
  </sheetViews>
  <sheetFormatPr baseColWidth="10" defaultRowHeight="15.6"/>
  <cols>
    <col min="2" max="2" width="39.09765625" customWidth="1"/>
    <col min="3" max="3" width="16.69921875" customWidth="1"/>
    <col min="4" max="4" width="12.3984375" bestFit="1" customWidth="1"/>
  </cols>
  <sheetData>
    <row r="2" spans="1:4">
      <c r="A2" s="189" t="s">
        <v>22</v>
      </c>
      <c r="B2" s="190" t="s">
        <v>95</v>
      </c>
      <c r="C2" s="191" t="s">
        <v>24</v>
      </c>
    </row>
    <row r="3" spans="1:4">
      <c r="A3" s="229" t="s">
        <v>143</v>
      </c>
      <c r="B3" s="229" t="s">
        <v>17</v>
      </c>
      <c r="C3" s="230">
        <v>53</v>
      </c>
      <c r="D3" s="728">
        <v>53</v>
      </c>
    </row>
    <row r="4" spans="1:4">
      <c r="A4" s="229" t="s">
        <v>12</v>
      </c>
      <c r="B4" s="229" t="s">
        <v>144</v>
      </c>
      <c r="C4" s="230">
        <v>85000</v>
      </c>
      <c r="D4" s="728">
        <v>64697.078041799701</v>
      </c>
    </row>
    <row r="5" spans="1:4">
      <c r="A5" s="229" t="s">
        <v>10</v>
      </c>
      <c r="B5" s="229" t="s">
        <v>84</v>
      </c>
      <c r="C5" s="230">
        <v>450000</v>
      </c>
      <c r="D5" s="728">
        <v>312500</v>
      </c>
    </row>
    <row r="6" spans="1:4">
      <c r="A6" s="229" t="s">
        <v>9</v>
      </c>
      <c r="B6" s="229" t="s">
        <v>145</v>
      </c>
      <c r="C6" s="230">
        <v>9500</v>
      </c>
      <c r="D6" s="728">
        <v>1530</v>
      </c>
    </row>
    <row r="12" spans="1:4">
      <c r="A12" s="606" t="s">
        <v>399</v>
      </c>
    </row>
    <row r="13" spans="1:4">
      <c r="A13" s="606" t="s">
        <v>400</v>
      </c>
    </row>
    <row r="14" spans="1:4">
      <c r="A14" s="606" t="s">
        <v>401</v>
      </c>
    </row>
  </sheetData>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BC17A-F748-48DA-9607-979AE3D7B7A1}">
  <sheetPr>
    <tabColor rgb="FF92D050"/>
  </sheetPr>
  <dimension ref="A1:H24"/>
  <sheetViews>
    <sheetView topLeftCell="A16" workbookViewId="0">
      <selection activeCell="E9" sqref="E9"/>
    </sheetView>
  </sheetViews>
  <sheetFormatPr baseColWidth="10" defaultRowHeight="15.6"/>
  <cols>
    <col min="1" max="1" width="6.19921875" customWidth="1"/>
    <col min="2" max="2" width="44" customWidth="1"/>
    <col min="4" max="4" width="8.19921875" customWidth="1"/>
    <col min="5" max="5" width="57" customWidth="1"/>
    <col min="6" max="6" width="14" customWidth="1"/>
    <col min="7" max="7" width="5.59765625" customWidth="1"/>
    <col min="8" max="8" width="9.8984375" customWidth="1"/>
  </cols>
  <sheetData>
    <row r="1" spans="1:8" ht="19.95" customHeight="1"/>
    <row r="2" spans="1:8" ht="19.95" customHeight="1" thickBot="1">
      <c r="A2" s="854" t="s">
        <v>146</v>
      </c>
      <c r="B2" s="855"/>
      <c r="C2" s="855"/>
      <c r="D2" s="855"/>
    </row>
    <row r="3" spans="1:8" ht="19.95" customHeight="1">
      <c r="A3" s="237"/>
      <c r="B3" s="238" t="s">
        <v>147</v>
      </c>
      <c r="C3" s="239" t="s">
        <v>3</v>
      </c>
      <c r="D3" s="240"/>
      <c r="E3" s="241" t="s">
        <v>148</v>
      </c>
      <c r="F3" s="242">
        <v>1300000</v>
      </c>
    </row>
    <row r="4" spans="1:8" ht="19.95" customHeight="1">
      <c r="A4" s="237"/>
      <c r="B4" s="243" t="s">
        <v>149</v>
      </c>
      <c r="C4" s="244">
        <v>8.3299999999999999E-2</v>
      </c>
      <c r="D4" s="237"/>
      <c r="E4" s="245" t="s">
        <v>150</v>
      </c>
      <c r="F4" s="246">
        <v>162000</v>
      </c>
    </row>
    <row r="5" spans="1:8" ht="19.95" customHeight="1">
      <c r="A5" s="237"/>
      <c r="B5" s="243" t="s">
        <v>151</v>
      </c>
      <c r="C5" s="244">
        <v>8.3299999999999999E-2</v>
      </c>
      <c r="D5" s="237"/>
      <c r="E5" s="241"/>
    </row>
    <row r="6" spans="1:8" ht="19.95" customHeight="1">
      <c r="A6" s="237"/>
      <c r="B6" s="243" t="s">
        <v>152</v>
      </c>
      <c r="C6" s="244">
        <v>0.01</v>
      </c>
      <c r="D6" s="237"/>
      <c r="E6" s="247" t="s">
        <v>153</v>
      </c>
      <c r="F6" s="242">
        <f>+F3*(1+C18)+F4</f>
        <v>2342880</v>
      </c>
    </row>
    <row r="7" spans="1:8" ht="19.95" customHeight="1" thickBot="1">
      <c r="A7" s="237"/>
      <c r="B7" s="243" t="s">
        <v>154</v>
      </c>
      <c r="C7" s="248">
        <v>0.05</v>
      </c>
      <c r="D7" s="237"/>
    </row>
    <row r="8" spans="1:8" ht="19.95" customHeight="1">
      <c r="A8" s="237"/>
      <c r="B8" s="243" t="s">
        <v>155</v>
      </c>
      <c r="C8" s="248">
        <v>8.5000000000000006E-2</v>
      </c>
      <c r="D8" s="237"/>
      <c r="E8" s="249" t="s">
        <v>156</v>
      </c>
      <c r="F8" s="249" t="s">
        <v>1</v>
      </c>
      <c r="G8" s="856" t="s">
        <v>157</v>
      </c>
      <c r="H8" s="857"/>
    </row>
    <row r="9" spans="1:8" ht="19.95" customHeight="1">
      <c r="A9" s="237"/>
      <c r="B9" s="243" t="s">
        <v>158</v>
      </c>
      <c r="C9" s="248">
        <v>0.12</v>
      </c>
      <c r="D9" s="237"/>
      <c r="E9" s="250" t="s">
        <v>159</v>
      </c>
      <c r="F9" s="251" t="s">
        <v>65</v>
      </c>
      <c r="G9" s="858">
        <f>+F6*0.0666666666666667</f>
        <v>156192.00000000006</v>
      </c>
      <c r="H9" s="859">
        <f>H4*2/30</f>
        <v>0</v>
      </c>
    </row>
    <row r="10" spans="1:8" ht="19.95" customHeight="1">
      <c r="A10" s="237"/>
      <c r="B10" s="243" t="s">
        <v>160</v>
      </c>
      <c r="C10" s="248">
        <v>6.9599999999999995E-2</v>
      </c>
      <c r="D10" s="237"/>
      <c r="E10" s="250" t="s">
        <v>161</v>
      </c>
      <c r="F10" s="251" t="s">
        <v>65</v>
      </c>
      <c r="G10" s="858">
        <f>+F6*1.5/30</f>
        <v>117144</v>
      </c>
      <c r="H10" s="860"/>
    </row>
    <row r="11" spans="1:8" ht="19.95" customHeight="1" thickBot="1">
      <c r="A11" s="237"/>
      <c r="B11" s="243" t="s">
        <v>162</v>
      </c>
      <c r="C11" s="248">
        <v>0.02</v>
      </c>
      <c r="D11" s="237"/>
      <c r="E11" s="252" t="s">
        <v>137</v>
      </c>
      <c r="F11" s="253" t="s">
        <v>65</v>
      </c>
      <c r="G11" s="861">
        <f>+F6*1/30</f>
        <v>78096</v>
      </c>
      <c r="H11" s="862"/>
    </row>
    <row r="12" spans="1:8" ht="19.95" customHeight="1">
      <c r="A12" s="237"/>
      <c r="B12" s="243" t="s">
        <v>163</v>
      </c>
      <c r="C12" s="248">
        <v>0.03</v>
      </c>
      <c r="D12" s="237"/>
    </row>
    <row r="13" spans="1:8" ht="19.95" customHeight="1">
      <c r="A13" s="237"/>
      <c r="B13" s="243" t="s">
        <v>164</v>
      </c>
      <c r="C13" s="248">
        <v>0.04</v>
      </c>
      <c r="D13" s="237"/>
    </row>
    <row r="14" spans="1:8" ht="19.95" customHeight="1">
      <c r="A14" s="237"/>
      <c r="B14" s="243" t="s">
        <v>165</v>
      </c>
      <c r="C14" s="254">
        <v>0.05</v>
      </c>
      <c r="D14" s="237"/>
      <c r="F14" s="228"/>
    </row>
    <row r="15" spans="1:8" ht="19.95" customHeight="1">
      <c r="A15" s="237"/>
      <c r="B15" s="243" t="s">
        <v>166</v>
      </c>
      <c r="C15" s="255">
        <v>3.8E-3</v>
      </c>
      <c r="D15" s="237"/>
      <c r="F15" s="261"/>
    </row>
    <row r="16" spans="1:8" ht="19.95" customHeight="1">
      <c r="A16" s="237"/>
      <c r="B16" s="243" t="s">
        <v>167</v>
      </c>
      <c r="C16" s="255">
        <v>3.8E-3</v>
      </c>
      <c r="D16" s="237"/>
    </row>
    <row r="17" spans="1:7" ht="19.95" customHeight="1">
      <c r="A17" s="237"/>
      <c r="B17" s="243" t="s">
        <v>168</v>
      </c>
      <c r="C17" s="254">
        <v>2.8799999999999999E-2</v>
      </c>
      <c r="D17" s="237"/>
      <c r="G17" s="256"/>
    </row>
    <row r="18" spans="1:7" ht="19.95" customHeight="1" thickBot="1">
      <c r="A18" s="237"/>
      <c r="B18" s="257" t="s">
        <v>169</v>
      </c>
      <c r="C18" s="258">
        <f>ROUND(SUM(C4:C17),4)</f>
        <v>0.67759999999999998</v>
      </c>
      <c r="D18" s="259">
        <f>+C18-C14</f>
        <v>0.62759999999999994</v>
      </c>
      <c r="E18" s="260"/>
    </row>
    <row r="19" spans="1:7" ht="19.2">
      <c r="A19" s="237"/>
    </row>
    <row r="22" spans="1:7">
      <c r="B22" s="606" t="s">
        <v>399</v>
      </c>
    </row>
    <row r="23" spans="1:7">
      <c r="B23" s="606" t="s">
        <v>400</v>
      </c>
    </row>
    <row r="24" spans="1:7">
      <c r="B24" s="606" t="s">
        <v>401</v>
      </c>
    </row>
  </sheetData>
  <mergeCells count="5">
    <mergeCell ref="A2:D2"/>
    <mergeCell ref="G8:H8"/>
    <mergeCell ref="G9:H9"/>
    <mergeCell ref="G10:H10"/>
    <mergeCell ref="G11:H11"/>
  </mergeCells>
  <pageMargins left="0.7" right="0.7" top="0.75" bottom="0.75" header="0.3" footer="0.3"/>
  <pageSetup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B2:D25"/>
  <sheetViews>
    <sheetView topLeftCell="A4" zoomScale="80" zoomScaleNormal="80" workbookViewId="0">
      <selection activeCell="D10" sqref="D10"/>
    </sheetView>
  </sheetViews>
  <sheetFormatPr baseColWidth="10" defaultRowHeight="15.6"/>
  <cols>
    <col min="1" max="1" width="5.69921875" customWidth="1"/>
    <col min="2" max="2" width="9.69921875" customWidth="1"/>
    <col min="3" max="3" width="46.19921875" customWidth="1"/>
    <col min="4" max="4" width="14.59765625" style="228" customWidth="1"/>
  </cols>
  <sheetData>
    <row r="2" spans="2:4">
      <c r="B2" s="192" t="s">
        <v>139</v>
      </c>
      <c r="C2" s="193" t="s">
        <v>96</v>
      </c>
      <c r="D2" s="227" t="s">
        <v>24</v>
      </c>
    </row>
    <row r="3" spans="2:4">
      <c r="B3" s="231" t="s">
        <v>141</v>
      </c>
      <c r="C3" s="281" t="s">
        <v>140</v>
      </c>
      <c r="D3" s="283">
        <v>120873.10082671601</v>
      </c>
    </row>
    <row r="4" spans="2:4">
      <c r="B4" s="231" t="s">
        <v>141</v>
      </c>
      <c r="C4" s="281" t="s">
        <v>91</v>
      </c>
      <c r="D4" s="283">
        <v>68651.582301227347</v>
      </c>
    </row>
    <row r="5" spans="2:4" ht="31.2">
      <c r="B5" s="231" t="s">
        <v>141</v>
      </c>
      <c r="C5" s="281" t="s">
        <v>102</v>
      </c>
      <c r="D5" s="283">
        <v>129351.16851877996</v>
      </c>
    </row>
    <row r="6" spans="2:4">
      <c r="B6" s="231" t="s">
        <v>141</v>
      </c>
      <c r="C6" s="281" t="s">
        <v>175</v>
      </c>
      <c r="D6" s="283">
        <v>128918.09604711263</v>
      </c>
    </row>
    <row r="7" spans="2:4" ht="31.2">
      <c r="B7" s="231" t="s">
        <v>141</v>
      </c>
      <c r="C7" s="281" t="s">
        <v>92</v>
      </c>
      <c r="D7" s="283">
        <v>217772.903171351</v>
      </c>
    </row>
    <row r="8" spans="2:4">
      <c r="B8" s="231" t="s">
        <v>141</v>
      </c>
      <c r="C8" s="281" t="s">
        <v>97</v>
      </c>
      <c r="D8" s="283">
        <v>77252.960007717906</v>
      </c>
    </row>
    <row r="9" spans="2:4" ht="31.2">
      <c r="B9" s="231" t="s">
        <v>141</v>
      </c>
      <c r="C9" s="281" t="s">
        <v>99</v>
      </c>
      <c r="D9" s="283">
        <v>185284.48919720409</v>
      </c>
    </row>
    <row r="10" spans="2:4" ht="31.2">
      <c r="B10" s="231" t="s">
        <v>141</v>
      </c>
      <c r="C10" s="281" t="s">
        <v>101</v>
      </c>
      <c r="D10" s="283">
        <v>539513.49538804009</v>
      </c>
    </row>
    <row r="11" spans="2:4" ht="18" customHeight="1">
      <c r="B11" s="231" t="s">
        <v>141</v>
      </c>
      <c r="C11" s="282" t="s">
        <v>100</v>
      </c>
      <c r="D11" s="283">
        <v>7502.6740362191304</v>
      </c>
    </row>
    <row r="12" spans="2:4">
      <c r="B12" s="231" t="s">
        <v>141</v>
      </c>
      <c r="C12" s="281" t="s">
        <v>18</v>
      </c>
      <c r="D12" s="283">
        <v>120000</v>
      </c>
    </row>
    <row r="13" spans="2:4">
      <c r="B13" s="231" t="s">
        <v>141</v>
      </c>
      <c r="C13" s="281" t="s">
        <v>98</v>
      </c>
      <c r="D13" s="283">
        <v>51773.60607673254</v>
      </c>
    </row>
    <row r="14" spans="2:4">
      <c r="B14" s="231" t="s">
        <v>141</v>
      </c>
      <c r="C14" s="281" t="s">
        <v>104</v>
      </c>
      <c r="D14" s="283">
        <v>147607.76294104985</v>
      </c>
    </row>
    <row r="15" spans="2:4" ht="31.2">
      <c r="B15" s="231" t="s">
        <v>141</v>
      </c>
      <c r="C15" s="281" t="s">
        <v>194</v>
      </c>
      <c r="D15" s="283">
        <v>11776.254263274015</v>
      </c>
    </row>
    <row r="16" spans="2:4">
      <c r="B16" s="231" t="s">
        <v>141</v>
      </c>
      <c r="C16" s="229" t="s">
        <v>192</v>
      </c>
      <c r="D16" s="283">
        <v>6042</v>
      </c>
    </row>
    <row r="17" spans="2:4" ht="31.2">
      <c r="B17" s="231" t="s">
        <v>141</v>
      </c>
      <c r="C17" s="281" t="s">
        <v>193</v>
      </c>
      <c r="D17" s="283">
        <v>6458</v>
      </c>
    </row>
    <row r="18" spans="2:4">
      <c r="B18" s="231" t="s">
        <v>141</v>
      </c>
      <c r="C18" s="281" t="s">
        <v>207</v>
      </c>
      <c r="D18" s="283">
        <v>716</v>
      </c>
    </row>
    <row r="23" spans="2:4">
      <c r="B23" s="606" t="s">
        <v>399</v>
      </c>
    </row>
    <row r="24" spans="2:4">
      <c r="B24" s="606" t="s">
        <v>400</v>
      </c>
    </row>
    <row r="25" spans="2:4">
      <c r="B25" s="606" t="s">
        <v>401</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E3"/>
  <sheetViews>
    <sheetView view="pageBreakPreview" zoomScale="130" zoomScaleNormal="120" zoomScaleSheetLayoutView="130" workbookViewId="0">
      <selection activeCell="E3" sqref="E3"/>
    </sheetView>
  </sheetViews>
  <sheetFormatPr baseColWidth="10" defaultRowHeight="15.6"/>
  <cols>
    <col min="1" max="1" width="4.09765625" customWidth="1"/>
    <col min="2" max="2" width="39.59765625" customWidth="1"/>
    <col min="3" max="3" width="12.19921875" customWidth="1"/>
  </cols>
  <sheetData>
    <row r="1" spans="1:5" ht="25.5" customHeight="1">
      <c r="A1" s="863" t="s">
        <v>87</v>
      </c>
      <c r="B1" s="864"/>
      <c r="C1" s="864"/>
      <c r="D1" s="864"/>
    </row>
    <row r="2" spans="1:5">
      <c r="A2" s="184" t="s">
        <v>89</v>
      </c>
      <c r="B2" s="185" t="s">
        <v>21</v>
      </c>
      <c r="C2" s="185" t="s">
        <v>88</v>
      </c>
      <c r="D2" s="196" t="s">
        <v>112</v>
      </c>
      <c r="E2" s="196" t="s">
        <v>113</v>
      </c>
    </row>
    <row r="3" spans="1:5">
      <c r="A3" s="186">
        <v>1</v>
      </c>
      <c r="B3" s="187" t="s">
        <v>115</v>
      </c>
      <c r="C3" s="188">
        <v>470</v>
      </c>
      <c r="D3" s="194">
        <v>6</v>
      </c>
      <c r="E3" s="195">
        <f>+C3*D3</f>
        <v>2820</v>
      </c>
    </row>
  </sheetData>
  <mergeCells count="1">
    <mergeCell ref="A1:D1"/>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36EE8F-D8DB-437B-B602-0179FD4460D2}">
  <sheetPr>
    <tabColor rgb="FF92D050"/>
    <pageSetUpPr fitToPage="1"/>
  </sheetPr>
  <dimension ref="A1:I54"/>
  <sheetViews>
    <sheetView zoomScaleNormal="100" zoomScaleSheetLayoutView="85" workbookViewId="0">
      <selection activeCell="A49" sqref="A49"/>
    </sheetView>
  </sheetViews>
  <sheetFormatPr baseColWidth="10" defaultColWidth="12.19921875" defaultRowHeight="13.2"/>
  <cols>
    <col min="1" max="1" width="51.19921875" style="482" customWidth="1"/>
    <col min="2" max="2" width="17.3984375" style="482" bestFit="1" customWidth="1"/>
    <col min="3" max="3" width="15.19921875" style="482" bestFit="1" customWidth="1"/>
    <col min="4" max="4" width="16.69921875" style="482" bestFit="1" customWidth="1"/>
    <col min="5" max="5" width="19" style="485" bestFit="1" customWidth="1"/>
    <col min="6" max="6" width="21.19921875" style="482" customWidth="1"/>
    <col min="7" max="7" width="10.19921875" style="482" customWidth="1"/>
    <col min="8" max="8" width="12.59765625" style="482" customWidth="1"/>
    <col min="9" max="9" width="16.3984375" style="482" customWidth="1"/>
    <col min="10" max="232" width="10.19921875" style="482" customWidth="1"/>
    <col min="233" max="233" width="35.19921875" style="482" customWidth="1"/>
    <col min="234" max="234" width="9.5" style="482" customWidth="1"/>
    <col min="235" max="236" width="12.19921875" style="482"/>
    <col min="237" max="237" width="51.19921875" style="482" customWidth="1"/>
    <col min="238" max="238" width="17.3984375" style="482" bestFit="1" customWidth="1"/>
    <col min="239" max="239" width="15.19921875" style="482" bestFit="1" customWidth="1"/>
    <col min="240" max="240" width="16.69921875" style="482" bestFit="1" customWidth="1"/>
    <col min="241" max="241" width="19" style="482" bestFit="1" customWidth="1"/>
    <col min="242" max="242" width="21.19921875" style="482" customWidth="1"/>
    <col min="243" max="243" width="10.19921875" style="482" customWidth="1"/>
    <col min="244" max="260" width="0" style="482" hidden="1" customWidth="1"/>
    <col min="261" max="488" width="10.19921875" style="482" customWidth="1"/>
    <col min="489" max="489" width="35.19921875" style="482" customWidth="1"/>
    <col min="490" max="490" width="9.5" style="482" customWidth="1"/>
    <col min="491" max="492" width="12.19921875" style="482"/>
    <col min="493" max="493" width="51.19921875" style="482" customWidth="1"/>
    <col min="494" max="494" width="17.3984375" style="482" bestFit="1" customWidth="1"/>
    <col min="495" max="495" width="15.19921875" style="482" bestFit="1" customWidth="1"/>
    <col min="496" max="496" width="16.69921875" style="482" bestFit="1" customWidth="1"/>
    <col min="497" max="497" width="19" style="482" bestFit="1" customWidth="1"/>
    <col min="498" max="498" width="21.19921875" style="482" customWidth="1"/>
    <col min="499" max="499" width="10.19921875" style="482" customWidth="1"/>
    <col min="500" max="516" width="0" style="482" hidden="1" customWidth="1"/>
    <col min="517" max="744" width="10.19921875" style="482" customWidth="1"/>
    <col min="745" max="745" width="35.19921875" style="482" customWidth="1"/>
    <col min="746" max="746" width="9.5" style="482" customWidth="1"/>
    <col min="747" max="748" width="12.19921875" style="482"/>
    <col min="749" max="749" width="51.19921875" style="482" customWidth="1"/>
    <col min="750" max="750" width="17.3984375" style="482" bestFit="1" customWidth="1"/>
    <col min="751" max="751" width="15.19921875" style="482" bestFit="1" customWidth="1"/>
    <col min="752" max="752" width="16.69921875" style="482" bestFit="1" customWidth="1"/>
    <col min="753" max="753" width="19" style="482" bestFit="1" customWidth="1"/>
    <col min="754" max="754" width="21.19921875" style="482" customWidth="1"/>
    <col min="755" max="755" width="10.19921875" style="482" customWidth="1"/>
    <col min="756" max="772" width="0" style="482" hidden="1" customWidth="1"/>
    <col min="773" max="1000" width="10.19921875" style="482" customWidth="1"/>
    <col min="1001" max="1001" width="35.19921875" style="482" customWidth="1"/>
    <col min="1002" max="1002" width="9.5" style="482" customWidth="1"/>
    <col min="1003" max="1004" width="12.19921875" style="482"/>
    <col min="1005" max="1005" width="51.19921875" style="482" customWidth="1"/>
    <col min="1006" max="1006" width="17.3984375" style="482" bestFit="1" customWidth="1"/>
    <col min="1007" max="1007" width="15.19921875" style="482" bestFit="1" customWidth="1"/>
    <col min="1008" max="1008" width="16.69921875" style="482" bestFit="1" customWidth="1"/>
    <col min="1009" max="1009" width="19" style="482" bestFit="1" customWidth="1"/>
    <col min="1010" max="1010" width="21.19921875" style="482" customWidth="1"/>
    <col min="1011" max="1011" width="10.19921875" style="482" customWidth="1"/>
    <col min="1012" max="1028" width="0" style="482" hidden="1" customWidth="1"/>
    <col min="1029" max="1256" width="10.19921875" style="482" customWidth="1"/>
    <col min="1257" max="1257" width="35.19921875" style="482" customWidth="1"/>
    <col min="1258" max="1258" width="9.5" style="482" customWidth="1"/>
    <col min="1259" max="1260" width="12.19921875" style="482"/>
    <col min="1261" max="1261" width="51.19921875" style="482" customWidth="1"/>
    <col min="1262" max="1262" width="17.3984375" style="482" bestFit="1" customWidth="1"/>
    <col min="1263" max="1263" width="15.19921875" style="482" bestFit="1" customWidth="1"/>
    <col min="1264" max="1264" width="16.69921875" style="482" bestFit="1" customWidth="1"/>
    <col min="1265" max="1265" width="19" style="482" bestFit="1" customWidth="1"/>
    <col min="1266" max="1266" width="21.19921875" style="482" customWidth="1"/>
    <col min="1267" max="1267" width="10.19921875" style="482" customWidth="1"/>
    <col min="1268" max="1284" width="0" style="482" hidden="1" customWidth="1"/>
    <col min="1285" max="1512" width="10.19921875" style="482" customWidth="1"/>
    <col min="1513" max="1513" width="35.19921875" style="482" customWidth="1"/>
    <col min="1514" max="1514" width="9.5" style="482" customWidth="1"/>
    <col min="1515" max="1516" width="12.19921875" style="482"/>
    <col min="1517" max="1517" width="51.19921875" style="482" customWidth="1"/>
    <col min="1518" max="1518" width="17.3984375" style="482" bestFit="1" customWidth="1"/>
    <col min="1519" max="1519" width="15.19921875" style="482" bestFit="1" customWidth="1"/>
    <col min="1520" max="1520" width="16.69921875" style="482" bestFit="1" customWidth="1"/>
    <col min="1521" max="1521" width="19" style="482" bestFit="1" customWidth="1"/>
    <col min="1522" max="1522" width="21.19921875" style="482" customWidth="1"/>
    <col min="1523" max="1523" width="10.19921875" style="482" customWidth="1"/>
    <col min="1524" max="1540" width="0" style="482" hidden="1" customWidth="1"/>
    <col min="1541" max="1768" width="10.19921875" style="482" customWidth="1"/>
    <col min="1769" max="1769" width="35.19921875" style="482" customWidth="1"/>
    <col min="1770" max="1770" width="9.5" style="482" customWidth="1"/>
    <col min="1771" max="1772" width="12.19921875" style="482"/>
    <col min="1773" max="1773" width="51.19921875" style="482" customWidth="1"/>
    <col min="1774" max="1774" width="17.3984375" style="482" bestFit="1" customWidth="1"/>
    <col min="1775" max="1775" width="15.19921875" style="482" bestFit="1" customWidth="1"/>
    <col min="1776" max="1776" width="16.69921875" style="482" bestFit="1" customWidth="1"/>
    <col min="1777" max="1777" width="19" style="482" bestFit="1" customWidth="1"/>
    <col min="1778" max="1778" width="21.19921875" style="482" customWidth="1"/>
    <col min="1779" max="1779" width="10.19921875" style="482" customWidth="1"/>
    <col min="1780" max="1796" width="0" style="482" hidden="1" customWidth="1"/>
    <col min="1797" max="2024" width="10.19921875" style="482" customWidth="1"/>
    <col min="2025" max="2025" width="35.19921875" style="482" customWidth="1"/>
    <col min="2026" max="2026" width="9.5" style="482" customWidth="1"/>
    <col min="2027" max="2028" width="12.19921875" style="482"/>
    <col min="2029" max="2029" width="51.19921875" style="482" customWidth="1"/>
    <col min="2030" max="2030" width="17.3984375" style="482" bestFit="1" customWidth="1"/>
    <col min="2031" max="2031" width="15.19921875" style="482" bestFit="1" customWidth="1"/>
    <col min="2032" max="2032" width="16.69921875" style="482" bestFit="1" customWidth="1"/>
    <col min="2033" max="2033" width="19" style="482" bestFit="1" customWidth="1"/>
    <col min="2034" max="2034" width="21.19921875" style="482" customWidth="1"/>
    <col min="2035" max="2035" width="10.19921875" style="482" customWidth="1"/>
    <col min="2036" max="2052" width="0" style="482" hidden="1" customWidth="1"/>
    <col min="2053" max="2280" width="10.19921875" style="482" customWidth="1"/>
    <col min="2281" max="2281" width="35.19921875" style="482" customWidth="1"/>
    <col min="2282" max="2282" width="9.5" style="482" customWidth="1"/>
    <col min="2283" max="2284" width="12.19921875" style="482"/>
    <col min="2285" max="2285" width="51.19921875" style="482" customWidth="1"/>
    <col min="2286" max="2286" width="17.3984375" style="482" bestFit="1" customWidth="1"/>
    <col min="2287" max="2287" width="15.19921875" style="482" bestFit="1" customWidth="1"/>
    <col min="2288" max="2288" width="16.69921875" style="482" bestFit="1" customWidth="1"/>
    <col min="2289" max="2289" width="19" style="482" bestFit="1" customWidth="1"/>
    <col min="2290" max="2290" width="21.19921875" style="482" customWidth="1"/>
    <col min="2291" max="2291" width="10.19921875" style="482" customWidth="1"/>
    <col min="2292" max="2308" width="0" style="482" hidden="1" customWidth="1"/>
    <col min="2309" max="2536" width="10.19921875" style="482" customWidth="1"/>
    <col min="2537" max="2537" width="35.19921875" style="482" customWidth="1"/>
    <col min="2538" max="2538" width="9.5" style="482" customWidth="1"/>
    <col min="2539" max="2540" width="12.19921875" style="482"/>
    <col min="2541" max="2541" width="51.19921875" style="482" customWidth="1"/>
    <col min="2542" max="2542" width="17.3984375" style="482" bestFit="1" customWidth="1"/>
    <col min="2543" max="2543" width="15.19921875" style="482" bestFit="1" customWidth="1"/>
    <col min="2544" max="2544" width="16.69921875" style="482" bestFit="1" customWidth="1"/>
    <col min="2545" max="2545" width="19" style="482" bestFit="1" customWidth="1"/>
    <col min="2546" max="2546" width="21.19921875" style="482" customWidth="1"/>
    <col min="2547" max="2547" width="10.19921875" style="482" customWidth="1"/>
    <col min="2548" max="2564" width="0" style="482" hidden="1" customWidth="1"/>
    <col min="2565" max="2792" width="10.19921875" style="482" customWidth="1"/>
    <col min="2793" max="2793" width="35.19921875" style="482" customWidth="1"/>
    <col min="2794" max="2794" width="9.5" style="482" customWidth="1"/>
    <col min="2795" max="2796" width="12.19921875" style="482"/>
    <col min="2797" max="2797" width="51.19921875" style="482" customWidth="1"/>
    <col min="2798" max="2798" width="17.3984375" style="482" bestFit="1" customWidth="1"/>
    <col min="2799" max="2799" width="15.19921875" style="482" bestFit="1" customWidth="1"/>
    <col min="2800" max="2800" width="16.69921875" style="482" bestFit="1" customWidth="1"/>
    <col min="2801" max="2801" width="19" style="482" bestFit="1" customWidth="1"/>
    <col min="2802" max="2802" width="21.19921875" style="482" customWidth="1"/>
    <col min="2803" max="2803" width="10.19921875" style="482" customWidth="1"/>
    <col min="2804" max="2820" width="0" style="482" hidden="1" customWidth="1"/>
    <col min="2821" max="3048" width="10.19921875" style="482" customWidth="1"/>
    <col min="3049" max="3049" width="35.19921875" style="482" customWidth="1"/>
    <col min="3050" max="3050" width="9.5" style="482" customWidth="1"/>
    <col min="3051" max="3052" width="12.19921875" style="482"/>
    <col min="3053" max="3053" width="51.19921875" style="482" customWidth="1"/>
    <col min="3054" max="3054" width="17.3984375" style="482" bestFit="1" customWidth="1"/>
    <col min="3055" max="3055" width="15.19921875" style="482" bestFit="1" customWidth="1"/>
    <col min="3056" max="3056" width="16.69921875" style="482" bestFit="1" customWidth="1"/>
    <col min="3057" max="3057" width="19" style="482" bestFit="1" customWidth="1"/>
    <col min="3058" max="3058" width="21.19921875" style="482" customWidth="1"/>
    <col min="3059" max="3059" width="10.19921875" style="482" customWidth="1"/>
    <col min="3060" max="3076" width="0" style="482" hidden="1" customWidth="1"/>
    <col min="3077" max="3304" width="10.19921875" style="482" customWidth="1"/>
    <col min="3305" max="3305" width="35.19921875" style="482" customWidth="1"/>
    <col min="3306" max="3306" width="9.5" style="482" customWidth="1"/>
    <col min="3307" max="3308" width="12.19921875" style="482"/>
    <col min="3309" max="3309" width="51.19921875" style="482" customWidth="1"/>
    <col min="3310" max="3310" width="17.3984375" style="482" bestFit="1" customWidth="1"/>
    <col min="3311" max="3311" width="15.19921875" style="482" bestFit="1" customWidth="1"/>
    <col min="3312" max="3312" width="16.69921875" style="482" bestFit="1" customWidth="1"/>
    <col min="3313" max="3313" width="19" style="482" bestFit="1" customWidth="1"/>
    <col min="3314" max="3314" width="21.19921875" style="482" customWidth="1"/>
    <col min="3315" max="3315" width="10.19921875" style="482" customWidth="1"/>
    <col min="3316" max="3332" width="0" style="482" hidden="1" customWidth="1"/>
    <col min="3333" max="3560" width="10.19921875" style="482" customWidth="1"/>
    <col min="3561" max="3561" width="35.19921875" style="482" customWidth="1"/>
    <col min="3562" max="3562" width="9.5" style="482" customWidth="1"/>
    <col min="3563" max="3564" width="12.19921875" style="482"/>
    <col min="3565" max="3565" width="51.19921875" style="482" customWidth="1"/>
    <col min="3566" max="3566" width="17.3984375" style="482" bestFit="1" customWidth="1"/>
    <col min="3567" max="3567" width="15.19921875" style="482" bestFit="1" customWidth="1"/>
    <col min="3568" max="3568" width="16.69921875" style="482" bestFit="1" customWidth="1"/>
    <col min="3569" max="3569" width="19" style="482" bestFit="1" customWidth="1"/>
    <col min="3570" max="3570" width="21.19921875" style="482" customWidth="1"/>
    <col min="3571" max="3571" width="10.19921875" style="482" customWidth="1"/>
    <col min="3572" max="3588" width="0" style="482" hidden="1" customWidth="1"/>
    <col min="3589" max="3816" width="10.19921875" style="482" customWidth="1"/>
    <col min="3817" max="3817" width="35.19921875" style="482" customWidth="1"/>
    <col min="3818" max="3818" width="9.5" style="482" customWidth="1"/>
    <col min="3819" max="3820" width="12.19921875" style="482"/>
    <col min="3821" max="3821" width="51.19921875" style="482" customWidth="1"/>
    <col min="3822" max="3822" width="17.3984375" style="482" bestFit="1" customWidth="1"/>
    <col min="3823" max="3823" width="15.19921875" style="482" bestFit="1" customWidth="1"/>
    <col min="3824" max="3824" width="16.69921875" style="482" bestFit="1" customWidth="1"/>
    <col min="3825" max="3825" width="19" style="482" bestFit="1" customWidth="1"/>
    <col min="3826" max="3826" width="21.19921875" style="482" customWidth="1"/>
    <col min="3827" max="3827" width="10.19921875" style="482" customWidth="1"/>
    <col min="3828" max="3844" width="0" style="482" hidden="1" customWidth="1"/>
    <col min="3845" max="4072" width="10.19921875" style="482" customWidth="1"/>
    <col min="4073" max="4073" width="35.19921875" style="482" customWidth="1"/>
    <col min="4074" max="4074" width="9.5" style="482" customWidth="1"/>
    <col min="4075" max="4076" width="12.19921875" style="482"/>
    <col min="4077" max="4077" width="51.19921875" style="482" customWidth="1"/>
    <col min="4078" max="4078" width="17.3984375" style="482" bestFit="1" customWidth="1"/>
    <col min="4079" max="4079" width="15.19921875" style="482" bestFit="1" customWidth="1"/>
    <col min="4080" max="4080" width="16.69921875" style="482" bestFit="1" customWidth="1"/>
    <col min="4081" max="4081" width="19" style="482" bestFit="1" customWidth="1"/>
    <col min="4082" max="4082" width="21.19921875" style="482" customWidth="1"/>
    <col min="4083" max="4083" width="10.19921875" style="482" customWidth="1"/>
    <col min="4084" max="4100" width="0" style="482" hidden="1" customWidth="1"/>
    <col min="4101" max="4328" width="10.19921875" style="482" customWidth="1"/>
    <col min="4329" max="4329" width="35.19921875" style="482" customWidth="1"/>
    <col min="4330" max="4330" width="9.5" style="482" customWidth="1"/>
    <col min="4331" max="4332" width="12.19921875" style="482"/>
    <col min="4333" max="4333" width="51.19921875" style="482" customWidth="1"/>
    <col min="4334" max="4334" width="17.3984375" style="482" bestFit="1" customWidth="1"/>
    <col min="4335" max="4335" width="15.19921875" style="482" bestFit="1" customWidth="1"/>
    <col min="4336" max="4336" width="16.69921875" style="482" bestFit="1" customWidth="1"/>
    <col min="4337" max="4337" width="19" style="482" bestFit="1" customWidth="1"/>
    <col min="4338" max="4338" width="21.19921875" style="482" customWidth="1"/>
    <col min="4339" max="4339" width="10.19921875" style="482" customWidth="1"/>
    <col min="4340" max="4356" width="0" style="482" hidden="1" customWidth="1"/>
    <col min="4357" max="4584" width="10.19921875" style="482" customWidth="1"/>
    <col min="4585" max="4585" width="35.19921875" style="482" customWidth="1"/>
    <col min="4586" max="4586" width="9.5" style="482" customWidth="1"/>
    <col min="4587" max="4588" width="12.19921875" style="482"/>
    <col min="4589" max="4589" width="51.19921875" style="482" customWidth="1"/>
    <col min="4590" max="4590" width="17.3984375" style="482" bestFit="1" customWidth="1"/>
    <col min="4591" max="4591" width="15.19921875" style="482" bestFit="1" customWidth="1"/>
    <col min="4592" max="4592" width="16.69921875" style="482" bestFit="1" customWidth="1"/>
    <col min="4593" max="4593" width="19" style="482" bestFit="1" customWidth="1"/>
    <col min="4594" max="4594" width="21.19921875" style="482" customWidth="1"/>
    <col min="4595" max="4595" width="10.19921875" style="482" customWidth="1"/>
    <col min="4596" max="4612" width="0" style="482" hidden="1" customWidth="1"/>
    <col min="4613" max="4840" width="10.19921875" style="482" customWidth="1"/>
    <col min="4841" max="4841" width="35.19921875" style="482" customWidth="1"/>
    <col min="4842" max="4842" width="9.5" style="482" customWidth="1"/>
    <col min="4843" max="4844" width="12.19921875" style="482"/>
    <col min="4845" max="4845" width="51.19921875" style="482" customWidth="1"/>
    <col min="4846" max="4846" width="17.3984375" style="482" bestFit="1" customWidth="1"/>
    <col min="4847" max="4847" width="15.19921875" style="482" bestFit="1" customWidth="1"/>
    <col min="4848" max="4848" width="16.69921875" style="482" bestFit="1" customWidth="1"/>
    <col min="4849" max="4849" width="19" style="482" bestFit="1" customWidth="1"/>
    <col min="4850" max="4850" width="21.19921875" style="482" customWidth="1"/>
    <col min="4851" max="4851" width="10.19921875" style="482" customWidth="1"/>
    <col min="4852" max="4868" width="0" style="482" hidden="1" customWidth="1"/>
    <col min="4869" max="5096" width="10.19921875" style="482" customWidth="1"/>
    <col min="5097" max="5097" width="35.19921875" style="482" customWidth="1"/>
    <col min="5098" max="5098" width="9.5" style="482" customWidth="1"/>
    <col min="5099" max="5100" width="12.19921875" style="482"/>
    <col min="5101" max="5101" width="51.19921875" style="482" customWidth="1"/>
    <col min="5102" max="5102" width="17.3984375" style="482" bestFit="1" customWidth="1"/>
    <col min="5103" max="5103" width="15.19921875" style="482" bestFit="1" customWidth="1"/>
    <col min="5104" max="5104" width="16.69921875" style="482" bestFit="1" customWidth="1"/>
    <col min="5105" max="5105" width="19" style="482" bestFit="1" customWidth="1"/>
    <col min="5106" max="5106" width="21.19921875" style="482" customWidth="1"/>
    <col min="5107" max="5107" width="10.19921875" style="482" customWidth="1"/>
    <col min="5108" max="5124" width="0" style="482" hidden="1" customWidth="1"/>
    <col min="5125" max="5352" width="10.19921875" style="482" customWidth="1"/>
    <col min="5353" max="5353" width="35.19921875" style="482" customWidth="1"/>
    <col min="5354" max="5354" width="9.5" style="482" customWidth="1"/>
    <col min="5355" max="5356" width="12.19921875" style="482"/>
    <col min="5357" max="5357" width="51.19921875" style="482" customWidth="1"/>
    <col min="5358" max="5358" width="17.3984375" style="482" bestFit="1" customWidth="1"/>
    <col min="5359" max="5359" width="15.19921875" style="482" bestFit="1" customWidth="1"/>
    <col min="5360" max="5360" width="16.69921875" style="482" bestFit="1" customWidth="1"/>
    <col min="5361" max="5361" width="19" style="482" bestFit="1" customWidth="1"/>
    <col min="5362" max="5362" width="21.19921875" style="482" customWidth="1"/>
    <col min="5363" max="5363" width="10.19921875" style="482" customWidth="1"/>
    <col min="5364" max="5380" width="0" style="482" hidden="1" customWidth="1"/>
    <col min="5381" max="5608" width="10.19921875" style="482" customWidth="1"/>
    <col min="5609" max="5609" width="35.19921875" style="482" customWidth="1"/>
    <col min="5610" max="5610" width="9.5" style="482" customWidth="1"/>
    <col min="5611" max="5612" width="12.19921875" style="482"/>
    <col min="5613" max="5613" width="51.19921875" style="482" customWidth="1"/>
    <col min="5614" max="5614" width="17.3984375" style="482" bestFit="1" customWidth="1"/>
    <col min="5615" max="5615" width="15.19921875" style="482" bestFit="1" customWidth="1"/>
    <col min="5616" max="5616" width="16.69921875" style="482" bestFit="1" customWidth="1"/>
    <col min="5617" max="5617" width="19" style="482" bestFit="1" customWidth="1"/>
    <col min="5618" max="5618" width="21.19921875" style="482" customWidth="1"/>
    <col min="5619" max="5619" width="10.19921875" style="482" customWidth="1"/>
    <col min="5620" max="5636" width="0" style="482" hidden="1" customWidth="1"/>
    <col min="5637" max="5864" width="10.19921875" style="482" customWidth="1"/>
    <col min="5865" max="5865" width="35.19921875" style="482" customWidth="1"/>
    <col min="5866" max="5866" width="9.5" style="482" customWidth="1"/>
    <col min="5867" max="5868" width="12.19921875" style="482"/>
    <col min="5869" max="5869" width="51.19921875" style="482" customWidth="1"/>
    <col min="5870" max="5870" width="17.3984375" style="482" bestFit="1" customWidth="1"/>
    <col min="5871" max="5871" width="15.19921875" style="482" bestFit="1" customWidth="1"/>
    <col min="5872" max="5872" width="16.69921875" style="482" bestFit="1" customWidth="1"/>
    <col min="5873" max="5873" width="19" style="482" bestFit="1" customWidth="1"/>
    <col min="5874" max="5874" width="21.19921875" style="482" customWidth="1"/>
    <col min="5875" max="5875" width="10.19921875" style="482" customWidth="1"/>
    <col min="5876" max="5892" width="0" style="482" hidden="1" customWidth="1"/>
    <col min="5893" max="6120" width="10.19921875" style="482" customWidth="1"/>
    <col min="6121" max="6121" width="35.19921875" style="482" customWidth="1"/>
    <col min="6122" max="6122" width="9.5" style="482" customWidth="1"/>
    <col min="6123" max="6124" width="12.19921875" style="482"/>
    <col min="6125" max="6125" width="51.19921875" style="482" customWidth="1"/>
    <col min="6126" max="6126" width="17.3984375" style="482" bestFit="1" customWidth="1"/>
    <col min="6127" max="6127" width="15.19921875" style="482" bestFit="1" customWidth="1"/>
    <col min="6128" max="6128" width="16.69921875" style="482" bestFit="1" customWidth="1"/>
    <col min="6129" max="6129" width="19" style="482" bestFit="1" customWidth="1"/>
    <col min="6130" max="6130" width="21.19921875" style="482" customWidth="1"/>
    <col min="6131" max="6131" width="10.19921875" style="482" customWidth="1"/>
    <col min="6132" max="6148" width="0" style="482" hidden="1" customWidth="1"/>
    <col min="6149" max="6376" width="10.19921875" style="482" customWidth="1"/>
    <col min="6377" max="6377" width="35.19921875" style="482" customWidth="1"/>
    <col min="6378" max="6378" width="9.5" style="482" customWidth="1"/>
    <col min="6379" max="6380" width="12.19921875" style="482"/>
    <col min="6381" max="6381" width="51.19921875" style="482" customWidth="1"/>
    <col min="6382" max="6382" width="17.3984375" style="482" bestFit="1" customWidth="1"/>
    <col min="6383" max="6383" width="15.19921875" style="482" bestFit="1" customWidth="1"/>
    <col min="6384" max="6384" width="16.69921875" style="482" bestFit="1" customWidth="1"/>
    <col min="6385" max="6385" width="19" style="482" bestFit="1" customWidth="1"/>
    <col min="6386" max="6386" width="21.19921875" style="482" customWidth="1"/>
    <col min="6387" max="6387" width="10.19921875" style="482" customWidth="1"/>
    <col min="6388" max="6404" width="0" style="482" hidden="1" customWidth="1"/>
    <col min="6405" max="6632" width="10.19921875" style="482" customWidth="1"/>
    <col min="6633" max="6633" width="35.19921875" style="482" customWidth="1"/>
    <col min="6634" max="6634" width="9.5" style="482" customWidth="1"/>
    <col min="6635" max="6636" width="12.19921875" style="482"/>
    <col min="6637" max="6637" width="51.19921875" style="482" customWidth="1"/>
    <col min="6638" max="6638" width="17.3984375" style="482" bestFit="1" customWidth="1"/>
    <col min="6639" max="6639" width="15.19921875" style="482" bestFit="1" customWidth="1"/>
    <col min="6640" max="6640" width="16.69921875" style="482" bestFit="1" customWidth="1"/>
    <col min="6641" max="6641" width="19" style="482" bestFit="1" customWidth="1"/>
    <col min="6642" max="6642" width="21.19921875" style="482" customWidth="1"/>
    <col min="6643" max="6643" width="10.19921875" style="482" customWidth="1"/>
    <col min="6644" max="6660" width="0" style="482" hidden="1" customWidth="1"/>
    <col min="6661" max="6888" width="10.19921875" style="482" customWidth="1"/>
    <col min="6889" max="6889" width="35.19921875" style="482" customWidth="1"/>
    <col min="6890" max="6890" width="9.5" style="482" customWidth="1"/>
    <col min="6891" max="6892" width="12.19921875" style="482"/>
    <col min="6893" max="6893" width="51.19921875" style="482" customWidth="1"/>
    <col min="6894" max="6894" width="17.3984375" style="482" bestFit="1" customWidth="1"/>
    <col min="6895" max="6895" width="15.19921875" style="482" bestFit="1" customWidth="1"/>
    <col min="6896" max="6896" width="16.69921875" style="482" bestFit="1" customWidth="1"/>
    <col min="6897" max="6897" width="19" style="482" bestFit="1" customWidth="1"/>
    <col min="6898" max="6898" width="21.19921875" style="482" customWidth="1"/>
    <col min="6899" max="6899" width="10.19921875" style="482" customWidth="1"/>
    <col min="6900" max="6916" width="0" style="482" hidden="1" customWidth="1"/>
    <col min="6917" max="7144" width="10.19921875" style="482" customWidth="1"/>
    <col min="7145" max="7145" width="35.19921875" style="482" customWidth="1"/>
    <col min="7146" max="7146" width="9.5" style="482" customWidth="1"/>
    <col min="7147" max="7148" width="12.19921875" style="482"/>
    <col min="7149" max="7149" width="51.19921875" style="482" customWidth="1"/>
    <col min="7150" max="7150" width="17.3984375" style="482" bestFit="1" customWidth="1"/>
    <col min="7151" max="7151" width="15.19921875" style="482" bestFit="1" customWidth="1"/>
    <col min="7152" max="7152" width="16.69921875" style="482" bestFit="1" customWidth="1"/>
    <col min="7153" max="7153" width="19" style="482" bestFit="1" customWidth="1"/>
    <col min="7154" max="7154" width="21.19921875" style="482" customWidth="1"/>
    <col min="7155" max="7155" width="10.19921875" style="482" customWidth="1"/>
    <col min="7156" max="7172" width="0" style="482" hidden="1" customWidth="1"/>
    <col min="7173" max="7400" width="10.19921875" style="482" customWidth="1"/>
    <col min="7401" max="7401" width="35.19921875" style="482" customWidth="1"/>
    <col min="7402" max="7402" width="9.5" style="482" customWidth="1"/>
    <col min="7403" max="7404" width="12.19921875" style="482"/>
    <col min="7405" max="7405" width="51.19921875" style="482" customWidth="1"/>
    <col min="7406" max="7406" width="17.3984375" style="482" bestFit="1" customWidth="1"/>
    <col min="7407" max="7407" width="15.19921875" style="482" bestFit="1" customWidth="1"/>
    <col min="7408" max="7408" width="16.69921875" style="482" bestFit="1" customWidth="1"/>
    <col min="7409" max="7409" width="19" style="482" bestFit="1" customWidth="1"/>
    <col min="7410" max="7410" width="21.19921875" style="482" customWidth="1"/>
    <col min="7411" max="7411" width="10.19921875" style="482" customWidth="1"/>
    <col min="7412" max="7428" width="0" style="482" hidden="1" customWidth="1"/>
    <col min="7429" max="7656" width="10.19921875" style="482" customWidth="1"/>
    <col min="7657" max="7657" width="35.19921875" style="482" customWidth="1"/>
    <col min="7658" max="7658" width="9.5" style="482" customWidth="1"/>
    <col min="7659" max="7660" width="12.19921875" style="482"/>
    <col min="7661" max="7661" width="51.19921875" style="482" customWidth="1"/>
    <col min="7662" max="7662" width="17.3984375" style="482" bestFit="1" customWidth="1"/>
    <col min="7663" max="7663" width="15.19921875" style="482" bestFit="1" customWidth="1"/>
    <col min="7664" max="7664" width="16.69921875" style="482" bestFit="1" customWidth="1"/>
    <col min="7665" max="7665" width="19" style="482" bestFit="1" customWidth="1"/>
    <col min="7666" max="7666" width="21.19921875" style="482" customWidth="1"/>
    <col min="7667" max="7667" width="10.19921875" style="482" customWidth="1"/>
    <col min="7668" max="7684" width="0" style="482" hidden="1" customWidth="1"/>
    <col min="7685" max="7912" width="10.19921875" style="482" customWidth="1"/>
    <col min="7913" max="7913" width="35.19921875" style="482" customWidth="1"/>
    <col min="7914" max="7914" width="9.5" style="482" customWidth="1"/>
    <col min="7915" max="7916" width="12.19921875" style="482"/>
    <col min="7917" max="7917" width="51.19921875" style="482" customWidth="1"/>
    <col min="7918" max="7918" width="17.3984375" style="482" bestFit="1" customWidth="1"/>
    <col min="7919" max="7919" width="15.19921875" style="482" bestFit="1" customWidth="1"/>
    <col min="7920" max="7920" width="16.69921875" style="482" bestFit="1" customWidth="1"/>
    <col min="7921" max="7921" width="19" style="482" bestFit="1" customWidth="1"/>
    <col min="7922" max="7922" width="21.19921875" style="482" customWidth="1"/>
    <col min="7923" max="7923" width="10.19921875" style="482" customWidth="1"/>
    <col min="7924" max="7940" width="0" style="482" hidden="1" customWidth="1"/>
    <col min="7941" max="8168" width="10.19921875" style="482" customWidth="1"/>
    <col min="8169" max="8169" width="35.19921875" style="482" customWidth="1"/>
    <col min="8170" max="8170" width="9.5" style="482" customWidth="1"/>
    <col min="8171" max="8172" width="12.19921875" style="482"/>
    <col min="8173" max="8173" width="51.19921875" style="482" customWidth="1"/>
    <col min="8174" max="8174" width="17.3984375" style="482" bestFit="1" customWidth="1"/>
    <col min="8175" max="8175" width="15.19921875" style="482" bestFit="1" customWidth="1"/>
    <col min="8176" max="8176" width="16.69921875" style="482" bestFit="1" customWidth="1"/>
    <col min="8177" max="8177" width="19" style="482" bestFit="1" customWidth="1"/>
    <col min="8178" max="8178" width="21.19921875" style="482" customWidth="1"/>
    <col min="8179" max="8179" width="10.19921875" style="482" customWidth="1"/>
    <col min="8180" max="8196" width="0" style="482" hidden="1" customWidth="1"/>
    <col min="8197" max="8424" width="10.19921875" style="482" customWidth="1"/>
    <col min="8425" max="8425" width="35.19921875" style="482" customWidth="1"/>
    <col min="8426" max="8426" width="9.5" style="482" customWidth="1"/>
    <col min="8427" max="8428" width="12.19921875" style="482"/>
    <col min="8429" max="8429" width="51.19921875" style="482" customWidth="1"/>
    <col min="8430" max="8430" width="17.3984375" style="482" bestFit="1" customWidth="1"/>
    <col min="8431" max="8431" width="15.19921875" style="482" bestFit="1" customWidth="1"/>
    <col min="8432" max="8432" width="16.69921875" style="482" bestFit="1" customWidth="1"/>
    <col min="8433" max="8433" width="19" style="482" bestFit="1" customWidth="1"/>
    <col min="8434" max="8434" width="21.19921875" style="482" customWidth="1"/>
    <col min="8435" max="8435" width="10.19921875" style="482" customWidth="1"/>
    <col min="8436" max="8452" width="0" style="482" hidden="1" customWidth="1"/>
    <col min="8453" max="8680" width="10.19921875" style="482" customWidth="1"/>
    <col min="8681" max="8681" width="35.19921875" style="482" customWidth="1"/>
    <col min="8682" max="8682" width="9.5" style="482" customWidth="1"/>
    <col min="8683" max="8684" width="12.19921875" style="482"/>
    <col min="8685" max="8685" width="51.19921875" style="482" customWidth="1"/>
    <col min="8686" max="8686" width="17.3984375" style="482" bestFit="1" customWidth="1"/>
    <col min="8687" max="8687" width="15.19921875" style="482" bestFit="1" customWidth="1"/>
    <col min="8688" max="8688" width="16.69921875" style="482" bestFit="1" customWidth="1"/>
    <col min="8689" max="8689" width="19" style="482" bestFit="1" customWidth="1"/>
    <col min="8690" max="8690" width="21.19921875" style="482" customWidth="1"/>
    <col min="8691" max="8691" width="10.19921875" style="482" customWidth="1"/>
    <col min="8692" max="8708" width="0" style="482" hidden="1" customWidth="1"/>
    <col min="8709" max="8936" width="10.19921875" style="482" customWidth="1"/>
    <col min="8937" max="8937" width="35.19921875" style="482" customWidth="1"/>
    <col min="8938" max="8938" width="9.5" style="482" customWidth="1"/>
    <col min="8939" max="8940" width="12.19921875" style="482"/>
    <col min="8941" max="8941" width="51.19921875" style="482" customWidth="1"/>
    <col min="8942" max="8942" width="17.3984375" style="482" bestFit="1" customWidth="1"/>
    <col min="8943" max="8943" width="15.19921875" style="482" bestFit="1" customWidth="1"/>
    <col min="8944" max="8944" width="16.69921875" style="482" bestFit="1" customWidth="1"/>
    <col min="8945" max="8945" width="19" style="482" bestFit="1" customWidth="1"/>
    <col min="8946" max="8946" width="21.19921875" style="482" customWidth="1"/>
    <col min="8947" max="8947" width="10.19921875" style="482" customWidth="1"/>
    <col min="8948" max="8964" width="0" style="482" hidden="1" customWidth="1"/>
    <col min="8965" max="9192" width="10.19921875" style="482" customWidth="1"/>
    <col min="9193" max="9193" width="35.19921875" style="482" customWidth="1"/>
    <col min="9194" max="9194" width="9.5" style="482" customWidth="1"/>
    <col min="9195" max="9196" width="12.19921875" style="482"/>
    <col min="9197" max="9197" width="51.19921875" style="482" customWidth="1"/>
    <col min="9198" max="9198" width="17.3984375" style="482" bestFit="1" customWidth="1"/>
    <col min="9199" max="9199" width="15.19921875" style="482" bestFit="1" customWidth="1"/>
    <col min="9200" max="9200" width="16.69921875" style="482" bestFit="1" customWidth="1"/>
    <col min="9201" max="9201" width="19" style="482" bestFit="1" customWidth="1"/>
    <col min="9202" max="9202" width="21.19921875" style="482" customWidth="1"/>
    <col min="9203" max="9203" width="10.19921875" style="482" customWidth="1"/>
    <col min="9204" max="9220" width="0" style="482" hidden="1" customWidth="1"/>
    <col min="9221" max="9448" width="10.19921875" style="482" customWidth="1"/>
    <col min="9449" max="9449" width="35.19921875" style="482" customWidth="1"/>
    <col min="9450" max="9450" width="9.5" style="482" customWidth="1"/>
    <col min="9451" max="9452" width="12.19921875" style="482"/>
    <col min="9453" max="9453" width="51.19921875" style="482" customWidth="1"/>
    <col min="9454" max="9454" width="17.3984375" style="482" bestFit="1" customWidth="1"/>
    <col min="9455" max="9455" width="15.19921875" style="482" bestFit="1" customWidth="1"/>
    <col min="9456" max="9456" width="16.69921875" style="482" bestFit="1" customWidth="1"/>
    <col min="9457" max="9457" width="19" style="482" bestFit="1" customWidth="1"/>
    <col min="9458" max="9458" width="21.19921875" style="482" customWidth="1"/>
    <col min="9459" max="9459" width="10.19921875" style="482" customWidth="1"/>
    <col min="9460" max="9476" width="0" style="482" hidden="1" customWidth="1"/>
    <col min="9477" max="9704" width="10.19921875" style="482" customWidth="1"/>
    <col min="9705" max="9705" width="35.19921875" style="482" customWidth="1"/>
    <col min="9706" max="9706" width="9.5" style="482" customWidth="1"/>
    <col min="9707" max="9708" width="12.19921875" style="482"/>
    <col min="9709" max="9709" width="51.19921875" style="482" customWidth="1"/>
    <col min="9710" max="9710" width="17.3984375" style="482" bestFit="1" customWidth="1"/>
    <col min="9711" max="9711" width="15.19921875" style="482" bestFit="1" customWidth="1"/>
    <col min="9712" max="9712" width="16.69921875" style="482" bestFit="1" customWidth="1"/>
    <col min="9713" max="9713" width="19" style="482" bestFit="1" customWidth="1"/>
    <col min="9714" max="9714" width="21.19921875" style="482" customWidth="1"/>
    <col min="9715" max="9715" width="10.19921875" style="482" customWidth="1"/>
    <col min="9716" max="9732" width="0" style="482" hidden="1" customWidth="1"/>
    <col min="9733" max="9960" width="10.19921875" style="482" customWidth="1"/>
    <col min="9961" max="9961" width="35.19921875" style="482" customWidth="1"/>
    <col min="9962" max="9962" width="9.5" style="482" customWidth="1"/>
    <col min="9963" max="9964" width="12.19921875" style="482"/>
    <col min="9965" max="9965" width="51.19921875" style="482" customWidth="1"/>
    <col min="9966" max="9966" width="17.3984375" style="482" bestFit="1" customWidth="1"/>
    <col min="9967" max="9967" width="15.19921875" style="482" bestFit="1" customWidth="1"/>
    <col min="9968" max="9968" width="16.69921875" style="482" bestFit="1" customWidth="1"/>
    <col min="9969" max="9969" width="19" style="482" bestFit="1" customWidth="1"/>
    <col min="9970" max="9970" width="21.19921875" style="482" customWidth="1"/>
    <col min="9971" max="9971" width="10.19921875" style="482" customWidth="1"/>
    <col min="9972" max="9988" width="0" style="482" hidden="1" customWidth="1"/>
    <col min="9989" max="10216" width="10.19921875" style="482" customWidth="1"/>
    <col min="10217" max="10217" width="35.19921875" style="482" customWidth="1"/>
    <col min="10218" max="10218" width="9.5" style="482" customWidth="1"/>
    <col min="10219" max="10220" width="12.19921875" style="482"/>
    <col min="10221" max="10221" width="51.19921875" style="482" customWidth="1"/>
    <col min="10222" max="10222" width="17.3984375" style="482" bestFit="1" customWidth="1"/>
    <col min="10223" max="10223" width="15.19921875" style="482" bestFit="1" customWidth="1"/>
    <col min="10224" max="10224" width="16.69921875" style="482" bestFit="1" customWidth="1"/>
    <col min="10225" max="10225" width="19" style="482" bestFit="1" customWidth="1"/>
    <col min="10226" max="10226" width="21.19921875" style="482" customWidth="1"/>
    <col min="10227" max="10227" width="10.19921875" style="482" customWidth="1"/>
    <col min="10228" max="10244" width="0" style="482" hidden="1" customWidth="1"/>
    <col min="10245" max="10472" width="10.19921875" style="482" customWidth="1"/>
    <col min="10473" max="10473" width="35.19921875" style="482" customWidth="1"/>
    <col min="10474" max="10474" width="9.5" style="482" customWidth="1"/>
    <col min="10475" max="10476" width="12.19921875" style="482"/>
    <col min="10477" max="10477" width="51.19921875" style="482" customWidth="1"/>
    <col min="10478" max="10478" width="17.3984375" style="482" bestFit="1" customWidth="1"/>
    <col min="10479" max="10479" width="15.19921875" style="482" bestFit="1" customWidth="1"/>
    <col min="10480" max="10480" width="16.69921875" style="482" bestFit="1" customWidth="1"/>
    <col min="10481" max="10481" width="19" style="482" bestFit="1" customWidth="1"/>
    <col min="10482" max="10482" width="21.19921875" style="482" customWidth="1"/>
    <col min="10483" max="10483" width="10.19921875" style="482" customWidth="1"/>
    <col min="10484" max="10500" width="0" style="482" hidden="1" customWidth="1"/>
    <col min="10501" max="10728" width="10.19921875" style="482" customWidth="1"/>
    <col min="10729" max="10729" width="35.19921875" style="482" customWidth="1"/>
    <col min="10730" max="10730" width="9.5" style="482" customWidth="1"/>
    <col min="10731" max="10732" width="12.19921875" style="482"/>
    <col min="10733" max="10733" width="51.19921875" style="482" customWidth="1"/>
    <col min="10734" max="10734" width="17.3984375" style="482" bestFit="1" customWidth="1"/>
    <col min="10735" max="10735" width="15.19921875" style="482" bestFit="1" customWidth="1"/>
    <col min="10736" max="10736" width="16.69921875" style="482" bestFit="1" customWidth="1"/>
    <col min="10737" max="10737" width="19" style="482" bestFit="1" customWidth="1"/>
    <col min="10738" max="10738" width="21.19921875" style="482" customWidth="1"/>
    <col min="10739" max="10739" width="10.19921875" style="482" customWidth="1"/>
    <col min="10740" max="10756" width="0" style="482" hidden="1" customWidth="1"/>
    <col min="10757" max="10984" width="10.19921875" style="482" customWidth="1"/>
    <col min="10985" max="10985" width="35.19921875" style="482" customWidth="1"/>
    <col min="10986" max="10986" width="9.5" style="482" customWidth="1"/>
    <col min="10987" max="10988" width="12.19921875" style="482"/>
    <col min="10989" max="10989" width="51.19921875" style="482" customWidth="1"/>
    <col min="10990" max="10990" width="17.3984375" style="482" bestFit="1" customWidth="1"/>
    <col min="10991" max="10991" width="15.19921875" style="482" bestFit="1" customWidth="1"/>
    <col min="10992" max="10992" width="16.69921875" style="482" bestFit="1" customWidth="1"/>
    <col min="10993" max="10993" width="19" style="482" bestFit="1" customWidth="1"/>
    <col min="10994" max="10994" width="21.19921875" style="482" customWidth="1"/>
    <col min="10995" max="10995" width="10.19921875" style="482" customWidth="1"/>
    <col min="10996" max="11012" width="0" style="482" hidden="1" customWidth="1"/>
    <col min="11013" max="11240" width="10.19921875" style="482" customWidth="1"/>
    <col min="11241" max="11241" width="35.19921875" style="482" customWidth="1"/>
    <col min="11242" max="11242" width="9.5" style="482" customWidth="1"/>
    <col min="11243" max="11244" width="12.19921875" style="482"/>
    <col min="11245" max="11245" width="51.19921875" style="482" customWidth="1"/>
    <col min="11246" max="11246" width="17.3984375" style="482" bestFit="1" customWidth="1"/>
    <col min="11247" max="11247" width="15.19921875" style="482" bestFit="1" customWidth="1"/>
    <col min="11248" max="11248" width="16.69921875" style="482" bestFit="1" customWidth="1"/>
    <col min="11249" max="11249" width="19" style="482" bestFit="1" customWidth="1"/>
    <col min="11250" max="11250" width="21.19921875" style="482" customWidth="1"/>
    <col min="11251" max="11251" width="10.19921875" style="482" customWidth="1"/>
    <col min="11252" max="11268" width="0" style="482" hidden="1" customWidth="1"/>
    <col min="11269" max="11496" width="10.19921875" style="482" customWidth="1"/>
    <col min="11497" max="11497" width="35.19921875" style="482" customWidth="1"/>
    <col min="11498" max="11498" width="9.5" style="482" customWidth="1"/>
    <col min="11499" max="11500" width="12.19921875" style="482"/>
    <col min="11501" max="11501" width="51.19921875" style="482" customWidth="1"/>
    <col min="11502" max="11502" width="17.3984375" style="482" bestFit="1" customWidth="1"/>
    <col min="11503" max="11503" width="15.19921875" style="482" bestFit="1" customWidth="1"/>
    <col min="11504" max="11504" width="16.69921875" style="482" bestFit="1" customWidth="1"/>
    <col min="11505" max="11505" width="19" style="482" bestFit="1" customWidth="1"/>
    <col min="11506" max="11506" width="21.19921875" style="482" customWidth="1"/>
    <col min="11507" max="11507" width="10.19921875" style="482" customWidth="1"/>
    <col min="11508" max="11524" width="0" style="482" hidden="1" customWidth="1"/>
    <col min="11525" max="11752" width="10.19921875" style="482" customWidth="1"/>
    <col min="11753" max="11753" width="35.19921875" style="482" customWidth="1"/>
    <col min="11754" max="11754" width="9.5" style="482" customWidth="1"/>
    <col min="11755" max="11756" width="12.19921875" style="482"/>
    <col min="11757" max="11757" width="51.19921875" style="482" customWidth="1"/>
    <col min="11758" max="11758" width="17.3984375" style="482" bestFit="1" customWidth="1"/>
    <col min="11759" max="11759" width="15.19921875" style="482" bestFit="1" customWidth="1"/>
    <col min="11760" max="11760" width="16.69921875" style="482" bestFit="1" customWidth="1"/>
    <col min="11761" max="11761" width="19" style="482" bestFit="1" customWidth="1"/>
    <col min="11762" max="11762" width="21.19921875" style="482" customWidth="1"/>
    <col min="11763" max="11763" width="10.19921875" style="482" customWidth="1"/>
    <col min="11764" max="11780" width="0" style="482" hidden="1" customWidth="1"/>
    <col min="11781" max="12008" width="10.19921875" style="482" customWidth="1"/>
    <col min="12009" max="12009" width="35.19921875" style="482" customWidth="1"/>
    <col min="12010" max="12010" width="9.5" style="482" customWidth="1"/>
    <col min="12011" max="12012" width="12.19921875" style="482"/>
    <col min="12013" max="12013" width="51.19921875" style="482" customWidth="1"/>
    <col min="12014" max="12014" width="17.3984375" style="482" bestFit="1" customWidth="1"/>
    <col min="12015" max="12015" width="15.19921875" style="482" bestFit="1" customWidth="1"/>
    <col min="12016" max="12016" width="16.69921875" style="482" bestFit="1" customWidth="1"/>
    <col min="12017" max="12017" width="19" style="482" bestFit="1" customWidth="1"/>
    <col min="12018" max="12018" width="21.19921875" style="482" customWidth="1"/>
    <col min="12019" max="12019" width="10.19921875" style="482" customWidth="1"/>
    <col min="12020" max="12036" width="0" style="482" hidden="1" customWidth="1"/>
    <col min="12037" max="12264" width="10.19921875" style="482" customWidth="1"/>
    <col min="12265" max="12265" width="35.19921875" style="482" customWidth="1"/>
    <col min="12266" max="12266" width="9.5" style="482" customWidth="1"/>
    <col min="12267" max="12268" width="12.19921875" style="482"/>
    <col min="12269" max="12269" width="51.19921875" style="482" customWidth="1"/>
    <col min="12270" max="12270" width="17.3984375" style="482" bestFit="1" customWidth="1"/>
    <col min="12271" max="12271" width="15.19921875" style="482" bestFit="1" customWidth="1"/>
    <col min="12272" max="12272" width="16.69921875" style="482" bestFit="1" customWidth="1"/>
    <col min="12273" max="12273" width="19" style="482" bestFit="1" customWidth="1"/>
    <col min="12274" max="12274" width="21.19921875" style="482" customWidth="1"/>
    <col min="12275" max="12275" width="10.19921875" style="482" customWidth="1"/>
    <col min="12276" max="12292" width="0" style="482" hidden="1" customWidth="1"/>
    <col min="12293" max="12520" width="10.19921875" style="482" customWidth="1"/>
    <col min="12521" max="12521" width="35.19921875" style="482" customWidth="1"/>
    <col min="12522" max="12522" width="9.5" style="482" customWidth="1"/>
    <col min="12523" max="12524" width="12.19921875" style="482"/>
    <col min="12525" max="12525" width="51.19921875" style="482" customWidth="1"/>
    <col min="12526" max="12526" width="17.3984375" style="482" bestFit="1" customWidth="1"/>
    <col min="12527" max="12527" width="15.19921875" style="482" bestFit="1" customWidth="1"/>
    <col min="12528" max="12528" width="16.69921875" style="482" bestFit="1" customWidth="1"/>
    <col min="12529" max="12529" width="19" style="482" bestFit="1" customWidth="1"/>
    <col min="12530" max="12530" width="21.19921875" style="482" customWidth="1"/>
    <col min="12531" max="12531" width="10.19921875" style="482" customWidth="1"/>
    <col min="12532" max="12548" width="0" style="482" hidden="1" customWidth="1"/>
    <col min="12549" max="12776" width="10.19921875" style="482" customWidth="1"/>
    <col min="12777" max="12777" width="35.19921875" style="482" customWidth="1"/>
    <col min="12778" max="12778" width="9.5" style="482" customWidth="1"/>
    <col min="12779" max="12780" width="12.19921875" style="482"/>
    <col min="12781" max="12781" width="51.19921875" style="482" customWidth="1"/>
    <col min="12782" max="12782" width="17.3984375" style="482" bestFit="1" customWidth="1"/>
    <col min="12783" max="12783" width="15.19921875" style="482" bestFit="1" customWidth="1"/>
    <col min="12784" max="12784" width="16.69921875" style="482" bestFit="1" customWidth="1"/>
    <col min="12785" max="12785" width="19" style="482" bestFit="1" customWidth="1"/>
    <col min="12786" max="12786" width="21.19921875" style="482" customWidth="1"/>
    <col min="12787" max="12787" width="10.19921875" style="482" customWidth="1"/>
    <col min="12788" max="12804" width="0" style="482" hidden="1" customWidth="1"/>
    <col min="12805" max="13032" width="10.19921875" style="482" customWidth="1"/>
    <col min="13033" max="13033" width="35.19921875" style="482" customWidth="1"/>
    <col min="13034" max="13034" width="9.5" style="482" customWidth="1"/>
    <col min="13035" max="13036" width="12.19921875" style="482"/>
    <col min="13037" max="13037" width="51.19921875" style="482" customWidth="1"/>
    <col min="13038" max="13038" width="17.3984375" style="482" bestFit="1" customWidth="1"/>
    <col min="13039" max="13039" width="15.19921875" style="482" bestFit="1" customWidth="1"/>
    <col min="13040" max="13040" width="16.69921875" style="482" bestFit="1" customWidth="1"/>
    <col min="13041" max="13041" width="19" style="482" bestFit="1" customWidth="1"/>
    <col min="13042" max="13042" width="21.19921875" style="482" customWidth="1"/>
    <col min="13043" max="13043" width="10.19921875" style="482" customWidth="1"/>
    <col min="13044" max="13060" width="0" style="482" hidden="1" customWidth="1"/>
    <col min="13061" max="13288" width="10.19921875" style="482" customWidth="1"/>
    <col min="13289" max="13289" width="35.19921875" style="482" customWidth="1"/>
    <col min="13290" max="13290" width="9.5" style="482" customWidth="1"/>
    <col min="13291" max="13292" width="12.19921875" style="482"/>
    <col min="13293" max="13293" width="51.19921875" style="482" customWidth="1"/>
    <col min="13294" max="13294" width="17.3984375" style="482" bestFit="1" customWidth="1"/>
    <col min="13295" max="13295" width="15.19921875" style="482" bestFit="1" customWidth="1"/>
    <col min="13296" max="13296" width="16.69921875" style="482" bestFit="1" customWidth="1"/>
    <col min="13297" max="13297" width="19" style="482" bestFit="1" customWidth="1"/>
    <col min="13298" max="13298" width="21.19921875" style="482" customWidth="1"/>
    <col min="13299" max="13299" width="10.19921875" style="482" customWidth="1"/>
    <col min="13300" max="13316" width="0" style="482" hidden="1" customWidth="1"/>
    <col min="13317" max="13544" width="10.19921875" style="482" customWidth="1"/>
    <col min="13545" max="13545" width="35.19921875" style="482" customWidth="1"/>
    <col min="13546" max="13546" width="9.5" style="482" customWidth="1"/>
    <col min="13547" max="13548" width="12.19921875" style="482"/>
    <col min="13549" max="13549" width="51.19921875" style="482" customWidth="1"/>
    <col min="13550" max="13550" width="17.3984375" style="482" bestFit="1" customWidth="1"/>
    <col min="13551" max="13551" width="15.19921875" style="482" bestFit="1" customWidth="1"/>
    <col min="13552" max="13552" width="16.69921875" style="482" bestFit="1" customWidth="1"/>
    <col min="13553" max="13553" width="19" style="482" bestFit="1" customWidth="1"/>
    <col min="13554" max="13554" width="21.19921875" style="482" customWidth="1"/>
    <col min="13555" max="13555" width="10.19921875" style="482" customWidth="1"/>
    <col min="13556" max="13572" width="0" style="482" hidden="1" customWidth="1"/>
    <col min="13573" max="13800" width="10.19921875" style="482" customWidth="1"/>
    <col min="13801" max="13801" width="35.19921875" style="482" customWidth="1"/>
    <col min="13802" max="13802" width="9.5" style="482" customWidth="1"/>
    <col min="13803" max="13804" width="12.19921875" style="482"/>
    <col min="13805" max="13805" width="51.19921875" style="482" customWidth="1"/>
    <col min="13806" max="13806" width="17.3984375" style="482" bestFit="1" customWidth="1"/>
    <col min="13807" max="13807" width="15.19921875" style="482" bestFit="1" customWidth="1"/>
    <col min="13808" max="13808" width="16.69921875" style="482" bestFit="1" customWidth="1"/>
    <col min="13809" max="13809" width="19" style="482" bestFit="1" customWidth="1"/>
    <col min="13810" max="13810" width="21.19921875" style="482" customWidth="1"/>
    <col min="13811" max="13811" width="10.19921875" style="482" customWidth="1"/>
    <col min="13812" max="13828" width="0" style="482" hidden="1" customWidth="1"/>
    <col min="13829" max="14056" width="10.19921875" style="482" customWidth="1"/>
    <col min="14057" max="14057" width="35.19921875" style="482" customWidth="1"/>
    <col min="14058" max="14058" width="9.5" style="482" customWidth="1"/>
    <col min="14059" max="14060" width="12.19921875" style="482"/>
    <col min="14061" max="14061" width="51.19921875" style="482" customWidth="1"/>
    <col min="14062" max="14062" width="17.3984375" style="482" bestFit="1" customWidth="1"/>
    <col min="14063" max="14063" width="15.19921875" style="482" bestFit="1" customWidth="1"/>
    <col min="14064" max="14064" width="16.69921875" style="482" bestFit="1" customWidth="1"/>
    <col min="14065" max="14065" width="19" style="482" bestFit="1" customWidth="1"/>
    <col min="14066" max="14066" width="21.19921875" style="482" customWidth="1"/>
    <col min="14067" max="14067" width="10.19921875" style="482" customWidth="1"/>
    <col min="14068" max="14084" width="0" style="482" hidden="1" customWidth="1"/>
    <col min="14085" max="14312" width="10.19921875" style="482" customWidth="1"/>
    <col min="14313" max="14313" width="35.19921875" style="482" customWidth="1"/>
    <col min="14314" max="14314" width="9.5" style="482" customWidth="1"/>
    <col min="14315" max="14316" width="12.19921875" style="482"/>
    <col min="14317" max="14317" width="51.19921875" style="482" customWidth="1"/>
    <col min="14318" max="14318" width="17.3984375" style="482" bestFit="1" customWidth="1"/>
    <col min="14319" max="14319" width="15.19921875" style="482" bestFit="1" customWidth="1"/>
    <col min="14320" max="14320" width="16.69921875" style="482" bestFit="1" customWidth="1"/>
    <col min="14321" max="14321" width="19" style="482" bestFit="1" customWidth="1"/>
    <col min="14322" max="14322" width="21.19921875" style="482" customWidth="1"/>
    <col min="14323" max="14323" width="10.19921875" style="482" customWidth="1"/>
    <col min="14324" max="14340" width="0" style="482" hidden="1" customWidth="1"/>
    <col min="14341" max="14568" width="10.19921875" style="482" customWidth="1"/>
    <col min="14569" max="14569" width="35.19921875" style="482" customWidth="1"/>
    <col min="14570" max="14570" width="9.5" style="482" customWidth="1"/>
    <col min="14571" max="14572" width="12.19921875" style="482"/>
    <col min="14573" max="14573" width="51.19921875" style="482" customWidth="1"/>
    <col min="14574" max="14574" width="17.3984375" style="482" bestFit="1" customWidth="1"/>
    <col min="14575" max="14575" width="15.19921875" style="482" bestFit="1" customWidth="1"/>
    <col min="14576" max="14576" width="16.69921875" style="482" bestFit="1" customWidth="1"/>
    <col min="14577" max="14577" width="19" style="482" bestFit="1" customWidth="1"/>
    <col min="14578" max="14578" width="21.19921875" style="482" customWidth="1"/>
    <col min="14579" max="14579" width="10.19921875" style="482" customWidth="1"/>
    <col min="14580" max="14596" width="0" style="482" hidden="1" customWidth="1"/>
    <col min="14597" max="14824" width="10.19921875" style="482" customWidth="1"/>
    <col min="14825" max="14825" width="35.19921875" style="482" customWidth="1"/>
    <col min="14826" max="14826" width="9.5" style="482" customWidth="1"/>
    <col min="14827" max="14828" width="12.19921875" style="482"/>
    <col min="14829" max="14829" width="51.19921875" style="482" customWidth="1"/>
    <col min="14830" max="14830" width="17.3984375" style="482" bestFit="1" customWidth="1"/>
    <col min="14831" max="14831" width="15.19921875" style="482" bestFit="1" customWidth="1"/>
    <col min="14832" max="14832" width="16.69921875" style="482" bestFit="1" customWidth="1"/>
    <col min="14833" max="14833" width="19" style="482" bestFit="1" customWidth="1"/>
    <col min="14834" max="14834" width="21.19921875" style="482" customWidth="1"/>
    <col min="14835" max="14835" width="10.19921875" style="482" customWidth="1"/>
    <col min="14836" max="14852" width="0" style="482" hidden="1" customWidth="1"/>
    <col min="14853" max="15080" width="10.19921875" style="482" customWidth="1"/>
    <col min="15081" max="15081" width="35.19921875" style="482" customWidth="1"/>
    <col min="15082" max="15082" width="9.5" style="482" customWidth="1"/>
    <col min="15083" max="15084" width="12.19921875" style="482"/>
    <col min="15085" max="15085" width="51.19921875" style="482" customWidth="1"/>
    <col min="15086" max="15086" width="17.3984375" style="482" bestFit="1" customWidth="1"/>
    <col min="15087" max="15087" width="15.19921875" style="482" bestFit="1" customWidth="1"/>
    <col min="15088" max="15088" width="16.69921875" style="482" bestFit="1" customWidth="1"/>
    <col min="15089" max="15089" width="19" style="482" bestFit="1" customWidth="1"/>
    <col min="15090" max="15090" width="21.19921875" style="482" customWidth="1"/>
    <col min="15091" max="15091" width="10.19921875" style="482" customWidth="1"/>
    <col min="15092" max="15108" width="0" style="482" hidden="1" customWidth="1"/>
    <col min="15109" max="15336" width="10.19921875" style="482" customWidth="1"/>
    <col min="15337" max="15337" width="35.19921875" style="482" customWidth="1"/>
    <col min="15338" max="15338" width="9.5" style="482" customWidth="1"/>
    <col min="15339" max="15340" width="12.19921875" style="482"/>
    <col min="15341" max="15341" width="51.19921875" style="482" customWidth="1"/>
    <col min="15342" max="15342" width="17.3984375" style="482" bestFit="1" customWidth="1"/>
    <col min="15343" max="15343" width="15.19921875" style="482" bestFit="1" customWidth="1"/>
    <col min="15344" max="15344" width="16.69921875" style="482" bestFit="1" customWidth="1"/>
    <col min="15345" max="15345" width="19" style="482" bestFit="1" customWidth="1"/>
    <col min="15346" max="15346" width="21.19921875" style="482" customWidth="1"/>
    <col min="15347" max="15347" width="10.19921875" style="482" customWidth="1"/>
    <col min="15348" max="15364" width="0" style="482" hidden="1" customWidth="1"/>
    <col min="15365" max="15592" width="10.19921875" style="482" customWidth="1"/>
    <col min="15593" max="15593" width="35.19921875" style="482" customWidth="1"/>
    <col min="15594" max="15594" width="9.5" style="482" customWidth="1"/>
    <col min="15595" max="15596" width="12.19921875" style="482"/>
    <col min="15597" max="15597" width="51.19921875" style="482" customWidth="1"/>
    <col min="15598" max="15598" width="17.3984375" style="482" bestFit="1" customWidth="1"/>
    <col min="15599" max="15599" width="15.19921875" style="482" bestFit="1" customWidth="1"/>
    <col min="15600" max="15600" width="16.69921875" style="482" bestFit="1" customWidth="1"/>
    <col min="15601" max="15601" width="19" style="482" bestFit="1" customWidth="1"/>
    <col min="15602" max="15602" width="21.19921875" style="482" customWidth="1"/>
    <col min="15603" max="15603" width="10.19921875" style="482" customWidth="1"/>
    <col min="15604" max="15620" width="0" style="482" hidden="1" customWidth="1"/>
    <col min="15621" max="15848" width="10.19921875" style="482" customWidth="1"/>
    <col min="15849" max="15849" width="35.19921875" style="482" customWidth="1"/>
    <col min="15850" max="15850" width="9.5" style="482" customWidth="1"/>
    <col min="15851" max="15852" width="12.19921875" style="482"/>
    <col min="15853" max="15853" width="51.19921875" style="482" customWidth="1"/>
    <col min="15854" max="15854" width="17.3984375" style="482" bestFit="1" customWidth="1"/>
    <col min="15855" max="15855" width="15.19921875" style="482" bestFit="1" customWidth="1"/>
    <col min="15856" max="15856" width="16.69921875" style="482" bestFit="1" customWidth="1"/>
    <col min="15857" max="15857" width="19" style="482" bestFit="1" customWidth="1"/>
    <col min="15858" max="15858" width="21.19921875" style="482" customWidth="1"/>
    <col min="15859" max="15859" width="10.19921875" style="482" customWidth="1"/>
    <col min="15860" max="15876" width="0" style="482" hidden="1" customWidth="1"/>
    <col min="15877" max="16104" width="10.19921875" style="482" customWidth="1"/>
    <col min="16105" max="16105" width="35.19921875" style="482" customWidth="1"/>
    <col min="16106" max="16106" width="9.5" style="482" customWidth="1"/>
    <col min="16107" max="16108" width="12.19921875" style="482"/>
    <col min="16109" max="16109" width="51.19921875" style="482" customWidth="1"/>
    <col min="16110" max="16110" width="17.3984375" style="482" bestFit="1" customWidth="1"/>
    <col min="16111" max="16111" width="15.19921875" style="482" bestFit="1" customWidth="1"/>
    <col min="16112" max="16112" width="16.69921875" style="482" bestFit="1" customWidth="1"/>
    <col min="16113" max="16113" width="19" style="482" bestFit="1" customWidth="1"/>
    <col min="16114" max="16114" width="21.19921875" style="482" customWidth="1"/>
    <col min="16115" max="16115" width="10.19921875" style="482" customWidth="1"/>
    <col min="16116" max="16132" width="0" style="482" hidden="1" customWidth="1"/>
    <col min="16133" max="16360" width="10.19921875" style="482" customWidth="1"/>
    <col min="16361" max="16361" width="35.19921875" style="482" customWidth="1"/>
    <col min="16362" max="16362" width="9.5" style="482" customWidth="1"/>
    <col min="16363" max="16384" width="12.19921875" style="482"/>
  </cols>
  <sheetData>
    <row r="1" spans="1:8" ht="15" customHeight="1">
      <c r="A1" s="865" t="s">
        <v>326</v>
      </c>
      <c r="B1" s="866"/>
      <c r="C1" s="866"/>
      <c r="D1" s="866"/>
      <c r="E1" s="866"/>
      <c r="F1" s="867"/>
    </row>
    <row r="2" spans="1:8" ht="15" customHeight="1" thickBot="1">
      <c r="A2" s="868"/>
      <c r="B2" s="869"/>
      <c r="C2" s="869"/>
      <c r="D2" s="869"/>
      <c r="E2" s="869"/>
      <c r="F2" s="870"/>
    </row>
    <row r="3" spans="1:8">
      <c r="A3" s="483"/>
      <c r="B3" s="484"/>
      <c r="F3" s="486"/>
    </row>
    <row r="4" spans="1:8" ht="13.8">
      <c r="A4" s="487" t="s">
        <v>327</v>
      </c>
      <c r="B4" s="488"/>
      <c r="C4" s="489"/>
      <c r="D4" s="489"/>
      <c r="E4" s="490"/>
      <c r="F4" s="491">
        <v>2.5</v>
      </c>
    </row>
    <row r="5" spans="1:8" ht="13.8">
      <c r="A5" s="492" t="s">
        <v>328</v>
      </c>
      <c r="B5" s="493"/>
      <c r="C5" s="494"/>
      <c r="D5" s="494"/>
      <c r="E5" s="495"/>
      <c r="F5" s="496">
        <f>+PRESUPUESTO!F26</f>
        <v>827742131</v>
      </c>
    </row>
    <row r="6" spans="1:8" ht="13.8">
      <c r="A6" s="492" t="s">
        <v>329</v>
      </c>
      <c r="B6" s="497">
        <v>0.32</v>
      </c>
      <c r="C6" s="494"/>
      <c r="D6" s="494"/>
      <c r="E6" s="495"/>
      <c r="F6" s="496">
        <f>ROUND((F5)*B6,0)</f>
        <v>264877482</v>
      </c>
    </row>
    <row r="7" spans="1:8" ht="13.8">
      <c r="A7" s="492"/>
      <c r="B7" s="497"/>
      <c r="C7" s="494"/>
      <c r="D7" s="494"/>
      <c r="E7" s="495" t="s">
        <v>391</v>
      </c>
      <c r="F7" s="496">
        <f>+PRESUPUESTO!F30</f>
        <v>5278426</v>
      </c>
    </row>
    <row r="8" spans="1:8" ht="13.8">
      <c r="A8" s="492"/>
      <c r="B8" s="497"/>
      <c r="C8" s="494"/>
      <c r="D8" s="494"/>
      <c r="E8" s="495" t="s">
        <v>398</v>
      </c>
      <c r="F8" s="496">
        <f>+PRESUPUESTO!F31</f>
        <v>6454034</v>
      </c>
    </row>
    <row r="9" spans="1:8" ht="14.4" thickBot="1">
      <c r="A9" s="487" t="s">
        <v>330</v>
      </c>
      <c r="B9" s="498"/>
      <c r="C9" s="499"/>
      <c r="D9" s="499"/>
      <c r="E9" s="500"/>
      <c r="F9" s="501">
        <f>SUM(F5:F8)</f>
        <v>1104352073</v>
      </c>
      <c r="H9" s="482">
        <f>+F9*0.185</f>
        <v>204305133.505</v>
      </c>
    </row>
    <row r="10" spans="1:8" ht="42" thickBot="1">
      <c r="A10" s="502" t="s">
        <v>21</v>
      </c>
      <c r="B10" s="503" t="s">
        <v>22</v>
      </c>
      <c r="C10" s="504" t="s">
        <v>23</v>
      </c>
      <c r="D10" s="504" t="s">
        <v>331</v>
      </c>
      <c r="E10" s="505" t="s">
        <v>332</v>
      </c>
      <c r="F10" s="506" t="s">
        <v>333</v>
      </c>
    </row>
    <row r="11" spans="1:8" ht="13.8">
      <c r="A11" s="507" t="s">
        <v>334</v>
      </c>
      <c r="B11" s="508"/>
      <c r="C11" s="508"/>
      <c r="D11" s="509"/>
      <c r="E11" s="510"/>
      <c r="F11" s="511"/>
    </row>
    <row r="12" spans="1:8" ht="13.8">
      <c r="A12" s="512" t="s">
        <v>335</v>
      </c>
      <c r="B12" s="513" t="s">
        <v>336</v>
      </c>
      <c r="C12" s="514">
        <f>+F4</f>
        <v>2.5</v>
      </c>
      <c r="D12" s="515">
        <v>250000</v>
      </c>
      <c r="E12" s="516">
        <v>1</v>
      </c>
      <c r="F12" s="517">
        <f t="shared" ref="F12:F13" si="0">+ROUND(D12*C12*E12,0)</f>
        <v>625000</v>
      </c>
    </row>
    <row r="13" spans="1:8" ht="13.8">
      <c r="A13" s="512" t="s">
        <v>337</v>
      </c>
      <c r="B13" s="513" t="s">
        <v>336</v>
      </c>
      <c r="C13" s="514">
        <f>+F4</f>
        <v>2.5</v>
      </c>
      <c r="D13" s="515">
        <v>600000</v>
      </c>
      <c r="E13" s="516">
        <v>1</v>
      </c>
      <c r="F13" s="517">
        <f t="shared" si="0"/>
        <v>1500000</v>
      </c>
    </row>
    <row r="14" spans="1:8" ht="13.8">
      <c r="A14" s="518" t="s">
        <v>338</v>
      </c>
      <c r="B14" s="513"/>
      <c r="C14" s="514"/>
      <c r="D14" s="515"/>
      <c r="E14" s="516"/>
      <c r="F14" s="517"/>
    </row>
    <row r="15" spans="1:8" ht="16.5" customHeight="1">
      <c r="A15" s="519" t="s">
        <v>339</v>
      </c>
      <c r="B15" s="513" t="s">
        <v>261</v>
      </c>
      <c r="C15" s="520">
        <v>2E-3</v>
      </c>
      <c r="D15" s="515">
        <f t="shared" ref="D15:D25" si="1">+$F$9</f>
        <v>1104352073</v>
      </c>
      <c r="E15" s="516">
        <v>1</v>
      </c>
      <c r="F15" s="517">
        <f t="shared" ref="F15:F19" si="2">+ROUND(D15*C15*E15,0)</f>
        <v>2208704</v>
      </c>
    </row>
    <row r="16" spans="1:8" ht="16.5" customHeight="1">
      <c r="A16" s="519" t="s">
        <v>340</v>
      </c>
      <c r="B16" s="513" t="s">
        <v>261</v>
      </c>
      <c r="C16" s="520">
        <v>2E-3</v>
      </c>
      <c r="D16" s="515">
        <f t="shared" si="1"/>
        <v>1104352073</v>
      </c>
      <c r="E16" s="516">
        <v>1</v>
      </c>
      <c r="F16" s="517">
        <f t="shared" si="2"/>
        <v>2208704</v>
      </c>
    </row>
    <row r="17" spans="1:9" ht="13.8">
      <c r="A17" s="519" t="s">
        <v>341</v>
      </c>
      <c r="B17" s="513" t="s">
        <v>261</v>
      </c>
      <c r="C17" s="520">
        <v>5.0000000000000001E-4</v>
      </c>
      <c r="D17" s="515">
        <f t="shared" si="1"/>
        <v>1104352073</v>
      </c>
      <c r="E17" s="516">
        <v>1</v>
      </c>
      <c r="F17" s="517">
        <f t="shared" si="2"/>
        <v>552176</v>
      </c>
    </row>
    <row r="18" spans="1:9" ht="13.8">
      <c r="A18" s="512" t="s">
        <v>342</v>
      </c>
      <c r="B18" s="513" t="s">
        <v>261</v>
      </c>
      <c r="C18" s="520">
        <v>2E-3</v>
      </c>
      <c r="D18" s="515">
        <f t="shared" si="1"/>
        <v>1104352073</v>
      </c>
      <c r="E18" s="516">
        <v>1</v>
      </c>
      <c r="F18" s="517">
        <f t="shared" si="2"/>
        <v>2208704</v>
      </c>
    </row>
    <row r="19" spans="1:9" ht="13.8">
      <c r="A19" s="512" t="s">
        <v>343</v>
      </c>
      <c r="B19" s="513" t="s">
        <v>261</v>
      </c>
      <c r="C19" s="520">
        <v>1.1999999999999999E-3</v>
      </c>
      <c r="D19" s="515">
        <f t="shared" si="1"/>
        <v>1104352073</v>
      </c>
      <c r="E19" s="516">
        <v>1</v>
      </c>
      <c r="F19" s="517">
        <f t="shared" si="2"/>
        <v>1325222</v>
      </c>
      <c r="H19" s="565"/>
    </row>
    <row r="20" spans="1:9" ht="13.8">
      <c r="A20" s="521" t="s">
        <v>260</v>
      </c>
      <c r="B20" s="513" t="s">
        <v>261</v>
      </c>
      <c r="C20" s="520">
        <v>0.04</v>
      </c>
      <c r="D20" s="515">
        <f t="shared" si="1"/>
        <v>1104352073</v>
      </c>
      <c r="E20" s="516">
        <v>1</v>
      </c>
      <c r="F20" s="517">
        <f>+ROUND(D20*C20*E20,0)</f>
        <v>44174083</v>
      </c>
    </row>
    <row r="21" spans="1:9" ht="13.8">
      <c r="A21" s="562" t="s">
        <v>262</v>
      </c>
      <c r="B21" s="513" t="s">
        <v>261</v>
      </c>
      <c r="C21" s="520">
        <v>0.02</v>
      </c>
      <c r="D21" s="515">
        <f t="shared" si="1"/>
        <v>1104352073</v>
      </c>
      <c r="E21" s="516">
        <v>1</v>
      </c>
      <c r="F21" s="517">
        <f t="shared" ref="F21:F24" si="3">+ROUND(D21*C21*E21,0)</f>
        <v>22087041</v>
      </c>
    </row>
    <row r="22" spans="1:9" ht="13.8">
      <c r="A22" s="562" t="s">
        <v>263</v>
      </c>
      <c r="B22" s="513" t="s">
        <v>261</v>
      </c>
      <c r="C22" s="520">
        <v>0.02</v>
      </c>
      <c r="D22" s="515">
        <f t="shared" si="1"/>
        <v>1104352073</v>
      </c>
      <c r="E22" s="516">
        <v>1</v>
      </c>
      <c r="F22" s="517">
        <f t="shared" si="3"/>
        <v>22087041</v>
      </c>
    </row>
    <row r="23" spans="1:9" ht="13.8">
      <c r="A23" s="562" t="s">
        <v>264</v>
      </c>
      <c r="B23" s="513" t="s">
        <v>261</v>
      </c>
      <c r="C23" s="520">
        <v>0.01</v>
      </c>
      <c r="D23" s="515">
        <f t="shared" si="1"/>
        <v>1104352073</v>
      </c>
      <c r="E23" s="516">
        <v>1</v>
      </c>
      <c r="F23" s="517">
        <f t="shared" si="3"/>
        <v>11043521</v>
      </c>
    </row>
    <row r="24" spans="1:9" ht="13.8">
      <c r="A24" s="562" t="s">
        <v>265</v>
      </c>
      <c r="B24" s="513" t="s">
        <v>261</v>
      </c>
      <c r="C24" s="520">
        <v>2.5000000000000001E-2</v>
      </c>
      <c r="D24" s="515">
        <f t="shared" si="1"/>
        <v>1104352073</v>
      </c>
      <c r="E24" s="516">
        <v>1</v>
      </c>
      <c r="F24" s="517">
        <f t="shared" si="3"/>
        <v>27608802</v>
      </c>
    </row>
    <row r="25" spans="1:9" ht="13.8">
      <c r="A25" s="562" t="s">
        <v>361</v>
      </c>
      <c r="B25" s="513" t="s">
        <v>261</v>
      </c>
      <c r="C25" s="520">
        <v>0.05</v>
      </c>
      <c r="D25" s="515">
        <f t="shared" si="1"/>
        <v>1104352073</v>
      </c>
      <c r="E25" s="516">
        <v>1</v>
      </c>
      <c r="F25" s="517">
        <f t="shared" ref="F25" si="4">+ROUND(D25*C25*E25,0)</f>
        <v>55217604</v>
      </c>
    </row>
    <row r="26" spans="1:9" ht="13.8">
      <c r="A26" s="562"/>
      <c r="B26" s="513"/>
      <c r="C26" s="520"/>
      <c r="D26" s="515"/>
      <c r="E26" s="516"/>
      <c r="F26" s="517"/>
    </row>
    <row r="27" spans="1:9" ht="12.75" customHeight="1">
      <c r="A27" s="522" t="s">
        <v>344</v>
      </c>
      <c r="B27" s="523"/>
      <c r="C27" s="524"/>
      <c r="D27" s="515"/>
      <c r="E27" s="525"/>
      <c r="F27" s="526"/>
    </row>
    <row r="28" spans="1:9" ht="12.75" customHeight="1">
      <c r="A28" s="492" t="s">
        <v>360</v>
      </c>
      <c r="B28" s="523" t="s">
        <v>336</v>
      </c>
      <c r="C28" s="524">
        <f>+F4</f>
        <v>2.5</v>
      </c>
      <c r="D28" s="515">
        <f>'INTERVENTORÍA No 1'!E16*1.66</f>
        <v>8300000</v>
      </c>
      <c r="E28" s="525">
        <v>0.5</v>
      </c>
      <c r="F28" s="526">
        <f>+ROUND(D28*C28*E28,0)</f>
        <v>10375000</v>
      </c>
      <c r="H28" s="564">
        <f>1274883.26/D28</f>
        <v>0.15360039277108434</v>
      </c>
    </row>
    <row r="29" spans="1:9" ht="12.75" customHeight="1">
      <c r="A29" s="492" t="s">
        <v>345</v>
      </c>
      <c r="B29" s="523" t="s">
        <v>336</v>
      </c>
      <c r="C29" s="524">
        <f>+F4</f>
        <v>2.5</v>
      </c>
      <c r="D29" s="515">
        <f>'INTERVENTORÍA No 1'!E17*'INTERVENTORÍA No 1'!F24</f>
        <v>5925500</v>
      </c>
      <c r="E29" s="525">
        <v>1</v>
      </c>
      <c r="F29" s="526">
        <f>+ROUND(D29*C29*E29,0)</f>
        <v>14813750</v>
      </c>
      <c r="H29" s="564">
        <f>3640636.52/D29</f>
        <v>0.61440157286304953</v>
      </c>
      <c r="I29" s="482">
        <f>2500000/H29</f>
        <v>4069000.0000329614</v>
      </c>
    </row>
    <row r="30" spans="1:9" ht="13.8">
      <c r="A30" s="492" t="s">
        <v>346</v>
      </c>
      <c r="B30" s="523" t="s">
        <v>336</v>
      </c>
      <c r="C30" s="524">
        <f>+F4</f>
        <v>2.5</v>
      </c>
      <c r="D30" s="515">
        <f>'INTERVENTORÍA No 1'!E18*1.66</f>
        <v>4150000</v>
      </c>
      <c r="E30" s="525">
        <v>0.5</v>
      </c>
      <c r="F30" s="526">
        <f>+ROUND(D30*C30*E30,0)</f>
        <v>5187500</v>
      </c>
      <c r="H30" s="563">
        <f>+H29*D29</f>
        <v>3640636.52</v>
      </c>
    </row>
    <row r="31" spans="1:9" ht="14.25" customHeight="1">
      <c r="A31" s="527" t="s">
        <v>347</v>
      </c>
      <c r="B31" s="493"/>
      <c r="C31" s="493"/>
      <c r="D31" s="515"/>
      <c r="E31" s="525"/>
      <c r="F31" s="526">
        <f>SUM(F12:F30)</f>
        <v>223222852</v>
      </c>
      <c r="I31" s="565">
        <v>248103425.96703297</v>
      </c>
    </row>
    <row r="32" spans="1:9" ht="13.8">
      <c r="A32" s="528" t="s">
        <v>348</v>
      </c>
      <c r="B32" s="493"/>
      <c r="C32" s="493"/>
      <c r="D32" s="515"/>
      <c r="E32" s="529"/>
      <c r="F32" s="530">
        <f>ROUNDUP((F31/F5),2)</f>
        <v>0.27</v>
      </c>
    </row>
    <row r="33" spans="1:6" ht="13.8">
      <c r="A33" s="492" t="s">
        <v>349</v>
      </c>
      <c r="B33" s="493"/>
      <c r="C33" s="493"/>
      <c r="D33" s="515"/>
      <c r="E33" s="529"/>
      <c r="F33" s="530">
        <v>0</v>
      </c>
    </row>
    <row r="34" spans="1:6" ht="13.8">
      <c r="A34" s="492" t="s">
        <v>350</v>
      </c>
      <c r="B34" s="493"/>
      <c r="C34" s="493"/>
      <c r="D34" s="515"/>
      <c r="E34" s="529"/>
      <c r="F34" s="530">
        <v>0.05</v>
      </c>
    </row>
    <row r="35" spans="1:6" ht="15.75" customHeight="1">
      <c r="A35" s="487"/>
      <c r="B35" s="531"/>
      <c r="C35" s="531"/>
      <c r="D35" s="531"/>
      <c r="E35" s="532"/>
      <c r="F35" s="533"/>
    </row>
    <row r="36" spans="1:6" ht="16.2" thickBot="1">
      <c r="A36" s="534" t="s">
        <v>351</v>
      </c>
      <c r="B36" s="535"/>
      <c r="C36" s="535"/>
      <c r="D36" s="535"/>
      <c r="E36" s="536"/>
      <c r="F36" s="537">
        <f>SUM(F32:F35)</f>
        <v>0.32</v>
      </c>
    </row>
    <row r="37" spans="1:6">
      <c r="A37" s="538"/>
      <c r="B37" s="539"/>
      <c r="C37" s="539"/>
      <c r="D37" s="539"/>
      <c r="E37" s="540"/>
      <c r="F37" s="541"/>
    </row>
    <row r="38" spans="1:6">
      <c r="A38" s="483"/>
      <c r="F38" s="542"/>
    </row>
    <row r="39" spans="1:6" hidden="1">
      <c r="A39" s="483"/>
      <c r="F39" s="542" t="s">
        <v>352</v>
      </c>
    </row>
    <row r="40" spans="1:6" hidden="1">
      <c r="A40" s="483"/>
      <c r="F40" s="542"/>
    </row>
    <row r="41" spans="1:6" ht="13.8" hidden="1" thickBot="1">
      <c r="A41" s="543" t="s">
        <v>353</v>
      </c>
      <c r="B41" s="544">
        <v>1000000</v>
      </c>
      <c r="C41" s="545"/>
      <c r="D41" s="545"/>
      <c r="E41" s="546"/>
      <c r="F41" s="542"/>
    </row>
    <row r="42" spans="1:6" hidden="1">
      <c r="A42" s="547"/>
      <c r="B42" s="548"/>
      <c r="C42" s="549"/>
      <c r="D42" s="550"/>
      <c r="E42" s="551"/>
      <c r="F42" s="542"/>
    </row>
    <row r="43" spans="1:6" hidden="1">
      <c r="A43" s="552" t="s">
        <v>354</v>
      </c>
      <c r="B43" s="553" t="s">
        <v>355</v>
      </c>
      <c r="C43" s="554" t="s">
        <v>356</v>
      </c>
      <c r="D43" s="555" t="s">
        <v>357</v>
      </c>
      <c r="E43" s="556" t="s">
        <v>25</v>
      </c>
      <c r="F43" s="542"/>
    </row>
    <row r="44" spans="1:6" hidden="1">
      <c r="A44" s="552" t="s">
        <v>358</v>
      </c>
      <c r="B44" s="553">
        <f>C44/$B$41</f>
        <v>3.5</v>
      </c>
      <c r="C44" s="554">
        <v>3500000</v>
      </c>
      <c r="D44" s="555">
        <v>1.6</v>
      </c>
      <c r="E44" s="556">
        <f>+D44*C44</f>
        <v>5600000</v>
      </c>
      <c r="F44" s="542"/>
    </row>
    <row r="45" spans="1:6" hidden="1">
      <c r="A45" s="552" t="s">
        <v>359</v>
      </c>
      <c r="B45" s="553">
        <f>C45/$B$41</f>
        <v>2.1</v>
      </c>
      <c r="C45" s="557">
        <v>2100000</v>
      </c>
      <c r="D45" s="555">
        <v>1.6</v>
      </c>
      <c r="E45" s="556">
        <f>+D45*C45</f>
        <v>3360000</v>
      </c>
      <c r="F45" s="542"/>
    </row>
    <row r="46" spans="1:6" hidden="1">
      <c r="A46" s="483"/>
      <c r="F46" s="542"/>
    </row>
    <row r="47" spans="1:6" hidden="1">
      <c r="A47" s="483"/>
      <c r="F47" s="542"/>
    </row>
    <row r="48" spans="1:6">
      <c r="A48" s="483"/>
      <c r="F48" s="542"/>
    </row>
    <row r="49" spans="1:6">
      <c r="A49" s="483"/>
      <c r="F49" s="542"/>
    </row>
    <row r="50" spans="1:6" ht="13.8" thickBot="1">
      <c r="A50" s="558"/>
      <c r="F50" s="542"/>
    </row>
    <row r="51" spans="1:6">
      <c r="A51" s="606" t="s">
        <v>399</v>
      </c>
      <c r="F51" s="542"/>
    </row>
    <row r="52" spans="1:6">
      <c r="A52" s="606" t="s">
        <v>400</v>
      </c>
      <c r="F52" s="542"/>
    </row>
    <row r="53" spans="1:6">
      <c r="A53" s="606" t="s">
        <v>401</v>
      </c>
      <c r="F53" s="542"/>
    </row>
    <row r="54" spans="1:6" ht="13.8" thickBot="1">
      <c r="A54" s="558"/>
      <c r="B54" s="559"/>
      <c r="C54" s="559"/>
      <c r="D54" s="559"/>
      <c r="E54" s="560"/>
      <c r="F54" s="561"/>
    </row>
  </sheetData>
  <mergeCells count="1">
    <mergeCell ref="A1:F2"/>
  </mergeCells>
  <pageMargins left="0.70866141732283472" right="0.70866141732283472" top="0.74803149606299213" bottom="0.74803149606299213" header="0.31496062992125984" footer="0.31496062992125984"/>
  <pageSetup scale="58" fitToHeight="0" orientation="portrait" horizontalDpi="300"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E5C36-50A2-47EA-A267-890D444F7AA6}">
  <sheetPr>
    <tabColor rgb="FF92D050"/>
  </sheetPr>
  <dimension ref="A1:F24"/>
  <sheetViews>
    <sheetView topLeftCell="A4" workbookViewId="0">
      <selection activeCell="B12" sqref="B12"/>
    </sheetView>
  </sheetViews>
  <sheetFormatPr baseColWidth="10" defaultRowHeight="15.6"/>
  <cols>
    <col min="2" max="2" width="30.8984375" customWidth="1"/>
    <col min="3" max="3" width="6.8984375" bestFit="1" customWidth="1"/>
    <col min="4" max="4" width="9.09765625" bestFit="1" customWidth="1"/>
    <col min="5" max="5" width="13.59765625" customWidth="1"/>
    <col min="6" max="6" width="17.59765625" customWidth="1"/>
  </cols>
  <sheetData>
    <row r="1" spans="1:6" ht="16.2" thickBot="1"/>
    <row r="2" spans="1:6" ht="15" customHeight="1">
      <c r="A2" s="871" t="str">
        <f>+PRESUPUESTO!A2</f>
        <v>MANTENIMIENTO Y MEJORAMIENTO DE LAS VÍAS URBANAS DEL  MUNICIPIO DE SANTA FE DE ANTIOQUIA, MEDIANTE LA REPOSICIÓN DE PAVIMENTO</v>
      </c>
      <c r="B2" s="872"/>
      <c r="C2" s="872"/>
      <c r="D2" s="872"/>
      <c r="E2" s="872"/>
      <c r="F2" s="873"/>
    </row>
    <row r="3" spans="1:6">
      <c r="A3" s="874"/>
      <c r="B3" s="875"/>
      <c r="C3" s="875"/>
      <c r="D3" s="875"/>
      <c r="E3" s="875"/>
      <c r="F3" s="876"/>
    </row>
    <row r="4" spans="1:6">
      <c r="A4" s="877" t="s">
        <v>375</v>
      </c>
      <c r="B4" s="878"/>
      <c r="C4" s="878"/>
      <c r="D4" s="878"/>
      <c r="E4" s="878"/>
      <c r="F4" s="879"/>
    </row>
    <row r="5" spans="1:6">
      <c r="A5" s="880" t="s">
        <v>376</v>
      </c>
      <c r="B5" s="881"/>
      <c r="C5" s="881"/>
      <c r="D5" s="881"/>
      <c r="E5" s="881"/>
      <c r="F5" s="882"/>
    </row>
    <row r="6" spans="1:6">
      <c r="A6" s="577" t="s">
        <v>377</v>
      </c>
      <c r="B6" s="578" t="s">
        <v>378</v>
      </c>
      <c r="C6" s="578" t="s">
        <v>22</v>
      </c>
      <c r="D6" s="578" t="s">
        <v>23</v>
      </c>
      <c r="E6" s="578" t="s">
        <v>379</v>
      </c>
      <c r="F6" s="579" t="s">
        <v>380</v>
      </c>
    </row>
    <row r="7" spans="1:6">
      <c r="A7" s="580" t="s">
        <v>381</v>
      </c>
      <c r="B7" s="581"/>
      <c r="C7" s="581"/>
      <c r="D7" s="581"/>
      <c r="E7" s="581"/>
      <c r="F7" s="582"/>
    </row>
    <row r="8" spans="1:6" ht="26.4">
      <c r="A8" s="583">
        <v>1.1000000000000001</v>
      </c>
      <c r="B8" s="584" t="s">
        <v>382</v>
      </c>
      <c r="C8" s="585" t="s">
        <v>226</v>
      </c>
      <c r="D8" s="585">
        <v>5</v>
      </c>
      <c r="E8" s="586">
        <v>384036.43599999999</v>
      </c>
      <c r="F8" s="587">
        <f>+ROUND(E8*D8,0)</f>
        <v>1920182</v>
      </c>
    </row>
    <row r="9" spans="1:6">
      <c r="A9" s="580" t="s">
        <v>383</v>
      </c>
      <c r="B9" s="588"/>
      <c r="C9" s="589"/>
      <c r="D9" s="589"/>
      <c r="E9" s="590"/>
      <c r="F9" s="591"/>
    </row>
    <row r="10" spans="1:6" ht="26.4">
      <c r="A10" s="583">
        <v>2.2000000000000002</v>
      </c>
      <c r="B10" s="584" t="s">
        <v>384</v>
      </c>
      <c r="C10" s="585" t="s">
        <v>226</v>
      </c>
      <c r="D10" s="585">
        <v>2</v>
      </c>
      <c r="E10" s="586">
        <f>582981-4510</f>
        <v>578471</v>
      </c>
      <c r="F10" s="587">
        <f t="shared" ref="F10:F16" si="0">+E10*D10</f>
        <v>1156942</v>
      </c>
    </row>
    <row r="11" spans="1:6" ht="26.4">
      <c r="A11" s="583">
        <v>2.2999999999999998</v>
      </c>
      <c r="B11" s="584" t="s">
        <v>385</v>
      </c>
      <c r="C11" s="585" t="s">
        <v>226</v>
      </c>
      <c r="D11" s="585">
        <v>2</v>
      </c>
      <c r="E11" s="586">
        <v>506821</v>
      </c>
      <c r="F11" s="587">
        <f t="shared" si="0"/>
        <v>1013642</v>
      </c>
    </row>
    <row r="12" spans="1:6" ht="26.4">
      <c r="A12" s="583">
        <v>2.4</v>
      </c>
      <c r="B12" s="584" t="s">
        <v>386</v>
      </c>
      <c r="C12" s="585" t="s">
        <v>226</v>
      </c>
      <c r="D12" s="585">
        <v>3</v>
      </c>
      <c r="E12" s="586">
        <v>68510</v>
      </c>
      <c r="F12" s="587">
        <f t="shared" si="0"/>
        <v>205530</v>
      </c>
    </row>
    <row r="13" spans="1:6">
      <c r="A13" s="583">
        <v>2.6</v>
      </c>
      <c r="B13" s="584" t="s">
        <v>387</v>
      </c>
      <c r="C13" s="585" t="s">
        <v>226</v>
      </c>
      <c r="D13" s="585">
        <v>2</v>
      </c>
      <c r="E13" s="586">
        <v>104600</v>
      </c>
      <c r="F13" s="587">
        <f t="shared" si="0"/>
        <v>209200</v>
      </c>
    </row>
    <row r="14" spans="1:6" ht="26.4">
      <c r="A14" s="583">
        <v>2.7</v>
      </c>
      <c r="B14" s="584" t="s">
        <v>388</v>
      </c>
      <c r="C14" s="585" t="s">
        <v>226</v>
      </c>
      <c r="D14" s="585">
        <v>1</v>
      </c>
      <c r="E14" s="586">
        <v>157383.33333333334</v>
      </c>
      <c r="F14" s="587">
        <f t="shared" si="0"/>
        <v>157383.33333333334</v>
      </c>
    </row>
    <row r="15" spans="1:6">
      <c r="A15" s="583">
        <v>2.8</v>
      </c>
      <c r="B15" s="592" t="s">
        <v>389</v>
      </c>
      <c r="C15" s="585" t="s">
        <v>226</v>
      </c>
      <c r="D15" s="585">
        <v>13</v>
      </c>
      <c r="E15" s="586">
        <v>42113</v>
      </c>
      <c r="F15" s="587">
        <f t="shared" si="0"/>
        <v>547469</v>
      </c>
    </row>
    <row r="16" spans="1:6" ht="26.4">
      <c r="A16" s="583">
        <v>2.9</v>
      </c>
      <c r="B16" s="592" t="s">
        <v>390</v>
      </c>
      <c r="C16" s="585" t="s">
        <v>226</v>
      </c>
      <c r="D16" s="585">
        <v>2</v>
      </c>
      <c r="E16" s="586">
        <v>34039</v>
      </c>
      <c r="F16" s="587">
        <f t="shared" si="0"/>
        <v>68078</v>
      </c>
    </row>
    <row r="17" spans="1:6" ht="16.2" thickBot="1">
      <c r="A17" s="593"/>
      <c r="B17" s="594"/>
      <c r="C17" s="593"/>
      <c r="D17" s="593"/>
      <c r="E17" s="595"/>
      <c r="F17" s="596"/>
    </row>
    <row r="18" spans="1:6" ht="16.2" thickBot="1">
      <c r="A18" s="593"/>
      <c r="B18" s="594"/>
      <c r="C18" s="593"/>
      <c r="D18" s="883" t="s">
        <v>270</v>
      </c>
      <c r="E18" s="884"/>
      <c r="F18" s="597">
        <f>ROUND(SUM(F8:F17),0)</f>
        <v>5278426</v>
      </c>
    </row>
    <row r="22" spans="1:6">
      <c r="B22" s="606" t="s">
        <v>399</v>
      </c>
    </row>
    <row r="23" spans="1:6">
      <c r="B23" s="606" t="s">
        <v>400</v>
      </c>
    </row>
    <row r="24" spans="1:6">
      <c r="B24" s="606" t="s">
        <v>401</v>
      </c>
    </row>
  </sheetData>
  <mergeCells count="4">
    <mergeCell ref="A2:F3"/>
    <mergeCell ref="A4:F4"/>
    <mergeCell ref="A5:F5"/>
    <mergeCell ref="D18:E18"/>
  </mergeCells>
  <conditionalFormatting sqref="D8">
    <cfRule type="containsBlanks" dxfId="37" priority="4">
      <formula>LEN(TRIM(D8))=0</formula>
    </cfRule>
  </conditionalFormatting>
  <conditionalFormatting sqref="D10:D16">
    <cfRule type="containsBlanks" dxfId="36" priority="2">
      <formula>LEN(TRIM(D10))=0</formula>
    </cfRule>
  </conditionalFormatting>
  <pageMargins left="0.25" right="0.25"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
  <sheetViews>
    <sheetView workbookViewId="0">
      <selection activeCell="A8" sqref="A8:F8"/>
    </sheetView>
  </sheetViews>
  <sheetFormatPr baseColWidth="10" defaultRowHeight="15.6"/>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B9C454-B0D3-4FA9-9CDA-D74256EA0216}">
  <sheetPr>
    <tabColor rgb="FF92D050"/>
  </sheetPr>
  <dimension ref="A1:G35"/>
  <sheetViews>
    <sheetView topLeftCell="A25" workbookViewId="0">
      <selection activeCell="G9" sqref="G9"/>
    </sheetView>
  </sheetViews>
  <sheetFormatPr baseColWidth="10" defaultRowHeight="15.6"/>
  <cols>
    <col min="1" max="1" width="14.3984375" customWidth="1"/>
    <col min="2" max="2" width="30.69921875" bestFit="1" customWidth="1"/>
    <col min="3" max="3" width="7" bestFit="1" customWidth="1"/>
    <col min="4" max="4" width="8.59765625" bestFit="1" customWidth="1"/>
    <col min="5" max="5" width="10.8984375" bestFit="1" customWidth="1"/>
    <col min="6" max="6" width="11.69921875" bestFit="1" customWidth="1"/>
  </cols>
  <sheetData>
    <row r="1" spans="1:7" ht="16.2" thickBot="1"/>
    <row r="2" spans="1:7" ht="15" customHeight="1">
      <c r="A2" s="871" t="str">
        <f>+PRESUPUESTO!A2</f>
        <v>MANTENIMIENTO Y MEJORAMIENTO DE LAS VÍAS URBANAS DEL  MUNICIPIO DE SANTA FE DE ANTIOQUIA, MEDIANTE LA REPOSICIÓN DE PAVIMENTO</v>
      </c>
      <c r="B2" s="872"/>
      <c r="C2" s="872"/>
      <c r="D2" s="872"/>
      <c r="E2" s="872"/>
      <c r="F2" s="873"/>
    </row>
    <row r="3" spans="1:7">
      <c r="A3" s="874"/>
      <c r="B3" s="875"/>
      <c r="C3" s="875"/>
      <c r="D3" s="875"/>
      <c r="E3" s="875"/>
      <c r="F3" s="876"/>
    </row>
    <row r="4" spans="1:7" ht="16.2" thickBot="1">
      <c r="A4" s="877" t="s">
        <v>413</v>
      </c>
      <c r="B4" s="878"/>
      <c r="C4" s="878"/>
      <c r="D4" s="878"/>
      <c r="E4" s="878"/>
      <c r="F4" s="879"/>
    </row>
    <row r="5" spans="1:7">
      <c r="A5" s="885" t="s">
        <v>414</v>
      </c>
      <c r="B5" s="885" t="s">
        <v>124</v>
      </c>
      <c r="C5" s="891" t="s">
        <v>22</v>
      </c>
      <c r="D5" s="893" t="s">
        <v>23</v>
      </c>
      <c r="E5" s="885" t="s">
        <v>415</v>
      </c>
      <c r="F5" s="885" t="s">
        <v>416</v>
      </c>
      <c r="G5" s="654"/>
    </row>
    <row r="6" spans="1:7" ht="16.2" thickBot="1">
      <c r="A6" s="890"/>
      <c r="B6" s="890"/>
      <c r="C6" s="892"/>
      <c r="D6" s="894"/>
      <c r="E6" s="890"/>
      <c r="F6" s="890"/>
      <c r="G6" s="654"/>
    </row>
    <row r="7" spans="1:7" ht="27.6">
      <c r="A7" s="729" t="s">
        <v>417</v>
      </c>
      <c r="B7" s="655" t="s">
        <v>418</v>
      </c>
      <c r="C7" s="656" t="s">
        <v>419</v>
      </c>
      <c r="D7" s="657">
        <v>15</v>
      </c>
      <c r="E7" s="658">
        <v>85000</v>
      </c>
      <c r="F7" s="659">
        <f>+E7*D7</f>
        <v>1275000</v>
      </c>
      <c r="G7" s="654"/>
    </row>
    <row r="8" spans="1:7" ht="30.6">
      <c r="A8" s="730" t="s">
        <v>420</v>
      </c>
      <c r="B8" s="660" t="s">
        <v>421</v>
      </c>
      <c r="C8" s="661" t="s">
        <v>419</v>
      </c>
      <c r="D8" s="662">
        <v>2</v>
      </c>
      <c r="E8" s="663">
        <v>600000</v>
      </c>
      <c r="F8" s="664">
        <f t="shared" ref="F8:F12" si="0">+E8*D8</f>
        <v>1200000</v>
      </c>
      <c r="G8" s="654"/>
    </row>
    <row r="9" spans="1:7" ht="30.6">
      <c r="A9" s="730" t="s">
        <v>422</v>
      </c>
      <c r="B9" s="660" t="s">
        <v>423</v>
      </c>
      <c r="C9" s="661" t="s">
        <v>419</v>
      </c>
      <c r="D9" s="662">
        <v>2</v>
      </c>
      <c r="E9" s="663">
        <v>50000</v>
      </c>
      <c r="F9" s="664">
        <f t="shared" si="0"/>
        <v>100000</v>
      </c>
      <c r="G9" s="654"/>
    </row>
    <row r="10" spans="1:7" ht="27.6">
      <c r="A10" s="730" t="s">
        <v>424</v>
      </c>
      <c r="B10" s="660" t="s">
        <v>425</v>
      </c>
      <c r="C10" s="661" t="s">
        <v>419</v>
      </c>
      <c r="D10" s="662">
        <v>1</v>
      </c>
      <c r="E10" s="663">
        <v>105000</v>
      </c>
      <c r="F10" s="664">
        <f t="shared" si="0"/>
        <v>105000</v>
      </c>
      <c r="G10" s="654"/>
    </row>
    <row r="11" spans="1:7" ht="30.6">
      <c r="A11" s="730" t="s">
        <v>426</v>
      </c>
      <c r="B11" s="660" t="s">
        <v>427</v>
      </c>
      <c r="C11" s="661" t="s">
        <v>419</v>
      </c>
      <c r="D11" s="662">
        <v>15</v>
      </c>
      <c r="E11" s="663">
        <v>130000</v>
      </c>
      <c r="F11" s="664">
        <f t="shared" si="0"/>
        <v>1950000</v>
      </c>
      <c r="G11" s="654"/>
    </row>
    <row r="12" spans="1:7" ht="31.2" thickBot="1">
      <c r="A12" s="731" t="s">
        <v>428</v>
      </c>
      <c r="B12" s="665" t="s">
        <v>429</v>
      </c>
      <c r="C12" s="666" t="s">
        <v>430</v>
      </c>
      <c r="D12" s="666">
        <v>2</v>
      </c>
      <c r="E12" s="667">
        <v>150000</v>
      </c>
      <c r="F12" s="668">
        <f t="shared" si="0"/>
        <v>300000</v>
      </c>
      <c r="G12" s="654"/>
    </row>
    <row r="13" spans="1:7" ht="16.2" thickBot="1">
      <c r="A13" s="895" t="s">
        <v>431</v>
      </c>
      <c r="B13" s="896"/>
      <c r="C13" s="896"/>
      <c r="D13" s="896"/>
      <c r="E13" s="897"/>
      <c r="F13" s="675">
        <f>SUM(F7:F12)</f>
        <v>4930000</v>
      </c>
      <c r="G13" s="654"/>
    </row>
    <row r="14" spans="1:7" ht="16.2" thickBot="1">
      <c r="A14" s="669"/>
      <c r="B14" s="669"/>
      <c r="C14" s="669"/>
      <c r="D14" s="669"/>
      <c r="E14" s="669"/>
      <c r="F14" s="670"/>
      <c r="G14" s="654"/>
    </row>
    <row r="15" spans="1:7" ht="16.2" thickBot="1">
      <c r="A15" s="898" t="s">
        <v>432</v>
      </c>
      <c r="B15" s="899"/>
      <c r="C15" s="899"/>
      <c r="D15" s="899"/>
      <c r="E15" s="899"/>
      <c r="F15" s="900"/>
      <c r="G15" s="654"/>
    </row>
    <row r="16" spans="1:7">
      <c r="A16" s="885" t="s">
        <v>433</v>
      </c>
      <c r="B16" s="885" t="s">
        <v>124</v>
      </c>
      <c r="C16" s="891" t="s">
        <v>22</v>
      </c>
      <c r="D16" s="891" t="s">
        <v>23</v>
      </c>
      <c r="E16" s="885" t="s">
        <v>415</v>
      </c>
      <c r="F16" s="885" t="s">
        <v>416</v>
      </c>
    </row>
    <row r="17" spans="1:6" ht="16.2" thickBot="1">
      <c r="A17" s="886"/>
      <c r="B17" s="886"/>
      <c r="C17" s="901"/>
      <c r="D17" s="901"/>
      <c r="E17" s="886"/>
      <c r="F17" s="886"/>
    </row>
    <row r="18" spans="1:6" ht="27.6">
      <c r="A18" s="673" t="s">
        <v>434</v>
      </c>
      <c r="B18" s="660" t="s">
        <v>435</v>
      </c>
      <c r="C18" s="661" t="s">
        <v>419</v>
      </c>
      <c r="D18" s="662">
        <v>2</v>
      </c>
      <c r="E18" s="663">
        <v>30000</v>
      </c>
      <c r="F18" s="664">
        <f>+E18*D18</f>
        <v>60000</v>
      </c>
    </row>
    <row r="19" spans="1:6" ht="27.6">
      <c r="A19" s="673" t="s">
        <v>436</v>
      </c>
      <c r="B19" s="660" t="s">
        <v>437</v>
      </c>
      <c r="C19" s="661" t="s">
        <v>419</v>
      </c>
      <c r="D19" s="662">
        <v>1</v>
      </c>
      <c r="E19" s="663">
        <v>10000</v>
      </c>
      <c r="F19" s="664">
        <f>+D19*E19</f>
        <v>10000</v>
      </c>
    </row>
    <row r="20" spans="1:6" ht="27.6">
      <c r="A20" s="673" t="s">
        <v>438</v>
      </c>
      <c r="B20" s="660" t="s">
        <v>439</v>
      </c>
      <c r="C20" s="661" t="s">
        <v>419</v>
      </c>
      <c r="D20" s="662">
        <v>1</v>
      </c>
      <c r="E20" s="663">
        <v>105000</v>
      </c>
      <c r="F20" s="664">
        <f t="shared" ref="F20:F25" si="1">+D20*E20</f>
        <v>105000</v>
      </c>
    </row>
    <row r="21" spans="1:6" ht="27.6">
      <c r="A21" s="673" t="s">
        <v>424</v>
      </c>
      <c r="B21" s="660" t="s">
        <v>425</v>
      </c>
      <c r="C21" s="661" t="s">
        <v>419</v>
      </c>
      <c r="D21" s="662">
        <v>1</v>
      </c>
      <c r="E21" s="663">
        <v>105000</v>
      </c>
      <c r="F21" s="664">
        <f t="shared" si="1"/>
        <v>105000</v>
      </c>
    </row>
    <row r="22" spans="1:6" ht="41.4">
      <c r="A22" s="673" t="s">
        <v>440</v>
      </c>
      <c r="B22" s="660" t="s">
        <v>441</v>
      </c>
      <c r="C22" s="661" t="s">
        <v>419</v>
      </c>
      <c r="D22" s="662">
        <v>2</v>
      </c>
      <c r="E22" s="663">
        <v>80000</v>
      </c>
      <c r="F22" s="664">
        <f t="shared" si="1"/>
        <v>160000</v>
      </c>
    </row>
    <row r="23" spans="1:6" ht="55.2">
      <c r="A23" s="673" t="s">
        <v>442</v>
      </c>
      <c r="B23" s="660" t="s">
        <v>443</v>
      </c>
      <c r="C23" s="661" t="s">
        <v>419</v>
      </c>
      <c r="D23" s="662">
        <v>2</v>
      </c>
      <c r="E23" s="663">
        <v>80000</v>
      </c>
      <c r="F23" s="664">
        <f t="shared" si="1"/>
        <v>160000</v>
      </c>
    </row>
    <row r="24" spans="1:6" ht="20.399999999999999">
      <c r="A24" s="673" t="s">
        <v>444</v>
      </c>
      <c r="B24" s="660" t="s">
        <v>445</v>
      </c>
      <c r="C24" s="661" t="s">
        <v>430</v>
      </c>
      <c r="D24" s="662">
        <v>1</v>
      </c>
      <c r="E24" s="663">
        <v>509947</v>
      </c>
      <c r="F24" s="664">
        <f t="shared" si="1"/>
        <v>509947</v>
      </c>
    </row>
    <row r="25" spans="1:6" ht="20.399999999999999">
      <c r="A25" s="673" t="s">
        <v>446</v>
      </c>
      <c r="B25" s="660" t="s">
        <v>447</v>
      </c>
      <c r="C25" s="661" t="s">
        <v>419</v>
      </c>
      <c r="D25" s="662">
        <v>2</v>
      </c>
      <c r="E25" s="663">
        <v>57043.5</v>
      </c>
      <c r="F25" s="664">
        <f t="shared" si="1"/>
        <v>114087</v>
      </c>
    </row>
    <row r="26" spans="1:6" ht="42" thickBot="1">
      <c r="A26" s="674" t="s">
        <v>448</v>
      </c>
      <c r="B26" s="665" t="s">
        <v>429</v>
      </c>
      <c r="C26" s="671" t="s">
        <v>430</v>
      </c>
      <c r="D26" s="666">
        <v>2</v>
      </c>
      <c r="E26" s="667">
        <v>150000</v>
      </c>
      <c r="F26" s="668">
        <f>+E26*D26</f>
        <v>300000</v>
      </c>
    </row>
    <row r="27" spans="1:6" ht="16.2" thickBot="1">
      <c r="A27" s="887" t="s">
        <v>449</v>
      </c>
      <c r="B27" s="888"/>
      <c r="C27" s="888"/>
      <c r="D27" s="888"/>
      <c r="E27" s="889"/>
      <c r="F27" s="672">
        <f>SUM(F18:F26)</f>
        <v>1524034</v>
      </c>
    </row>
    <row r="28" spans="1:6" ht="16.2" thickBot="1">
      <c r="A28" s="887" t="s">
        <v>450</v>
      </c>
      <c r="B28" s="888"/>
      <c r="C28" s="888"/>
      <c r="D28" s="888"/>
      <c r="E28" s="889"/>
      <c r="F28" s="672">
        <f>+F27+F13</f>
        <v>6454034</v>
      </c>
    </row>
    <row r="33" spans="2:2">
      <c r="B33" s="606" t="s">
        <v>399</v>
      </c>
    </row>
    <row r="34" spans="2:2">
      <c r="B34" s="606" t="s">
        <v>400</v>
      </c>
    </row>
    <row r="35" spans="2:2">
      <c r="B35" s="606" t="s">
        <v>401</v>
      </c>
    </row>
  </sheetData>
  <mergeCells count="18">
    <mergeCell ref="C16:C17"/>
    <mergeCell ref="D16:D17"/>
    <mergeCell ref="E16:E17"/>
    <mergeCell ref="F16:F17"/>
    <mergeCell ref="A27:E27"/>
    <mergeCell ref="A28:E28"/>
    <mergeCell ref="A2:F3"/>
    <mergeCell ref="A4:F4"/>
    <mergeCell ref="A5:A6"/>
    <mergeCell ref="B5:B6"/>
    <mergeCell ref="C5:C6"/>
    <mergeCell ref="D5:D6"/>
    <mergeCell ref="E5:E6"/>
    <mergeCell ref="F5:F6"/>
    <mergeCell ref="A13:E13"/>
    <mergeCell ref="A15:F15"/>
    <mergeCell ref="A16:A17"/>
    <mergeCell ref="B16:B17"/>
  </mergeCells>
  <conditionalFormatting sqref="D8">
    <cfRule type="containsBlanks" dxfId="35" priority="2">
      <formula>LEN(TRIM(D8))=0</formula>
    </cfRule>
  </conditionalFormatting>
  <conditionalFormatting sqref="D10:D16">
    <cfRule type="containsBlanks" dxfId="34" priority="1">
      <formula>LEN(TRIM(D10))=0</formula>
    </cfRule>
  </conditionalFormatting>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2:K161"/>
  <sheetViews>
    <sheetView topLeftCell="A96" zoomScale="85" zoomScaleNormal="85" workbookViewId="0">
      <selection activeCell="L99" sqref="L99"/>
    </sheetView>
  </sheetViews>
  <sheetFormatPr baseColWidth="10" defaultRowHeight="15.6"/>
  <cols>
    <col min="1" max="1" width="9.59765625" customWidth="1"/>
    <col min="2" max="2" width="15.5" customWidth="1"/>
    <col min="7" max="7" width="5.8984375" bestFit="1" customWidth="1"/>
    <col min="8" max="8" width="7.3984375" bestFit="1" customWidth="1"/>
  </cols>
  <sheetData>
    <row r="2" spans="1:8">
      <c r="A2" s="208" t="s">
        <v>20</v>
      </c>
      <c r="B2" s="905" t="s">
        <v>122</v>
      </c>
      <c r="C2" s="906"/>
      <c r="D2" s="906"/>
      <c r="E2" s="906"/>
      <c r="F2" s="907"/>
      <c r="G2" s="209" t="s">
        <v>22</v>
      </c>
      <c r="H2" s="210" t="s">
        <v>23</v>
      </c>
    </row>
    <row r="3" spans="1:8" ht="54" customHeight="1">
      <c r="A3" s="215">
        <v>1.1000000000000001</v>
      </c>
      <c r="B3" s="915" t="s">
        <v>27</v>
      </c>
      <c r="C3" s="909"/>
      <c r="D3" s="909"/>
      <c r="E3" s="909"/>
      <c r="F3" s="910"/>
      <c r="G3" s="211" t="s">
        <v>130</v>
      </c>
      <c r="H3" s="212">
        <f>IFERROR(ROUND(IF(SUM(H6:H7)=0,"",SUM(H6:H7)),0),"")</f>
        <v>5</v>
      </c>
    </row>
    <row r="4" spans="1:8">
      <c r="A4" s="216"/>
      <c r="B4" s="216"/>
      <c r="C4" s="217"/>
      <c r="D4" s="218"/>
      <c r="E4" s="219"/>
      <c r="F4" s="219"/>
      <c r="G4" s="220"/>
      <c r="H4" s="213"/>
    </row>
    <row r="5" spans="1:8">
      <c r="A5" s="911" t="s">
        <v>124</v>
      </c>
      <c r="B5" s="911"/>
      <c r="C5" s="221" t="s">
        <v>125</v>
      </c>
      <c r="D5" s="222" t="s">
        <v>23</v>
      </c>
      <c r="E5" s="223" t="s">
        <v>126</v>
      </c>
      <c r="F5" s="223" t="s">
        <v>127</v>
      </c>
      <c r="G5" s="212" t="s">
        <v>128</v>
      </c>
      <c r="H5" s="211" t="s">
        <v>129</v>
      </c>
    </row>
    <row r="6" spans="1:8" ht="43.5" customHeight="1">
      <c r="A6" s="914" t="s">
        <v>132</v>
      </c>
      <c r="B6" s="914"/>
      <c r="C6" s="224">
        <v>1</v>
      </c>
      <c r="D6" s="225">
        <v>5</v>
      </c>
      <c r="E6" s="226">
        <v>1</v>
      </c>
      <c r="F6" s="226">
        <v>1</v>
      </c>
      <c r="G6" s="226">
        <v>1</v>
      </c>
      <c r="H6" s="214">
        <f>+IF(A6=0,"",IF(AND(E6=0,F6=0,G6=0),C6*D6,IF(AND(F6=0,G6=0),C6*D6*E6,IF(G6=0,C6*D6*E6*F6,C6*D6*E6*F6*G6))))</f>
        <v>5</v>
      </c>
    </row>
    <row r="7" spans="1:8">
      <c r="A7" s="916"/>
      <c r="B7" s="917"/>
      <c r="C7" s="224"/>
      <c r="D7" s="225"/>
      <c r="E7" s="226"/>
      <c r="F7" s="226"/>
      <c r="G7" s="226"/>
      <c r="H7" s="214" t="str">
        <f t="shared" ref="H7" si="0">+IF(A7=0,"",IF(AND(E7=0,F7=0,G7=0),C7*D7,IF(AND(F7=0,G7=0),C7*D7*E7,IF(G7=0,C7*D7*E7*F7,C7*D7*E7*F7*G7))))</f>
        <v/>
      </c>
    </row>
    <row r="8" spans="1:8">
      <c r="A8" s="902" t="str">
        <f>+"TOTAL CANTIDAD ITEM "&amp;A3</f>
        <v>TOTAL CANTIDAD ITEM 1,1</v>
      </c>
      <c r="B8" s="903"/>
      <c r="C8" s="903"/>
      <c r="D8" s="903"/>
      <c r="E8" s="903"/>
      <c r="F8" s="903"/>
      <c r="G8" s="904"/>
      <c r="H8" s="212">
        <f>IFERROR(ROUND(IF(SUM(H6:H7)=0,"",SUM(H6:H7)),0),"")</f>
        <v>5</v>
      </c>
    </row>
    <row r="9" spans="1:8">
      <c r="A9" s="262"/>
      <c r="B9" s="262"/>
      <c r="C9" s="262"/>
      <c r="D9" s="262"/>
      <c r="E9" s="262"/>
      <c r="F9" s="262"/>
      <c r="G9" s="262"/>
      <c r="H9" s="263"/>
    </row>
    <row r="10" spans="1:8">
      <c r="A10" s="262"/>
      <c r="B10" s="262"/>
      <c r="C10" s="262"/>
      <c r="D10" s="262"/>
      <c r="E10" s="262"/>
      <c r="F10" s="262"/>
      <c r="G10" s="262"/>
      <c r="H10" s="263"/>
    </row>
    <row r="11" spans="1:8">
      <c r="A11" s="208" t="s">
        <v>20</v>
      </c>
      <c r="B11" s="905" t="s">
        <v>122</v>
      </c>
      <c r="C11" s="906"/>
      <c r="D11" s="906"/>
      <c r="E11" s="906"/>
      <c r="F11" s="907"/>
      <c r="G11" s="209" t="s">
        <v>22</v>
      </c>
      <c r="H11" s="210" t="s">
        <v>23</v>
      </c>
    </row>
    <row r="12" spans="1:8" ht="37.200000000000003" customHeight="1">
      <c r="A12" s="215">
        <v>2.1</v>
      </c>
      <c r="B12" s="915" t="s">
        <v>114</v>
      </c>
      <c r="C12" s="909"/>
      <c r="D12" s="909"/>
      <c r="E12" s="909"/>
      <c r="F12" s="910"/>
      <c r="G12" s="211" t="s">
        <v>12</v>
      </c>
      <c r="H12" s="212">
        <f>IFERROR(ROUND(IF(SUM(H15:H16)=0,"",SUM(H15:H16)),0),"")</f>
        <v>525</v>
      </c>
    </row>
    <row r="13" spans="1:8">
      <c r="A13" s="216"/>
      <c r="B13" s="216"/>
      <c r="C13" s="217"/>
      <c r="D13" s="218"/>
      <c r="E13" s="219"/>
      <c r="F13" s="219"/>
      <c r="G13" s="220"/>
      <c r="H13" s="213"/>
    </row>
    <row r="14" spans="1:8">
      <c r="A14" s="911" t="s">
        <v>124</v>
      </c>
      <c r="B14" s="911"/>
      <c r="C14" s="221" t="s">
        <v>125</v>
      </c>
      <c r="D14" s="222" t="s">
        <v>23</v>
      </c>
      <c r="E14" s="223" t="s">
        <v>126</v>
      </c>
      <c r="F14" s="223" t="s">
        <v>127</v>
      </c>
      <c r="G14" s="212" t="s">
        <v>128</v>
      </c>
      <c r="H14" s="211" t="s">
        <v>129</v>
      </c>
    </row>
    <row r="15" spans="1:8" ht="36" customHeight="1">
      <c r="A15" s="913" t="s">
        <v>114</v>
      </c>
      <c r="B15" s="913"/>
      <c r="C15" s="224">
        <v>1</v>
      </c>
      <c r="D15" s="225">
        <v>1</v>
      </c>
      <c r="E15" s="226">
        <f>330+50</f>
        <v>380</v>
      </c>
      <c r="F15" s="226">
        <v>6.91</v>
      </c>
      <c r="G15" s="226">
        <f>+D15*E15*F15*0.2</f>
        <v>525.16000000000008</v>
      </c>
      <c r="H15" s="214">
        <f>+G15</f>
        <v>525.16000000000008</v>
      </c>
    </row>
    <row r="16" spans="1:8">
      <c r="A16" s="918" t="s">
        <v>456</v>
      </c>
      <c r="B16" s="919"/>
      <c r="C16" s="919"/>
      <c r="D16" s="919"/>
      <c r="E16" s="919"/>
      <c r="F16" s="919"/>
      <c r="G16" s="919"/>
      <c r="H16" s="920"/>
    </row>
    <row r="17" spans="1:8">
      <c r="A17" s="902" t="str">
        <f>+"TOTAL CANTIDAD ITEM "&amp;A12</f>
        <v>TOTAL CANTIDAD ITEM 2,1</v>
      </c>
      <c r="B17" s="903"/>
      <c r="C17" s="903"/>
      <c r="D17" s="903"/>
      <c r="E17" s="903"/>
      <c r="F17" s="903"/>
      <c r="G17" s="904"/>
      <c r="H17" s="212">
        <f>IFERROR(ROUND(IF(SUM(H15:H16)=0,"",SUM(H15:H16)),0),"")</f>
        <v>525</v>
      </c>
    </row>
    <row r="20" spans="1:8">
      <c r="A20" s="208" t="s">
        <v>20</v>
      </c>
      <c r="B20" s="905" t="s">
        <v>122</v>
      </c>
      <c r="C20" s="906"/>
      <c r="D20" s="906"/>
      <c r="E20" s="906"/>
      <c r="F20" s="907"/>
      <c r="G20" s="209" t="s">
        <v>22</v>
      </c>
      <c r="H20" s="210" t="s">
        <v>23</v>
      </c>
    </row>
    <row r="21" spans="1:8" ht="57.75" customHeight="1">
      <c r="A21" s="215">
        <v>2.2000000000000002</v>
      </c>
      <c r="B21" s="915" t="s">
        <v>213</v>
      </c>
      <c r="C21" s="909"/>
      <c r="D21" s="909"/>
      <c r="E21" s="909"/>
      <c r="F21" s="910"/>
      <c r="G21" s="211" t="s">
        <v>8</v>
      </c>
      <c r="H21" s="212">
        <f>IFERROR(ROUND(IF(SUM(H24:H25)=0,"",SUM(H24:H25)),0),"")</f>
        <v>120</v>
      </c>
    </row>
    <row r="22" spans="1:8">
      <c r="A22" s="216"/>
      <c r="B22" s="216"/>
      <c r="C22" s="217"/>
      <c r="D22" s="218"/>
      <c r="E22" s="219"/>
      <c r="F22" s="219"/>
      <c r="G22" s="220"/>
      <c r="H22" s="213"/>
    </row>
    <row r="23" spans="1:8">
      <c r="A23" s="911" t="s">
        <v>124</v>
      </c>
      <c r="B23" s="911"/>
      <c r="C23" s="221" t="s">
        <v>125</v>
      </c>
      <c r="D23" s="222" t="s">
        <v>23</v>
      </c>
      <c r="E23" s="223" t="s">
        <v>126</v>
      </c>
      <c r="F23" s="223" t="s">
        <v>127</v>
      </c>
      <c r="G23" s="212" t="s">
        <v>128</v>
      </c>
      <c r="H23" s="211" t="s">
        <v>129</v>
      </c>
    </row>
    <row r="24" spans="1:8" ht="85.95" customHeight="1">
      <c r="A24" s="914" t="s">
        <v>213</v>
      </c>
      <c r="B24" s="914"/>
      <c r="C24" s="224">
        <v>1</v>
      </c>
      <c r="D24" s="225">
        <v>1</v>
      </c>
      <c r="E24" s="226">
        <v>100</v>
      </c>
      <c r="F24" s="226">
        <v>1.2</v>
      </c>
      <c r="G24" s="226">
        <v>1</v>
      </c>
      <c r="H24" s="214">
        <f>+IF(A24=0,"",IF(AND(E24=0,F24=0,G24=0),C24*D24,IF(AND(F24=0,G24=0),C24*D24*E24,IF(G24=0,C24*D24*E24*F24,C24*D24*E24*F24*G24))))</f>
        <v>120</v>
      </c>
    </row>
    <row r="25" spans="1:8">
      <c r="A25" s="916"/>
      <c r="B25" s="917"/>
      <c r="C25" s="224"/>
      <c r="D25" s="225"/>
      <c r="E25" s="226"/>
      <c r="F25" s="226"/>
      <c r="G25" s="226"/>
      <c r="H25" s="214" t="str">
        <f t="shared" ref="H25" si="1">+IF(A25=0,"",IF(AND(E25=0,F25=0,G25=0),C25*D25,IF(AND(F25=0,G25=0),C25*D25*E25,IF(G25=0,C25*D25*E25*F25,C25*D25*E25*F25*G25))))</f>
        <v/>
      </c>
    </row>
    <row r="26" spans="1:8">
      <c r="A26" s="902" t="str">
        <f>+"TOTAL CANTIDAD ITEM "&amp;A21</f>
        <v>TOTAL CANTIDAD ITEM 2,2</v>
      </c>
      <c r="B26" s="903"/>
      <c r="C26" s="903"/>
      <c r="D26" s="903"/>
      <c r="E26" s="903"/>
      <c r="F26" s="903"/>
      <c r="G26" s="904"/>
      <c r="H26" s="212">
        <f>IFERROR(ROUND(IF(SUM(H24:H25)=0,"",SUM(H24:H25)),0),"")</f>
        <v>120</v>
      </c>
    </row>
    <row r="27" spans="1:8">
      <c r="A27" s="262"/>
      <c r="B27" s="262"/>
      <c r="C27" s="262"/>
      <c r="D27" s="262"/>
      <c r="E27" s="262"/>
      <c r="F27" s="262"/>
      <c r="G27" s="262"/>
      <c r="H27" s="263"/>
    </row>
    <row r="28" spans="1:8">
      <c r="A28" s="262"/>
      <c r="B28" s="262"/>
      <c r="C28" s="262"/>
      <c r="D28" s="262"/>
      <c r="E28" s="262"/>
      <c r="F28" s="262"/>
      <c r="G28" s="262"/>
      <c r="H28" s="263"/>
    </row>
    <row r="29" spans="1:8">
      <c r="A29" s="208" t="s">
        <v>20</v>
      </c>
      <c r="B29" s="905" t="s">
        <v>122</v>
      </c>
      <c r="C29" s="906"/>
      <c r="D29" s="906"/>
      <c r="E29" s="906"/>
      <c r="F29" s="907"/>
      <c r="G29" s="209" t="s">
        <v>22</v>
      </c>
      <c r="H29" s="210" t="s">
        <v>23</v>
      </c>
    </row>
    <row r="30" spans="1:8" ht="54" customHeight="1">
      <c r="A30" s="215">
        <v>2.2999999999999998</v>
      </c>
      <c r="B30" s="908" t="str">
        <f>+PRESUPUESTO!B9</f>
        <v>DEMOLICIÓN DE PAVIMENTO de cualquier resistencia con espesor hasta de 20 cm, manual o mecánicamente. Incluye  retiro de refuerzo e instalaciones embebidas, compresor neumático con martillo, además recuperación de los materiales aprovechables.</v>
      </c>
      <c r="C30" s="909"/>
      <c r="D30" s="909"/>
      <c r="E30" s="909"/>
      <c r="F30" s="910"/>
      <c r="G30" s="211" t="s">
        <v>8</v>
      </c>
      <c r="H30" s="212">
        <f>IFERROR(ROUND(IF(SUM(H33:H34)=0,"",SUM(H33:H34)),0),"")</f>
        <v>439</v>
      </c>
    </row>
    <row r="31" spans="1:8">
      <c r="A31" s="216"/>
      <c r="B31" s="216"/>
      <c r="C31" s="217"/>
      <c r="D31" s="218"/>
      <c r="E31" s="219"/>
      <c r="F31" s="219"/>
      <c r="G31" s="220"/>
      <c r="H31" s="213"/>
    </row>
    <row r="32" spans="1:8">
      <c r="A32" s="911" t="s">
        <v>124</v>
      </c>
      <c r="B32" s="911"/>
      <c r="C32" s="221" t="s">
        <v>125</v>
      </c>
      <c r="D32" s="222" t="s">
        <v>23</v>
      </c>
      <c r="E32" s="223" t="s">
        <v>126</v>
      </c>
      <c r="F32" s="223" t="s">
        <v>127</v>
      </c>
      <c r="G32" s="212" t="s">
        <v>128</v>
      </c>
      <c r="H32" s="211" t="s">
        <v>129</v>
      </c>
    </row>
    <row r="33" spans="1:8" ht="88.2" customHeight="1">
      <c r="A33" s="914" t="s">
        <v>228</v>
      </c>
      <c r="B33" s="914"/>
      <c r="C33" s="224">
        <v>1</v>
      </c>
      <c r="D33" s="225">
        <v>1</v>
      </c>
      <c r="E33" s="226">
        <f>+E15-57.3</f>
        <v>322.7</v>
      </c>
      <c r="F33" s="226">
        <v>6.8</v>
      </c>
      <c r="G33" s="226">
        <v>0.2</v>
      </c>
      <c r="H33" s="214">
        <f>+IF(A33=0,"",IF(AND(E33=0,F33=0,G33=0),C33*D33,IF(AND(F33=0,G33=0),C33*D33*E33,IF(G33=0,C33*D33*E33*F33,C33*D33*E33*F33*G33))))</f>
        <v>438.87199999999996</v>
      </c>
    </row>
    <row r="34" spans="1:8">
      <c r="A34" s="916"/>
      <c r="B34" s="917"/>
      <c r="C34" s="224"/>
      <c r="D34" s="225"/>
      <c r="E34" s="226"/>
      <c r="F34" s="226"/>
      <c r="G34" s="226"/>
      <c r="H34" s="214" t="str">
        <f t="shared" ref="H34" si="2">+IF(A34=0,"",IF(AND(E34=0,F34=0,G34=0),C34*D34,IF(AND(F34=0,G34=0),C34*D34*E34,IF(G34=0,C34*D34*E34*F34,C34*D34*E34*F34*G34))))</f>
        <v/>
      </c>
    </row>
    <row r="35" spans="1:8">
      <c r="A35" s="902" t="str">
        <f>+"TOTAL CANTIDAD ITEM "&amp;A30</f>
        <v>TOTAL CANTIDAD ITEM 2,3</v>
      </c>
      <c r="B35" s="903"/>
      <c r="C35" s="903"/>
      <c r="D35" s="903"/>
      <c r="E35" s="903"/>
      <c r="F35" s="903"/>
      <c r="G35" s="904"/>
      <c r="H35" s="212">
        <f>IFERROR(ROUND(IF(SUM(H33:H34)=0,"",SUM(H33:H34)),0),"")</f>
        <v>439</v>
      </c>
    </row>
    <row r="36" spans="1:8">
      <c r="A36" s="262"/>
      <c r="B36" s="262"/>
      <c r="C36" s="262"/>
      <c r="D36" s="262"/>
      <c r="E36" s="262"/>
      <c r="F36" s="262"/>
      <c r="G36" s="262"/>
      <c r="H36" s="263"/>
    </row>
    <row r="38" spans="1:8">
      <c r="A38" s="208" t="s">
        <v>20</v>
      </c>
      <c r="B38" s="905" t="s">
        <v>122</v>
      </c>
      <c r="C38" s="906"/>
      <c r="D38" s="906"/>
      <c r="E38" s="906"/>
      <c r="F38" s="907"/>
      <c r="G38" s="209" t="s">
        <v>22</v>
      </c>
      <c r="H38" s="210" t="s">
        <v>23</v>
      </c>
    </row>
    <row r="39" spans="1:8" ht="44.25" customHeight="1">
      <c r="A39" s="215">
        <v>2.4</v>
      </c>
      <c r="B39" s="915" t="s">
        <v>29</v>
      </c>
      <c r="C39" s="909"/>
      <c r="D39" s="909"/>
      <c r="E39" s="909"/>
      <c r="F39" s="910"/>
      <c r="G39" s="211" t="s">
        <v>12</v>
      </c>
      <c r="H39" s="212">
        <f>IFERROR(ROUND(IF(SUM(H42:H45)=0,"",SUM(H42:H45)),0),"")</f>
        <v>1382</v>
      </c>
    </row>
    <row r="40" spans="1:8">
      <c r="A40" s="216"/>
      <c r="B40" s="216"/>
      <c r="C40" s="217"/>
      <c r="D40" s="218"/>
      <c r="E40" s="219"/>
      <c r="F40" s="219"/>
      <c r="G40" s="220"/>
      <c r="H40" s="213"/>
    </row>
    <row r="41" spans="1:8">
      <c r="A41" s="911" t="s">
        <v>124</v>
      </c>
      <c r="B41" s="911"/>
      <c r="C41" s="221" t="s">
        <v>125</v>
      </c>
      <c r="D41" s="222" t="s">
        <v>23</v>
      </c>
      <c r="E41" s="223" t="s">
        <v>126</v>
      </c>
      <c r="F41" s="223" t="s">
        <v>127</v>
      </c>
      <c r="G41" s="212" t="s">
        <v>128</v>
      </c>
      <c r="H41" s="211" t="s">
        <v>129</v>
      </c>
    </row>
    <row r="42" spans="1:8" ht="18" customHeight="1">
      <c r="A42" s="914" t="s">
        <v>173</v>
      </c>
      <c r="B42" s="914"/>
      <c r="C42" s="224">
        <v>1</v>
      </c>
      <c r="D42" s="225">
        <v>1</v>
      </c>
      <c r="E42" s="226">
        <v>0.35</v>
      </c>
      <c r="F42" s="226">
        <f>+E15*F15</f>
        <v>2625.8</v>
      </c>
      <c r="G42" s="226">
        <f>+E42*F42</f>
        <v>919.03</v>
      </c>
      <c r="H42" s="214">
        <f>G42</f>
        <v>919.03</v>
      </c>
    </row>
    <row r="43" spans="1:8">
      <c r="A43" s="914" t="s">
        <v>174</v>
      </c>
      <c r="B43" s="914"/>
      <c r="C43" s="224">
        <v>1</v>
      </c>
      <c r="D43" s="225">
        <v>1</v>
      </c>
      <c r="E43" s="226">
        <f>+E33</f>
        <v>322.7</v>
      </c>
      <c r="F43" s="226">
        <v>6.8</v>
      </c>
      <c r="G43" s="226">
        <v>0.2</v>
      </c>
      <c r="H43" s="214">
        <f>+IF(A43=0,"",IF(AND(E43=0,F43=0,G43=0),C43*D43,IF(AND(F43=0,G43=0),C43*D43*E43,IF(G43=0,C43*D43*E43*F43,C43*D43*E43*F43*G43))))</f>
        <v>438.87199999999996</v>
      </c>
    </row>
    <row r="44" spans="1:8">
      <c r="A44" s="914" t="s">
        <v>397</v>
      </c>
      <c r="B44" s="914"/>
      <c r="C44" s="224">
        <v>1</v>
      </c>
      <c r="D44" s="225">
        <v>1</v>
      </c>
      <c r="E44" s="226">
        <f>+E24</f>
        <v>100</v>
      </c>
      <c r="F44" s="226">
        <v>1.2</v>
      </c>
      <c r="G44" s="226">
        <v>0.2</v>
      </c>
      <c r="H44" s="214">
        <f>+E44*F44*G44</f>
        <v>24</v>
      </c>
    </row>
    <row r="45" spans="1:8">
      <c r="A45" s="916"/>
      <c r="B45" s="917"/>
      <c r="C45" s="224"/>
      <c r="D45" s="225"/>
      <c r="E45" s="226"/>
      <c r="F45" s="226"/>
      <c r="G45" s="226"/>
      <c r="H45" s="214">
        <f>+G45</f>
        <v>0</v>
      </c>
    </row>
    <row r="46" spans="1:8">
      <c r="A46" s="902" t="str">
        <f>+"TOTAL CANTIDAD ITEM "&amp;A39</f>
        <v>TOTAL CANTIDAD ITEM 2,4</v>
      </c>
      <c r="B46" s="903"/>
      <c r="C46" s="903"/>
      <c r="D46" s="903"/>
      <c r="E46" s="903"/>
      <c r="F46" s="903"/>
      <c r="G46" s="904"/>
      <c r="H46" s="212">
        <f>IFERROR(ROUND(IF(SUM(H42:H45)=0,"",SUM(H42:H45)),0),"")</f>
        <v>1382</v>
      </c>
    </row>
    <row r="49" spans="1:8">
      <c r="A49" s="208" t="s">
        <v>20</v>
      </c>
      <c r="B49" s="905" t="s">
        <v>122</v>
      </c>
      <c r="C49" s="906"/>
      <c r="D49" s="906"/>
      <c r="E49" s="906"/>
      <c r="F49" s="907"/>
      <c r="G49" s="209" t="s">
        <v>22</v>
      </c>
      <c r="H49" s="210" t="s">
        <v>23</v>
      </c>
    </row>
    <row r="50" spans="1:8">
      <c r="A50" s="215">
        <v>2.5</v>
      </c>
      <c r="B50" s="915" t="s">
        <v>90</v>
      </c>
      <c r="C50" s="909"/>
      <c r="D50" s="909"/>
      <c r="E50" s="909"/>
      <c r="F50" s="910"/>
      <c r="G50" s="211" t="s">
        <v>8</v>
      </c>
      <c r="H50" s="212">
        <f>IFERROR(ROUND(IF(SUM(H53:H54)=0,"",SUM(H53:H54)),0),"")</f>
        <v>2626</v>
      </c>
    </row>
    <row r="51" spans="1:8">
      <c r="A51" s="216"/>
      <c r="B51" s="216"/>
      <c r="C51" s="217"/>
      <c r="D51" s="218"/>
      <c r="E51" s="219"/>
      <c r="F51" s="219"/>
      <c r="G51" s="220"/>
      <c r="H51" s="213"/>
    </row>
    <row r="52" spans="1:8">
      <c r="A52" s="911" t="s">
        <v>124</v>
      </c>
      <c r="B52" s="911"/>
      <c r="C52" s="221" t="s">
        <v>125</v>
      </c>
      <c r="D52" s="222" t="s">
        <v>23</v>
      </c>
      <c r="E52" s="223" t="s">
        <v>126</v>
      </c>
      <c r="F52" s="223" t="s">
        <v>127</v>
      </c>
      <c r="G52" s="212" t="s">
        <v>128</v>
      </c>
      <c r="H52" s="211" t="s">
        <v>129</v>
      </c>
    </row>
    <row r="53" spans="1:8" ht="27.75" customHeight="1">
      <c r="A53" s="914" t="s">
        <v>90</v>
      </c>
      <c r="B53" s="914"/>
      <c r="C53" s="224">
        <v>1</v>
      </c>
      <c r="D53" s="225">
        <v>1</v>
      </c>
      <c r="E53" s="226">
        <f>+E15</f>
        <v>380</v>
      </c>
      <c r="F53" s="226">
        <f>+F15</f>
        <v>6.91</v>
      </c>
      <c r="G53" s="226">
        <v>1</v>
      </c>
      <c r="H53" s="214">
        <f>+IF(A53=0,"",IF(AND(E53=0,F53=0,G53=0),C53*D53,IF(AND(F53=0,G53=0),C53*D53*E53,IF(G53=0,C53*D53*E53*F53,C53*D53*E53*F53*G53))))</f>
        <v>2625.8</v>
      </c>
    </row>
    <row r="54" spans="1:8">
      <c r="A54" s="916"/>
      <c r="B54" s="917"/>
      <c r="C54" s="224"/>
      <c r="D54" s="225"/>
      <c r="E54" s="226"/>
      <c r="F54" s="226"/>
      <c r="G54" s="226"/>
      <c r="H54" s="214" t="str">
        <f t="shared" ref="H54" si="3">+IF(A54=0,"",IF(AND(E54=0,F54=0,G54=0),C54*D54,IF(AND(F54=0,G54=0),C54*D54*E54,IF(G54=0,C54*D54*E54*F54,C54*D54*E54*F54*G54))))</f>
        <v/>
      </c>
    </row>
    <row r="55" spans="1:8">
      <c r="A55" s="902" t="str">
        <f>+"TOTAL CANTIDAD ITEM "&amp;A50</f>
        <v>TOTAL CANTIDAD ITEM 2,5</v>
      </c>
      <c r="B55" s="903"/>
      <c r="C55" s="903"/>
      <c r="D55" s="903"/>
      <c r="E55" s="903"/>
      <c r="F55" s="903"/>
      <c r="G55" s="904"/>
      <c r="H55" s="212">
        <f>IFERROR(ROUND(IF(SUM(H53:H54)=0,"",SUM(H53:H54)),0),"")</f>
        <v>2626</v>
      </c>
    </row>
    <row r="58" spans="1:8">
      <c r="A58" s="208" t="s">
        <v>20</v>
      </c>
      <c r="B58" s="905" t="s">
        <v>122</v>
      </c>
      <c r="C58" s="906"/>
      <c r="D58" s="906"/>
      <c r="E58" s="906"/>
      <c r="F58" s="907"/>
      <c r="G58" s="209" t="s">
        <v>22</v>
      </c>
      <c r="H58" s="210" t="s">
        <v>23</v>
      </c>
    </row>
    <row r="59" spans="1:8" ht="73.2" customHeight="1">
      <c r="A59" s="215">
        <v>2.6</v>
      </c>
      <c r="B59" s="915" t="s">
        <v>30</v>
      </c>
      <c r="C59" s="909"/>
      <c r="D59" s="909"/>
      <c r="E59" s="909"/>
      <c r="F59" s="910"/>
      <c r="G59" s="211" t="s">
        <v>12</v>
      </c>
      <c r="H59" s="212">
        <f>IFERROR(ROUND(IF(SUM(H62:H63)=0,"",SUM(H62:H63)),0),"")</f>
        <v>919</v>
      </c>
    </row>
    <row r="60" spans="1:8">
      <c r="A60" s="216"/>
      <c r="B60" s="216"/>
      <c r="C60" s="217"/>
      <c r="D60" s="218"/>
      <c r="E60" s="219"/>
      <c r="F60" s="219"/>
      <c r="G60" s="220"/>
      <c r="H60" s="213"/>
    </row>
    <row r="61" spans="1:8">
      <c r="A61" s="911" t="s">
        <v>124</v>
      </c>
      <c r="B61" s="911"/>
      <c r="C61" s="221" t="s">
        <v>125</v>
      </c>
      <c r="D61" s="222" t="s">
        <v>23</v>
      </c>
      <c r="E61" s="223" t="s">
        <v>126</v>
      </c>
      <c r="F61" s="223" t="s">
        <v>127</v>
      </c>
      <c r="G61" s="212" t="s">
        <v>128</v>
      </c>
      <c r="H61" s="211" t="s">
        <v>129</v>
      </c>
    </row>
    <row r="62" spans="1:8" ht="34.5" customHeight="1">
      <c r="A62" s="914" t="s">
        <v>131</v>
      </c>
      <c r="B62" s="914"/>
      <c r="C62" s="224">
        <v>1</v>
      </c>
      <c r="D62" s="225">
        <v>1</v>
      </c>
      <c r="E62" s="226">
        <f>+E53</f>
        <v>380</v>
      </c>
      <c r="F62" s="226">
        <f>+F53</f>
        <v>6.91</v>
      </c>
      <c r="G62" s="226">
        <f>+E62*F62*0.35</f>
        <v>919.03</v>
      </c>
      <c r="H62" s="214">
        <f>+G62</f>
        <v>919.03</v>
      </c>
    </row>
    <row r="63" spans="1:8">
      <c r="A63" s="914"/>
      <c r="B63" s="914"/>
      <c r="C63" s="224"/>
      <c r="D63" s="225"/>
      <c r="E63" s="226"/>
      <c r="F63" s="226"/>
      <c r="G63" s="226"/>
      <c r="H63" s="214" t="str">
        <f t="shared" ref="H63" si="4">+IF(A63=0,"",IF(AND(E63=0,F63=0,G63=0),C63*D63,IF(AND(F63=0,G63=0),C63*D63*E63,IF(G63=0,C63*D63*E63*F63,C63*D63*E63*F63*G63))))</f>
        <v/>
      </c>
    </row>
    <row r="64" spans="1:8">
      <c r="A64" s="902" t="str">
        <f>+"TOTAL CANTIDAD ITEM "&amp;A59</f>
        <v>TOTAL CANTIDAD ITEM 2,6</v>
      </c>
      <c r="B64" s="903"/>
      <c r="C64" s="903"/>
      <c r="D64" s="903"/>
      <c r="E64" s="903"/>
      <c r="F64" s="903"/>
      <c r="G64" s="904"/>
      <c r="H64" s="212">
        <f>IFERROR(ROUND(IF(SUM(H62:H63)=0,"",SUM(H62:H63)),0),"")</f>
        <v>919</v>
      </c>
    </row>
    <row r="67" spans="1:8">
      <c r="A67" s="208" t="s">
        <v>20</v>
      </c>
      <c r="B67" s="905" t="s">
        <v>122</v>
      </c>
      <c r="C67" s="906"/>
      <c r="D67" s="906"/>
      <c r="E67" s="906"/>
      <c r="F67" s="907"/>
      <c r="G67" s="209" t="s">
        <v>22</v>
      </c>
      <c r="H67" s="210" t="s">
        <v>23</v>
      </c>
    </row>
    <row r="68" spans="1:8" ht="37.200000000000003" customHeight="1">
      <c r="A68" s="215">
        <v>3.1</v>
      </c>
      <c r="B68" s="915" t="s">
        <v>123</v>
      </c>
      <c r="C68" s="909"/>
      <c r="D68" s="909"/>
      <c r="E68" s="909"/>
      <c r="F68" s="910"/>
      <c r="G68" s="211" t="s">
        <v>8</v>
      </c>
      <c r="H68" s="212">
        <f>IFERROR(ROUND(IF(SUM(H71:H72)=0,"",SUM(H71:H72)),0),"")</f>
        <v>60</v>
      </c>
    </row>
    <row r="69" spans="1:8">
      <c r="A69" s="216"/>
      <c r="B69" s="216"/>
      <c r="C69" s="217"/>
      <c r="D69" s="218"/>
      <c r="E69" s="219"/>
      <c r="F69" s="219"/>
      <c r="G69" s="220"/>
      <c r="H69" s="213"/>
    </row>
    <row r="70" spans="1:8">
      <c r="A70" s="911" t="s">
        <v>124</v>
      </c>
      <c r="B70" s="911"/>
      <c r="C70" s="221" t="s">
        <v>125</v>
      </c>
      <c r="D70" s="222" t="s">
        <v>23</v>
      </c>
      <c r="E70" s="223" t="s">
        <v>126</v>
      </c>
      <c r="F70" s="223" t="s">
        <v>127</v>
      </c>
      <c r="G70" s="212" t="s">
        <v>128</v>
      </c>
      <c r="H70" s="211" t="s">
        <v>129</v>
      </c>
    </row>
    <row r="71" spans="1:8" ht="27.75" customHeight="1">
      <c r="A71" s="914" t="s">
        <v>133</v>
      </c>
      <c r="B71" s="914"/>
      <c r="C71" s="224">
        <v>1</v>
      </c>
      <c r="D71" s="225">
        <v>1</v>
      </c>
      <c r="E71" s="226">
        <v>10</v>
      </c>
      <c r="F71" s="226">
        <v>6</v>
      </c>
      <c r="G71" s="226">
        <v>1</v>
      </c>
      <c r="H71" s="214">
        <f>+IF(A71=0,"",IF(AND(E71=0,F71=0,G71=0),C71*D71,IF(AND(F71=0,G71=0),C71*D71*E71,IF(G71=0,C71*D71*E71*F71,C71*D71*E71*F71*G71))))</f>
        <v>60</v>
      </c>
    </row>
    <row r="72" spans="1:8">
      <c r="A72" s="914"/>
      <c r="B72" s="914"/>
      <c r="C72" s="224"/>
      <c r="D72" s="225"/>
      <c r="E72" s="226"/>
      <c r="F72" s="226"/>
      <c r="G72" s="226"/>
      <c r="H72" s="214" t="str">
        <f t="shared" ref="H72" si="5">+IF(A72=0,"",IF(AND(E72=0,F72=0,G72=0),C72*D72,IF(AND(F72=0,G72=0),C72*D72*E72,IF(G72=0,C72*D72*E72*F72,C72*D72*E72*F72*G72))))</f>
        <v/>
      </c>
    </row>
    <row r="73" spans="1:8">
      <c r="A73" s="902" t="str">
        <f>+"TOTAL CANTIDAD ITEM "&amp;A68</f>
        <v>TOTAL CANTIDAD ITEM 3,1</v>
      </c>
      <c r="B73" s="903"/>
      <c r="C73" s="903"/>
      <c r="D73" s="903"/>
      <c r="E73" s="903"/>
      <c r="F73" s="903"/>
      <c r="G73" s="904"/>
      <c r="H73" s="212">
        <f>IFERROR(ROUND(IF(SUM(H71:H72)=0,"",SUM(H71:H72)),0),"")</f>
        <v>60</v>
      </c>
    </row>
    <row r="76" spans="1:8">
      <c r="A76" s="208" t="s">
        <v>20</v>
      </c>
      <c r="B76" s="905" t="s">
        <v>122</v>
      </c>
      <c r="C76" s="906"/>
      <c r="D76" s="906"/>
      <c r="E76" s="906"/>
      <c r="F76" s="907"/>
      <c r="G76" s="209" t="s">
        <v>22</v>
      </c>
      <c r="H76" s="210" t="s">
        <v>23</v>
      </c>
    </row>
    <row r="77" spans="1:8" ht="34.950000000000003" customHeight="1">
      <c r="A77" s="215">
        <v>3.2</v>
      </c>
      <c r="B77" s="915" t="s">
        <v>134</v>
      </c>
      <c r="C77" s="909"/>
      <c r="D77" s="909"/>
      <c r="E77" s="909"/>
      <c r="F77" s="910"/>
      <c r="G77" s="211" t="s">
        <v>12</v>
      </c>
      <c r="H77" s="212">
        <f>IFERROR(ROUND(IF(SUM(H80:H81)=0,"",SUM(H80:H81)),0),"")</f>
        <v>230</v>
      </c>
    </row>
    <row r="78" spans="1:8">
      <c r="A78" s="216"/>
      <c r="B78" s="216"/>
      <c r="C78" s="217"/>
      <c r="D78" s="218"/>
      <c r="E78" s="219"/>
      <c r="F78" s="219"/>
      <c r="G78" s="220"/>
      <c r="H78" s="213"/>
    </row>
    <row r="79" spans="1:8">
      <c r="A79" s="911" t="s">
        <v>124</v>
      </c>
      <c r="B79" s="911"/>
      <c r="C79" s="221" t="s">
        <v>125</v>
      </c>
      <c r="D79" s="222" t="s">
        <v>23</v>
      </c>
      <c r="E79" s="223" t="s">
        <v>126</v>
      </c>
      <c r="F79" s="223" t="s">
        <v>127</v>
      </c>
      <c r="G79" s="212" t="s">
        <v>128</v>
      </c>
      <c r="H79" s="211" t="s">
        <v>129</v>
      </c>
    </row>
    <row r="80" spans="1:8" ht="31.5" customHeight="1">
      <c r="A80" s="914" t="s">
        <v>135</v>
      </c>
      <c r="B80" s="914"/>
      <c r="C80" s="224">
        <v>1</v>
      </c>
      <c r="D80" s="225">
        <v>1</v>
      </c>
      <c r="E80" s="226">
        <f>+E62</f>
        <v>380</v>
      </c>
      <c r="F80" s="226">
        <v>6.05</v>
      </c>
      <c r="G80" s="226">
        <v>0.1</v>
      </c>
      <c r="H80" s="214">
        <f>+IF(A80=0,"",IF(AND(E80=0,F80=0,G80=0),C80*D80,IF(AND(F80=0,G80=0),C80*D80*E80,IF(G80=0,C80*D80*E80*F80,C80*D80*E80*F80*G80))))</f>
        <v>229.9</v>
      </c>
    </row>
    <row r="81" spans="1:11">
      <c r="A81" s="914"/>
      <c r="B81" s="914"/>
      <c r="C81" s="224"/>
      <c r="D81" s="225"/>
      <c r="E81" s="226"/>
      <c r="F81" s="226"/>
      <c r="G81" s="226"/>
      <c r="H81" s="214" t="str">
        <f t="shared" ref="H81" si="6">+IF(A81=0,"",IF(AND(E81=0,F81=0,G81=0),C81*D81,IF(AND(F81=0,G81=0),C81*D81*E81,IF(G81=0,C81*D81*E81*F81,C81*D81*E81*F81*G81))))</f>
        <v/>
      </c>
      <c r="K81" s="725"/>
    </row>
    <row r="82" spans="1:11">
      <c r="A82" s="902" t="str">
        <f>+"TOTAL CANTIDAD ITEM "&amp;A77</f>
        <v>TOTAL CANTIDAD ITEM 3,2</v>
      </c>
      <c r="B82" s="903"/>
      <c r="C82" s="903"/>
      <c r="D82" s="903"/>
      <c r="E82" s="903"/>
      <c r="F82" s="903"/>
      <c r="G82" s="904"/>
      <c r="H82" s="212">
        <f>IFERROR(ROUND(IF(SUM(H80:H81)=0,"",SUM(H80:H81)),0),"")</f>
        <v>230</v>
      </c>
    </row>
    <row r="83" spans="1:11">
      <c r="K83" s="725"/>
    </row>
    <row r="85" spans="1:11">
      <c r="A85" s="208" t="s">
        <v>20</v>
      </c>
      <c r="B85" s="905" t="s">
        <v>122</v>
      </c>
      <c r="C85" s="906"/>
      <c r="D85" s="906"/>
      <c r="E85" s="906"/>
      <c r="F85" s="907"/>
      <c r="G85" s="209" t="s">
        <v>22</v>
      </c>
      <c r="H85" s="210" t="s">
        <v>23</v>
      </c>
    </row>
    <row r="86" spans="1:11" ht="50.25" customHeight="1">
      <c r="A86" s="215">
        <v>3.3</v>
      </c>
      <c r="B86" s="915" t="s">
        <v>33</v>
      </c>
      <c r="C86" s="909"/>
      <c r="D86" s="909"/>
      <c r="E86" s="909"/>
      <c r="F86" s="910"/>
      <c r="G86" s="211" t="s">
        <v>8</v>
      </c>
      <c r="H86" s="212">
        <f>IFERROR(ROUND(IF(SUM(H89:H90)=0,"",SUM(H89:H90)),0),"")</f>
        <v>2299</v>
      </c>
    </row>
    <row r="87" spans="1:11">
      <c r="A87" s="216"/>
      <c r="B87" s="216"/>
      <c r="C87" s="217"/>
      <c r="D87" s="218"/>
      <c r="E87" s="219"/>
      <c r="F87" s="219"/>
      <c r="G87" s="220"/>
      <c r="H87" s="213"/>
    </row>
    <row r="88" spans="1:11">
      <c r="A88" s="911" t="s">
        <v>124</v>
      </c>
      <c r="B88" s="911"/>
      <c r="C88" s="221" t="s">
        <v>125</v>
      </c>
      <c r="D88" s="222" t="s">
        <v>23</v>
      </c>
      <c r="E88" s="223" t="s">
        <v>126</v>
      </c>
      <c r="F88" s="223" t="s">
        <v>127</v>
      </c>
      <c r="G88" s="212" t="s">
        <v>128</v>
      </c>
      <c r="H88" s="211" t="s">
        <v>129</v>
      </c>
    </row>
    <row r="89" spans="1:11" ht="45" customHeight="1">
      <c r="A89" s="914" t="s">
        <v>136</v>
      </c>
      <c r="B89" s="914"/>
      <c r="C89" s="224">
        <v>1</v>
      </c>
      <c r="D89" s="225">
        <v>1</v>
      </c>
      <c r="E89" s="226">
        <f>+E80</f>
        <v>380</v>
      </c>
      <c r="F89" s="226">
        <f>+F80</f>
        <v>6.05</v>
      </c>
      <c r="G89" s="226">
        <v>1</v>
      </c>
      <c r="H89" s="214">
        <f>+IF(A89=0,"",IF(AND(E89=0,F89=0,G89=0),C89*D89,IF(AND(F89=0,G89=0),C89*D89*E89,IF(G89=0,C89*D89*E89*F89,C89*D89*E89*F89*G89))))</f>
        <v>2299</v>
      </c>
    </row>
    <row r="90" spans="1:11">
      <c r="A90" s="916"/>
      <c r="B90" s="917"/>
      <c r="C90" s="224"/>
      <c r="D90" s="225"/>
      <c r="E90" s="226"/>
      <c r="F90" s="226"/>
      <c r="G90" s="226"/>
      <c r="H90" s="214" t="str">
        <f>+IF(A90=0,"",IF(AND(E90=0,F90=0,G90=0),C90*D90,IF(AND(F90=0,G90=0),C90*D90*E90,IF(G90=0,C90*D90*E90*F90,C90*D90*E90*F90*G90))))</f>
        <v/>
      </c>
    </row>
    <row r="91" spans="1:11">
      <c r="A91" s="902" t="str">
        <f>+"TOTAL CANTIDAD ITEM "&amp;A86</f>
        <v>TOTAL CANTIDAD ITEM 3,3</v>
      </c>
      <c r="B91" s="903"/>
      <c r="C91" s="903"/>
      <c r="D91" s="903"/>
      <c r="E91" s="903"/>
      <c r="F91" s="903"/>
      <c r="G91" s="904"/>
      <c r="H91" s="212">
        <f>IFERROR(ROUND(IF(SUM(H89:H90)=0,"",SUM(H89:H90)),0),"")</f>
        <v>2299</v>
      </c>
    </row>
    <row r="94" spans="1:11">
      <c r="A94" s="208" t="s">
        <v>20</v>
      </c>
      <c r="B94" s="905" t="s">
        <v>122</v>
      </c>
      <c r="C94" s="906"/>
      <c r="D94" s="906"/>
      <c r="E94" s="906"/>
      <c r="F94" s="907"/>
      <c r="G94" s="209" t="s">
        <v>22</v>
      </c>
      <c r="H94" s="210" t="s">
        <v>23</v>
      </c>
    </row>
    <row r="95" spans="1:11" ht="93" customHeight="1">
      <c r="A95" s="576" t="str">
        <f>+PRESUPUESTO!A16</f>
        <v>3.4</v>
      </c>
      <c r="B95" s="908" t="str">
        <f>+PRESUPUESTO!B16</f>
        <v>Suministro, transporte y colocación de cordón prefabricado de 0.15 x 0.45 x 0.80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
      <c r="C95" s="909"/>
      <c r="D95" s="909"/>
      <c r="E95" s="909"/>
      <c r="F95" s="910"/>
      <c r="G95" s="211" t="str">
        <f>+PRESUPUESTO!C16</f>
        <v>m</v>
      </c>
      <c r="H95" s="212">
        <f>IFERROR(ROUND(IF(SUM(H98:H99)=0,"",SUM(H98:H99)),0),"")</f>
        <v>200</v>
      </c>
    </row>
    <row r="96" spans="1:11" ht="19.5" customHeight="1">
      <c r="A96" s="216"/>
      <c r="B96" s="216"/>
      <c r="C96" s="217"/>
      <c r="D96" s="218"/>
      <c r="E96" s="219"/>
      <c r="F96" s="219"/>
      <c r="G96" s="220"/>
      <c r="H96" s="213"/>
    </row>
    <row r="97" spans="1:8" ht="19.5" customHeight="1">
      <c r="A97" s="911" t="s">
        <v>124</v>
      </c>
      <c r="B97" s="911"/>
      <c r="C97" s="221" t="s">
        <v>125</v>
      </c>
      <c r="D97" s="222" t="s">
        <v>23</v>
      </c>
      <c r="E97" s="223" t="s">
        <v>126</v>
      </c>
      <c r="F97" s="223" t="s">
        <v>127</v>
      </c>
      <c r="G97" s="212" t="s">
        <v>128</v>
      </c>
      <c r="H97" s="211" t="s">
        <v>129</v>
      </c>
    </row>
    <row r="98" spans="1:8" ht="166.5" customHeight="1">
      <c r="A98" s="912" t="str">
        <f>+B95</f>
        <v>Suministro, transporte y colocación de cordón prefabricado de 0.15 x 0.45 x 0.80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
      <c r="B98" s="913"/>
      <c r="C98" s="224">
        <v>1</v>
      </c>
      <c r="D98" s="225">
        <v>2</v>
      </c>
      <c r="E98" s="226">
        <v>100</v>
      </c>
      <c r="F98" s="226"/>
      <c r="G98" s="226">
        <v>1</v>
      </c>
      <c r="H98" s="214">
        <f>+D98*E98</f>
        <v>200</v>
      </c>
    </row>
    <row r="99" spans="1:8" ht="19.5" customHeight="1">
      <c r="A99" s="914"/>
      <c r="B99" s="914"/>
      <c r="C99" s="224"/>
      <c r="D99" s="225"/>
      <c r="E99" s="226"/>
      <c r="F99" s="226"/>
      <c r="G99" s="226"/>
      <c r="H99" s="214" t="str">
        <f t="shared" ref="H99" si="7">+IF(A99=0,"",IF(AND(E99=0,F99=0,G99=0),C99*D99,IF(AND(F99=0,G99=0),C99*D99*E99,IF(G99=0,C99*D99*E99*F99,C99*D99*E99*F99*G99))))</f>
        <v/>
      </c>
    </row>
    <row r="100" spans="1:8">
      <c r="A100" s="902" t="str">
        <f>+"TOTAL CANTIDAD ITEM "&amp;A95</f>
        <v>TOTAL CANTIDAD ITEM 3.4</v>
      </c>
      <c r="B100" s="903"/>
      <c r="C100" s="903"/>
      <c r="D100" s="903"/>
      <c r="E100" s="903"/>
      <c r="F100" s="903"/>
      <c r="G100" s="904"/>
      <c r="H100" s="212">
        <f>IFERROR(ROUND(IF(SUM(H98:H99)=0,"",SUM(H98:H99)),0),"")</f>
        <v>200</v>
      </c>
    </row>
    <row r="103" spans="1:8">
      <c r="A103" s="208" t="s">
        <v>20</v>
      </c>
      <c r="B103" s="905" t="s">
        <v>122</v>
      </c>
      <c r="C103" s="906"/>
      <c r="D103" s="906"/>
      <c r="E103" s="906"/>
      <c r="F103" s="907"/>
      <c r="G103" s="209" t="s">
        <v>22</v>
      </c>
      <c r="H103" s="210" t="s">
        <v>23</v>
      </c>
    </row>
    <row r="104" spans="1:8" ht="25.2" customHeight="1">
      <c r="A104" s="215">
        <v>4.0999999999999996</v>
      </c>
      <c r="B104" s="908" t="str">
        <f>+PRESUPUESTO!B18</f>
        <v>Concreto clase D (210 kg/cm2 ó 3000 PSI) - para anden</v>
      </c>
      <c r="C104" s="909"/>
      <c r="D104" s="909"/>
      <c r="E104" s="909"/>
      <c r="F104" s="910"/>
      <c r="G104" s="211" t="s">
        <v>12</v>
      </c>
      <c r="H104" s="212">
        <f>IFERROR(ROUND(IF(SUM(H107:H108)=0,"",SUM(H107:H108)),0),"")</f>
        <v>2</v>
      </c>
    </row>
    <row r="105" spans="1:8">
      <c r="A105" s="216"/>
      <c r="B105" s="216"/>
      <c r="C105" s="217"/>
      <c r="D105" s="218"/>
      <c r="E105" s="219"/>
      <c r="F105" s="219"/>
      <c r="G105" s="220"/>
      <c r="H105" s="213"/>
    </row>
    <row r="106" spans="1:8">
      <c r="A106" s="911" t="s">
        <v>124</v>
      </c>
      <c r="B106" s="911"/>
      <c r="C106" s="221" t="s">
        <v>125</v>
      </c>
      <c r="D106" s="222" t="s">
        <v>23</v>
      </c>
      <c r="E106" s="223" t="s">
        <v>126</v>
      </c>
      <c r="F106" s="223" t="s">
        <v>127</v>
      </c>
      <c r="G106" s="212" t="s">
        <v>128</v>
      </c>
      <c r="H106" s="211" t="s">
        <v>129</v>
      </c>
    </row>
    <row r="107" spans="1:8" ht="45" customHeight="1">
      <c r="A107" s="921" t="str">
        <f>+B104</f>
        <v>Concreto clase D (210 kg/cm2 ó 3000 PSI) - para anden</v>
      </c>
      <c r="B107" s="914"/>
      <c r="C107" s="224">
        <v>1</v>
      </c>
      <c r="D107" s="225">
        <v>1</v>
      </c>
      <c r="E107" s="226">
        <v>20</v>
      </c>
      <c r="F107" s="226">
        <v>1.2</v>
      </c>
      <c r="G107" s="290">
        <v>0.1</v>
      </c>
      <c r="H107" s="214">
        <f>+IF(A107=0,"",IF(AND(E107=0,F107=0,G107=0),C107*D107,IF(AND(F107=0,G107=0),C107*D107*E107,IF(G107=0,C107*D107*E107*F107,C107*D107*E107*F107*G107))))</f>
        <v>2.4000000000000004</v>
      </c>
    </row>
    <row r="108" spans="1:8">
      <c r="A108" s="914"/>
      <c r="B108" s="914"/>
      <c r="C108" s="224"/>
      <c r="D108" s="225"/>
      <c r="E108" s="226"/>
      <c r="F108" s="226"/>
      <c r="G108" s="226"/>
      <c r="H108" s="214" t="str">
        <f t="shared" ref="H108" si="8">+IF(A108=0,"",IF(AND(E108=0,F108=0,G108=0),C108*D108,IF(AND(F108=0,G108=0),C108*D108*E108,IF(G108=0,C108*D108*E108*F108,C108*D108*E108*F108*G108))))</f>
        <v/>
      </c>
    </row>
    <row r="109" spans="1:8">
      <c r="A109" s="902" t="str">
        <f>+"TOTAL CANTIDAD ITEM "&amp;A104</f>
        <v>TOTAL CANTIDAD ITEM 4,1</v>
      </c>
      <c r="B109" s="903"/>
      <c r="C109" s="903"/>
      <c r="D109" s="903"/>
      <c r="E109" s="903"/>
      <c r="F109" s="903"/>
      <c r="G109" s="904"/>
      <c r="H109" s="212">
        <f>IFERROR(ROUND(IF(SUM(H107:H108)=0,"",SUM(H107:H108)),0),"")</f>
        <v>2</v>
      </c>
    </row>
    <row r="112" spans="1:8">
      <c r="A112" s="208" t="s">
        <v>20</v>
      </c>
      <c r="B112" s="905" t="s">
        <v>122</v>
      </c>
      <c r="C112" s="906"/>
      <c r="D112" s="906"/>
      <c r="E112" s="906"/>
      <c r="F112" s="907"/>
      <c r="G112" s="209" t="s">
        <v>22</v>
      </c>
      <c r="H112" s="210" t="s">
        <v>23</v>
      </c>
    </row>
    <row r="113" spans="1:8" ht="19.95" customHeight="1">
      <c r="A113" s="215">
        <v>4.2</v>
      </c>
      <c r="B113" s="908" t="str">
        <f>+PRESUPUESTO!B19</f>
        <v>Concreto clase D (210 kg/cm2 ó 3000 PSI) - para cuneta y obras de drenaje</v>
      </c>
      <c r="C113" s="909"/>
      <c r="D113" s="909"/>
      <c r="E113" s="909"/>
      <c r="F113" s="910"/>
      <c r="G113" s="211" t="s">
        <v>12</v>
      </c>
      <c r="H113" s="212">
        <f>IFERROR(ROUND(IF(SUM(H116:H117)=0,"",SUM(H116:H117)),0),"")</f>
        <v>68</v>
      </c>
    </row>
    <row r="114" spans="1:8">
      <c r="A114" s="216"/>
      <c r="B114" s="216"/>
      <c r="C114" s="217"/>
      <c r="D114" s="218"/>
      <c r="E114" s="219"/>
      <c r="F114" s="219"/>
      <c r="G114" s="220"/>
      <c r="H114" s="213"/>
    </row>
    <row r="115" spans="1:8">
      <c r="A115" s="911" t="s">
        <v>124</v>
      </c>
      <c r="B115" s="911"/>
      <c r="C115" s="221" t="s">
        <v>125</v>
      </c>
      <c r="D115" s="222" t="s">
        <v>23</v>
      </c>
      <c r="E115" s="223" t="s">
        <v>126</v>
      </c>
      <c r="F115" s="223" t="s">
        <v>127</v>
      </c>
      <c r="G115" s="212" t="s">
        <v>128</v>
      </c>
      <c r="H115" s="211" t="s">
        <v>129</v>
      </c>
    </row>
    <row r="116" spans="1:8" ht="45" customHeight="1">
      <c r="A116" s="921" t="str">
        <f>+B113</f>
        <v>Concreto clase D (210 kg/cm2 ó 3000 PSI) - para cuneta y obras de drenaje</v>
      </c>
      <c r="B116" s="914"/>
      <c r="C116" s="224">
        <v>1</v>
      </c>
      <c r="D116" s="225">
        <v>2</v>
      </c>
      <c r="E116" s="226">
        <f>+E89</f>
        <v>380</v>
      </c>
      <c r="F116" s="226">
        <v>1.2</v>
      </c>
      <c r="G116" s="290">
        <v>0.15</v>
      </c>
      <c r="H116" s="214">
        <f>+E116*F116*G116</f>
        <v>68.399999999999991</v>
      </c>
    </row>
    <row r="117" spans="1:8">
      <c r="A117" s="914"/>
      <c r="B117" s="914"/>
      <c r="C117" s="224"/>
      <c r="D117" s="225"/>
      <c r="E117" s="226"/>
      <c r="F117" s="226"/>
      <c r="G117" s="226"/>
      <c r="H117" s="214" t="str">
        <f t="shared" ref="H117" si="9">+IF(A117=0,"",IF(AND(E117=0,F117=0,G117=0),C117*D117,IF(AND(F117=0,G117=0),C117*D117*E117,IF(G117=0,C117*D117*E117*F117,C117*D117*E117*F117*G117))))</f>
        <v/>
      </c>
    </row>
    <row r="118" spans="1:8">
      <c r="A118" s="902" t="str">
        <f>+"TOTAL CANTIDAD ITEM "&amp;A113</f>
        <v>TOTAL CANTIDAD ITEM 4,2</v>
      </c>
      <c r="B118" s="903"/>
      <c r="C118" s="903"/>
      <c r="D118" s="903"/>
      <c r="E118" s="903"/>
      <c r="F118" s="903"/>
      <c r="G118" s="904"/>
      <c r="H118" s="212">
        <f>IFERROR(ROUND(IF(SUM(H116:H117)=0,"",SUM(H116:H117)),0),"")</f>
        <v>68</v>
      </c>
    </row>
    <row r="121" spans="1:8">
      <c r="A121" s="208" t="s">
        <v>20</v>
      </c>
      <c r="B121" s="905" t="s">
        <v>122</v>
      </c>
      <c r="C121" s="906"/>
      <c r="D121" s="906"/>
      <c r="E121" s="906"/>
      <c r="F121" s="907"/>
      <c r="G121" s="209" t="s">
        <v>22</v>
      </c>
      <c r="H121" s="210" t="s">
        <v>23</v>
      </c>
    </row>
    <row r="122" spans="1:8" ht="24.6" customHeight="1">
      <c r="A122" s="215">
        <v>5.0999999999999996</v>
      </c>
      <c r="B122" s="908" t="str">
        <f>+PRESUPUESTO!B21</f>
        <v>Acero de refuerzo de FY = 4.200 Kg/cm 2 (60.000 PSI).</v>
      </c>
      <c r="C122" s="909"/>
      <c r="D122" s="909"/>
      <c r="E122" s="909"/>
      <c r="F122" s="910"/>
      <c r="G122" s="211" t="s">
        <v>201</v>
      </c>
      <c r="H122" s="212">
        <f>IFERROR(ROUND(IF(SUM(H125:H126)=0,"",SUM(H125:H126)),0),"")</f>
        <v>2538</v>
      </c>
    </row>
    <row r="123" spans="1:8">
      <c r="A123" s="216"/>
      <c r="B123" s="216"/>
      <c r="C123" s="217"/>
      <c r="D123" s="218"/>
      <c r="E123" s="219"/>
      <c r="F123" s="219"/>
      <c r="G123" s="220"/>
      <c r="H123" s="213"/>
    </row>
    <row r="124" spans="1:8">
      <c r="A124" s="911" t="s">
        <v>124</v>
      </c>
      <c r="B124" s="911"/>
      <c r="C124" s="221" t="s">
        <v>125</v>
      </c>
      <c r="D124" s="222" t="s">
        <v>23</v>
      </c>
      <c r="E124" s="223" t="s">
        <v>126</v>
      </c>
      <c r="F124" s="223" t="s">
        <v>127</v>
      </c>
      <c r="G124" s="212" t="s">
        <v>128</v>
      </c>
      <c r="H124" s="211" t="s">
        <v>129</v>
      </c>
    </row>
    <row r="125" spans="1:8" ht="45" customHeight="1">
      <c r="A125" s="921" t="str">
        <f>+B122</f>
        <v>Acero de refuerzo de FY = 4.200 Kg/cm 2 (60.000 PSI).</v>
      </c>
      <c r="B125" s="914"/>
      <c r="C125" s="224">
        <v>1</v>
      </c>
      <c r="D125" s="225">
        <v>1</v>
      </c>
      <c r="E125" s="226">
        <v>1</v>
      </c>
      <c r="F125" s="226">
        <f>+H113</f>
        <v>68</v>
      </c>
      <c r="G125" s="226">
        <v>37.33</v>
      </c>
      <c r="H125" s="214">
        <f>+IF(A125=0,"",IF(AND(E125=0,F125=0,G125=0),C125*D125,IF(AND(F125=0,G125=0),C125*D125*E125,IF(G125=0,C125*D125*E125*F125,C125*D125*E125*F125*G125))))</f>
        <v>2538.44</v>
      </c>
    </row>
    <row r="126" spans="1:8">
      <c r="A126" s="914"/>
      <c r="B126" s="914"/>
      <c r="C126" s="224"/>
      <c r="D126" s="225"/>
      <c r="E126" s="226"/>
      <c r="F126" s="226"/>
      <c r="G126" s="226"/>
      <c r="H126" s="214" t="str">
        <f t="shared" ref="H126" si="10">+IF(A126=0,"",IF(AND(E126=0,F126=0,G126=0),C126*D126,IF(AND(F126=0,G126=0),C126*D126*E126,IF(G126=0,C126*D126*E126*F126,C126*D126*E126*F126*G126))))</f>
        <v/>
      </c>
    </row>
    <row r="127" spans="1:8">
      <c r="A127" s="902" t="str">
        <f>+"TOTAL CANTIDAD ITEM "&amp;A122</f>
        <v>TOTAL CANTIDAD ITEM 5,1</v>
      </c>
      <c r="B127" s="903"/>
      <c r="C127" s="903"/>
      <c r="D127" s="903"/>
      <c r="E127" s="903"/>
      <c r="F127" s="903"/>
      <c r="G127" s="904"/>
      <c r="H127" s="212">
        <f>IFERROR(ROUND(IF(SUM(H125:H126)=0,"",SUM(H125:H126)),0),"")</f>
        <v>2538</v>
      </c>
    </row>
    <row r="130" spans="1:8">
      <c r="A130" s="208" t="s">
        <v>20</v>
      </c>
      <c r="B130" s="905" t="s">
        <v>122</v>
      </c>
      <c r="C130" s="906"/>
      <c r="D130" s="906"/>
      <c r="E130" s="906"/>
      <c r="F130" s="907"/>
      <c r="G130" s="209" t="s">
        <v>22</v>
      </c>
      <c r="H130" s="210" t="s">
        <v>23</v>
      </c>
    </row>
    <row r="131" spans="1:8" ht="37.200000000000003" customHeight="1">
      <c r="A131" s="215">
        <v>5.2</v>
      </c>
      <c r="B131" s="908" t="str">
        <f>+PRESUPUESTO!B22</f>
        <v>Colocación de MALLA ELECTROSOLDADA TIPO D 84. Incluye el suministro y el transporte del material y todos los elementos necesarios para su correcta colocación.</v>
      </c>
      <c r="C131" s="909"/>
      <c r="D131" s="909"/>
      <c r="E131" s="909"/>
      <c r="F131" s="910"/>
      <c r="G131" s="211" t="s">
        <v>8</v>
      </c>
      <c r="H131" s="212">
        <f>IFERROR(ROUND(IF(SUM(H134:H135)=0,"",SUM(H134:H135)),0),"")</f>
        <v>120</v>
      </c>
    </row>
    <row r="132" spans="1:8">
      <c r="A132" s="216"/>
      <c r="B132" s="216"/>
      <c r="C132" s="217"/>
      <c r="D132" s="218"/>
      <c r="E132" s="219"/>
      <c r="F132" s="219"/>
      <c r="G132" s="220"/>
      <c r="H132" s="213"/>
    </row>
    <row r="133" spans="1:8">
      <c r="A133" s="911" t="s">
        <v>124</v>
      </c>
      <c r="B133" s="911"/>
      <c r="C133" s="221" t="s">
        <v>125</v>
      </c>
      <c r="D133" s="222" t="s">
        <v>23</v>
      </c>
      <c r="E133" s="223" t="s">
        <v>126</v>
      </c>
      <c r="F133" s="223" t="s">
        <v>127</v>
      </c>
      <c r="G133" s="212" t="s">
        <v>128</v>
      </c>
      <c r="H133" s="211" t="s">
        <v>129</v>
      </c>
    </row>
    <row r="134" spans="1:8" ht="64.95" customHeight="1">
      <c r="A134" s="921" t="str">
        <f>+B131</f>
        <v>Colocación de MALLA ELECTROSOLDADA TIPO D 84. Incluye el suministro y el transporte del material y todos los elementos necesarios para su correcta colocación.</v>
      </c>
      <c r="B134" s="914"/>
      <c r="C134" s="224">
        <v>1</v>
      </c>
      <c r="D134" s="225">
        <v>1</v>
      </c>
      <c r="E134" s="226">
        <v>100</v>
      </c>
      <c r="F134" s="226">
        <v>1.2</v>
      </c>
      <c r="G134" s="226">
        <v>1</v>
      </c>
      <c r="H134" s="214">
        <f>+IF(A134=0,"",IF(AND(E134=0,F134=0,G134=0),C134*D134,IF(AND(F134=0,G134=0),C134*D134*E134,IF(G134=0,C134*D134*E134*F134,C134*D134*E134*F134*G134))))</f>
        <v>120</v>
      </c>
    </row>
    <row r="135" spans="1:8">
      <c r="A135" s="914"/>
      <c r="B135" s="914"/>
      <c r="C135" s="224"/>
      <c r="D135" s="225"/>
      <c r="E135" s="226"/>
      <c r="F135" s="226"/>
      <c r="G135" s="226"/>
      <c r="H135" s="214" t="str">
        <f t="shared" ref="H135" si="11">+IF(A135=0,"",IF(AND(E135=0,F135=0,G135=0),C135*D135,IF(AND(F135=0,G135=0),C135*D135*E135,IF(G135=0,C135*D135*E135*F135,C135*D135*E135*F135*G135))))</f>
        <v/>
      </c>
    </row>
    <row r="136" spans="1:8">
      <c r="A136" s="902" t="str">
        <f>+"TOTAL CANTIDAD ITEM "&amp;A131</f>
        <v>TOTAL CANTIDAD ITEM 5,2</v>
      </c>
      <c r="B136" s="903"/>
      <c r="C136" s="903"/>
      <c r="D136" s="903"/>
      <c r="E136" s="903"/>
      <c r="F136" s="903"/>
      <c r="G136" s="904"/>
      <c r="H136" s="212">
        <f>IFERROR(ROUND(IF(SUM(H134:H135)=0,"",SUM(H134:H135)),0),"")</f>
        <v>120</v>
      </c>
    </row>
    <row r="139" spans="1:8">
      <c r="A139" s="208" t="s">
        <v>20</v>
      </c>
      <c r="B139" s="905" t="s">
        <v>122</v>
      </c>
      <c r="C139" s="906"/>
      <c r="D139" s="906"/>
      <c r="E139" s="906"/>
      <c r="F139" s="907"/>
      <c r="G139" s="209" t="s">
        <v>22</v>
      </c>
      <c r="H139" s="210" t="s">
        <v>23</v>
      </c>
    </row>
    <row r="140" spans="1:8" ht="63.75" customHeight="1">
      <c r="A140" s="215">
        <v>6.1</v>
      </c>
      <c r="B140" s="908" t="str">
        <f>+PRESUPUESTO!B24</f>
        <v>Construcción de SUMIDERO de aguas lluvias TIPO B (1.10m x 0.80m medidas externas y prof=0.90m e=0.20m), en concreto de 21 Mpa. Incluye suministro, transporte y colocación del concreto, reja metálica, formaleta, vibrado y todo lo necesario para su correcta construcción y funcionamiento.</v>
      </c>
      <c r="C140" s="909"/>
      <c r="D140" s="909"/>
      <c r="E140" s="909"/>
      <c r="F140" s="910"/>
      <c r="G140" s="211" t="s">
        <v>9</v>
      </c>
      <c r="H140" s="212">
        <f>IFERROR(ROUND(IF(SUM(H143:H144)=0,"",SUM(H143:H144)),0),"")</f>
        <v>2</v>
      </c>
    </row>
    <row r="141" spans="1:8">
      <c r="A141" s="216"/>
      <c r="B141" s="216"/>
      <c r="C141" s="217"/>
      <c r="D141" s="218"/>
      <c r="E141" s="219"/>
      <c r="F141" s="219"/>
      <c r="G141" s="220"/>
      <c r="H141" s="213"/>
    </row>
    <row r="142" spans="1:8">
      <c r="A142" s="911" t="s">
        <v>124</v>
      </c>
      <c r="B142" s="911"/>
      <c r="C142" s="221" t="s">
        <v>125</v>
      </c>
      <c r="D142" s="222" t="s">
        <v>23</v>
      </c>
      <c r="E142" s="223" t="s">
        <v>126</v>
      </c>
      <c r="F142" s="223" t="s">
        <v>127</v>
      </c>
      <c r="G142" s="212" t="s">
        <v>128</v>
      </c>
      <c r="H142" s="211" t="s">
        <v>129</v>
      </c>
    </row>
    <row r="143" spans="1:8" ht="96" customHeight="1">
      <c r="A143" s="921" t="str">
        <f>+B140</f>
        <v>Construcción de SUMIDERO de aguas lluvias TIPO B (1.10m x 0.80m medidas externas y prof=0.90m e=0.20m), en concreto de 21 Mpa. Incluye suministro, transporte y colocación del concreto, reja metálica, formaleta, vibrado y todo lo necesario para su correcta construcción y funcionamiento.</v>
      </c>
      <c r="B143" s="914"/>
      <c r="C143" s="224">
        <v>1</v>
      </c>
      <c r="D143" s="225">
        <v>2</v>
      </c>
      <c r="E143" s="226">
        <v>1</v>
      </c>
      <c r="F143" s="226">
        <v>1</v>
      </c>
      <c r="G143" s="226">
        <v>1</v>
      </c>
      <c r="H143" s="214">
        <f>+IF(A143=0,"",IF(AND(E143=0,F143=0,G143=0),C143*D143,IF(AND(F143=0,G143=0),C143*D143*E143,IF(G143=0,C143*D143*E143*F143,C143*D143*E143*F143*G143))))</f>
        <v>2</v>
      </c>
    </row>
    <row r="144" spans="1:8">
      <c r="A144" s="914"/>
      <c r="B144" s="914"/>
      <c r="C144" s="224"/>
      <c r="D144" s="225"/>
      <c r="E144" s="226"/>
      <c r="F144" s="226"/>
      <c r="G144" s="226"/>
      <c r="H144" s="214" t="str">
        <f t="shared" ref="H144" si="12">+IF(A144=0,"",IF(AND(E144=0,F144=0,G144=0),C144*D144,IF(AND(F144=0,G144=0),C144*D144*E144,IF(G144=0,C144*D144*E144*F144,C144*D144*E144*F144*G144))))</f>
        <v/>
      </c>
    </row>
    <row r="145" spans="1:8">
      <c r="A145" s="902" t="str">
        <f>+"TOTAL CANTIDAD ITEM "&amp;A140</f>
        <v>TOTAL CANTIDAD ITEM 6,1</v>
      </c>
      <c r="B145" s="903"/>
      <c r="C145" s="903"/>
      <c r="D145" s="903"/>
      <c r="E145" s="903"/>
      <c r="F145" s="903"/>
      <c r="G145" s="904"/>
      <c r="H145" s="212">
        <f>IFERROR(ROUND(IF(SUM(H143:H144)=0,"",SUM(H143:H144)),0),"")</f>
        <v>2</v>
      </c>
    </row>
    <row r="148" spans="1:8">
      <c r="A148" s="208" t="s">
        <v>20</v>
      </c>
      <c r="B148" s="905" t="s">
        <v>122</v>
      </c>
      <c r="C148" s="906"/>
      <c r="D148" s="906"/>
      <c r="E148" s="906"/>
      <c r="F148" s="907"/>
      <c r="G148" s="209" t="s">
        <v>22</v>
      </c>
      <c r="H148" s="210" t="s">
        <v>23</v>
      </c>
    </row>
    <row r="149" spans="1:8" ht="66" customHeight="1">
      <c r="A149" s="215">
        <v>6.2</v>
      </c>
      <c r="B149" s="908" t="str">
        <f>+PRESUPUESTO!B25</f>
        <v>Suministro, transporte e instalación de TUBERÍA PVC-NOVAFORT, con un DIÁMETRO DE 250 mm. Incluye suministro y transporte de los materiales, bocas, conexiones, accesorios, acondicionador de superficie y adhesivo Novafort  y todos los elementos necesarios para su correcta instalación y funcionamiento.</v>
      </c>
      <c r="C149" s="909"/>
      <c r="D149" s="909"/>
      <c r="E149" s="909"/>
      <c r="F149" s="910"/>
      <c r="G149" s="211" t="s">
        <v>203</v>
      </c>
      <c r="H149" s="212">
        <f>IFERROR(ROUND(IF(SUM(H152:H153)=0,"",SUM(H152:H153)),0),"")</f>
        <v>12</v>
      </c>
    </row>
    <row r="150" spans="1:8">
      <c r="A150" s="216"/>
      <c r="B150" s="216"/>
      <c r="C150" s="217"/>
      <c r="D150" s="218"/>
      <c r="E150" s="219"/>
      <c r="F150" s="219"/>
      <c r="G150" s="220"/>
      <c r="H150" s="213"/>
    </row>
    <row r="151" spans="1:8">
      <c r="A151" s="911" t="s">
        <v>124</v>
      </c>
      <c r="B151" s="911"/>
      <c r="C151" s="221" t="s">
        <v>125</v>
      </c>
      <c r="D151" s="222" t="s">
        <v>23</v>
      </c>
      <c r="E151" s="223" t="s">
        <v>126</v>
      </c>
      <c r="F151" s="223" t="s">
        <v>127</v>
      </c>
      <c r="G151" s="212" t="s">
        <v>128</v>
      </c>
      <c r="H151" s="211" t="s">
        <v>129</v>
      </c>
    </row>
    <row r="152" spans="1:8" ht="96" customHeight="1">
      <c r="A152" s="921" t="str">
        <f>+B149</f>
        <v>Suministro, transporte e instalación de TUBERÍA PVC-NOVAFORT, con un DIÁMETRO DE 250 mm. Incluye suministro y transporte de los materiales, bocas, conexiones, accesorios, acondicionador de superficie y adhesivo Novafort  y todos los elementos necesarios para su correcta instalación y funcionamiento.</v>
      </c>
      <c r="B152" s="914"/>
      <c r="C152" s="224">
        <v>1</v>
      </c>
      <c r="D152" s="225">
        <v>1</v>
      </c>
      <c r="E152" s="226">
        <v>12</v>
      </c>
      <c r="F152" s="226">
        <v>1</v>
      </c>
      <c r="G152" s="226">
        <v>1</v>
      </c>
      <c r="H152" s="214">
        <f>+IF(A152=0,"",IF(AND(E152=0,F152=0,G152=0),C152*D152,IF(AND(F152=0,G152=0),C152*D152*E152,IF(G152=0,C152*D152*E152*F152,C152*D152*E152*F152*G152))))</f>
        <v>12</v>
      </c>
    </row>
    <row r="153" spans="1:8">
      <c r="A153" s="914"/>
      <c r="B153" s="914"/>
      <c r="C153" s="224"/>
      <c r="D153" s="225"/>
      <c r="E153" s="226"/>
      <c r="F153" s="226"/>
      <c r="G153" s="226"/>
      <c r="H153" s="214" t="str">
        <f t="shared" ref="H153" si="13">+IF(A153=0,"",IF(AND(E153=0,F153=0,G153=0),C153*D153,IF(AND(F153=0,G153=0),C153*D153*E153,IF(G153=0,C153*D153*E153*F153,C153*D153*E153*F153*G153))))</f>
        <v/>
      </c>
    </row>
    <row r="154" spans="1:8">
      <c r="A154" s="902" t="str">
        <f>+"TOTAL CANTIDAD ITEM "&amp;A149</f>
        <v>TOTAL CANTIDAD ITEM 6,2</v>
      </c>
      <c r="B154" s="903"/>
      <c r="C154" s="903"/>
      <c r="D154" s="903"/>
      <c r="E154" s="903"/>
      <c r="F154" s="903"/>
      <c r="G154" s="904"/>
      <c r="H154" s="212">
        <f>IFERROR(ROUND(IF(SUM(H152:H153)=0,"",SUM(H152:H153)),0),"")</f>
        <v>12</v>
      </c>
    </row>
    <row r="159" spans="1:8">
      <c r="B159" s="606" t="s">
        <v>399</v>
      </c>
    </row>
    <row r="160" spans="1:8">
      <c r="B160" s="606" t="s">
        <v>400</v>
      </c>
    </row>
    <row r="161" spans="2:2">
      <c r="B161" s="606" t="s">
        <v>401</v>
      </c>
    </row>
  </sheetData>
  <protectedRanges>
    <protectedRange sqref="A3 A21 A39 A50 A59 A68 A77 A86 A62:G63 A71:G72 A80:G81 A89:G90 A12 A98:G99 A6:G7 A24:G25 A42:G45 A53:G54 A104 A107:G108 A113 A116:G117 A122 A125:G126 A131 A134:G135 A30 A33:G34 A140 A143:G144 A149 A152:G153 A95 B15:G16 A15" name="Rango12"/>
  </protectedRanges>
  <mergeCells count="104">
    <mergeCell ref="B139:F139"/>
    <mergeCell ref="B140:F140"/>
    <mergeCell ref="A142:B142"/>
    <mergeCell ref="A143:B143"/>
    <mergeCell ref="A144:B144"/>
    <mergeCell ref="A153:B153"/>
    <mergeCell ref="A154:G154"/>
    <mergeCell ref="A145:G145"/>
    <mergeCell ref="B148:F148"/>
    <mergeCell ref="B149:F149"/>
    <mergeCell ref="A151:B151"/>
    <mergeCell ref="A152:B152"/>
    <mergeCell ref="B122:F122"/>
    <mergeCell ref="A124:B124"/>
    <mergeCell ref="A133:B133"/>
    <mergeCell ref="A134:B134"/>
    <mergeCell ref="A135:B135"/>
    <mergeCell ref="A136:G136"/>
    <mergeCell ref="A125:B125"/>
    <mergeCell ref="A126:B126"/>
    <mergeCell ref="A127:G127"/>
    <mergeCell ref="B130:F130"/>
    <mergeCell ref="B131:F131"/>
    <mergeCell ref="A108:B108"/>
    <mergeCell ref="A109:G109"/>
    <mergeCell ref="B112:F112"/>
    <mergeCell ref="B113:F113"/>
    <mergeCell ref="A115:B115"/>
    <mergeCell ref="A116:B116"/>
    <mergeCell ref="A117:B117"/>
    <mergeCell ref="A118:G118"/>
    <mergeCell ref="B121:F121"/>
    <mergeCell ref="B103:F103"/>
    <mergeCell ref="B104:F104"/>
    <mergeCell ref="A106:B106"/>
    <mergeCell ref="A107:B107"/>
    <mergeCell ref="B30:F30"/>
    <mergeCell ref="A32:B32"/>
    <mergeCell ref="A33:B33"/>
    <mergeCell ref="A34:B34"/>
    <mergeCell ref="A35:G35"/>
    <mergeCell ref="A71:B71"/>
    <mergeCell ref="A63:B63"/>
    <mergeCell ref="A64:G64"/>
    <mergeCell ref="B67:F67"/>
    <mergeCell ref="B68:F68"/>
    <mergeCell ref="A70:B70"/>
    <mergeCell ref="A62:B62"/>
    <mergeCell ref="B49:F49"/>
    <mergeCell ref="B50:F50"/>
    <mergeCell ref="A52:B52"/>
    <mergeCell ref="A53:B53"/>
    <mergeCell ref="A54:B54"/>
    <mergeCell ref="A55:G55"/>
    <mergeCell ref="B58:F58"/>
    <mergeCell ref="B59:F59"/>
    <mergeCell ref="B2:F2"/>
    <mergeCell ref="B3:F3"/>
    <mergeCell ref="A5:B5"/>
    <mergeCell ref="A6:B6"/>
    <mergeCell ref="A25:B25"/>
    <mergeCell ref="A7:B7"/>
    <mergeCell ref="A8:G8"/>
    <mergeCell ref="B20:F20"/>
    <mergeCell ref="B21:F21"/>
    <mergeCell ref="A23:B23"/>
    <mergeCell ref="A24:B24"/>
    <mergeCell ref="B11:F11"/>
    <mergeCell ref="B12:F12"/>
    <mergeCell ref="A14:B14"/>
    <mergeCell ref="A15:B15"/>
    <mergeCell ref="A16:H16"/>
    <mergeCell ref="A61:B61"/>
    <mergeCell ref="A17:G17"/>
    <mergeCell ref="A45:B45"/>
    <mergeCell ref="A46:G46"/>
    <mergeCell ref="A41:B41"/>
    <mergeCell ref="A42:B42"/>
    <mergeCell ref="A43:B43"/>
    <mergeCell ref="A44:B44"/>
    <mergeCell ref="A72:B72"/>
    <mergeCell ref="A26:G26"/>
    <mergeCell ref="B38:F38"/>
    <mergeCell ref="B39:F39"/>
    <mergeCell ref="B29:F29"/>
    <mergeCell ref="A73:G73"/>
    <mergeCell ref="A90:B90"/>
    <mergeCell ref="A91:G91"/>
    <mergeCell ref="A81:B81"/>
    <mergeCell ref="A82:G82"/>
    <mergeCell ref="B85:F85"/>
    <mergeCell ref="B86:F86"/>
    <mergeCell ref="A88:B88"/>
    <mergeCell ref="A89:B89"/>
    <mergeCell ref="A100:G100"/>
    <mergeCell ref="B94:F94"/>
    <mergeCell ref="B95:F95"/>
    <mergeCell ref="A97:B97"/>
    <mergeCell ref="A98:B98"/>
    <mergeCell ref="A99:B99"/>
    <mergeCell ref="B76:F76"/>
    <mergeCell ref="B77:F77"/>
    <mergeCell ref="A79:B79"/>
    <mergeCell ref="A80:B80"/>
  </mergeCells>
  <conditionalFormatting sqref="A3 A6:G7 A15:G15 A24:G25 A42:G45 A53:G54 A62:G63 A71:G72 A80:G81 A89:G90">
    <cfRule type="cellIs" dxfId="33" priority="57" operator="notEqual">
      <formula>0</formula>
    </cfRule>
  </conditionalFormatting>
  <conditionalFormatting sqref="A12">
    <cfRule type="cellIs" dxfId="32" priority="25" operator="notEqual">
      <formula>0</formula>
    </cfRule>
  </conditionalFormatting>
  <conditionalFormatting sqref="A21">
    <cfRule type="cellIs" dxfId="31" priority="55" operator="notEqual">
      <formula>0</formula>
    </cfRule>
  </conditionalFormatting>
  <conditionalFormatting sqref="A30">
    <cfRule type="cellIs" dxfId="30" priority="10" operator="notEqual">
      <formula>0</formula>
    </cfRule>
  </conditionalFormatting>
  <conditionalFormatting sqref="A39">
    <cfRule type="cellIs" dxfId="29" priority="53" operator="notEqual">
      <formula>0</formula>
    </cfRule>
  </conditionalFormatting>
  <conditionalFormatting sqref="A50">
    <cfRule type="cellIs" dxfId="28" priority="51" operator="notEqual">
      <formula>0</formula>
    </cfRule>
  </conditionalFormatting>
  <conditionalFormatting sqref="A59">
    <cfRule type="cellIs" dxfId="27" priority="49" operator="notEqual">
      <formula>0</formula>
    </cfRule>
  </conditionalFormatting>
  <conditionalFormatting sqref="A68">
    <cfRule type="cellIs" dxfId="26" priority="47" operator="notEqual">
      <formula>0</formula>
    </cfRule>
  </conditionalFormatting>
  <conditionalFormatting sqref="A77">
    <cfRule type="cellIs" dxfId="25" priority="45" operator="notEqual">
      <formula>0</formula>
    </cfRule>
  </conditionalFormatting>
  <conditionalFormatting sqref="A86">
    <cfRule type="cellIs" dxfId="24" priority="43" operator="notEqual">
      <formula>0</formula>
    </cfRule>
  </conditionalFormatting>
  <conditionalFormatting sqref="A95">
    <cfRule type="cellIs" dxfId="23" priority="1" operator="notEqual">
      <formula>0</formula>
    </cfRule>
  </conditionalFormatting>
  <conditionalFormatting sqref="A104">
    <cfRule type="cellIs" dxfId="22" priority="22" operator="notEqual">
      <formula>0</formula>
    </cfRule>
  </conditionalFormatting>
  <conditionalFormatting sqref="A113">
    <cfRule type="cellIs" dxfId="21" priority="19" operator="notEqual">
      <formula>0</formula>
    </cfRule>
  </conditionalFormatting>
  <conditionalFormatting sqref="A122">
    <cfRule type="cellIs" dxfId="20" priority="16" operator="notEqual">
      <formula>0</formula>
    </cfRule>
  </conditionalFormatting>
  <conditionalFormatting sqref="A131">
    <cfRule type="cellIs" dxfId="19" priority="13" operator="notEqual">
      <formula>0</formula>
    </cfRule>
  </conditionalFormatting>
  <conditionalFormatting sqref="A140">
    <cfRule type="cellIs" dxfId="18" priority="7" operator="notEqual">
      <formula>0</formula>
    </cfRule>
  </conditionalFormatting>
  <conditionalFormatting sqref="A149">
    <cfRule type="cellIs" dxfId="17" priority="4" operator="notEqual">
      <formula>0</formula>
    </cfRule>
  </conditionalFormatting>
  <conditionalFormatting sqref="A33:G34">
    <cfRule type="cellIs" dxfId="16" priority="11" operator="notEqual">
      <formula>0</formula>
    </cfRule>
  </conditionalFormatting>
  <conditionalFormatting sqref="A98:G99">
    <cfRule type="cellIs" dxfId="15" priority="2" operator="notEqual">
      <formula>0</formula>
    </cfRule>
  </conditionalFormatting>
  <conditionalFormatting sqref="A107:G108">
    <cfRule type="cellIs" dxfId="14" priority="23" operator="notEqual">
      <formula>0</formula>
    </cfRule>
  </conditionalFormatting>
  <conditionalFormatting sqref="A116:G117">
    <cfRule type="cellIs" dxfId="13" priority="20" operator="notEqual">
      <formula>0</formula>
    </cfRule>
  </conditionalFormatting>
  <conditionalFormatting sqref="A125:G126">
    <cfRule type="cellIs" dxfId="12" priority="17" operator="notEqual">
      <formula>0</formula>
    </cfRule>
  </conditionalFormatting>
  <conditionalFormatting sqref="A134:G135">
    <cfRule type="cellIs" dxfId="11" priority="14" operator="notEqual">
      <formula>0</formula>
    </cfRule>
  </conditionalFormatting>
  <conditionalFormatting sqref="A143:G144">
    <cfRule type="cellIs" dxfId="10" priority="8" operator="notEqual">
      <formula>0</formula>
    </cfRule>
  </conditionalFormatting>
  <conditionalFormatting sqref="A152:G153">
    <cfRule type="cellIs" dxfId="9" priority="5" operator="notEqual">
      <formula>0</formula>
    </cfRule>
  </conditionalFormatting>
  <conditionalFormatting sqref="E6:G7 E15:G15 E24:G25 E42:G45 E53:G54 E62:G63 E71:G72 E80:G81 E89:G90">
    <cfRule type="expression" dxfId="8" priority="58">
      <formula>$C6&lt;&gt;0</formula>
    </cfRule>
  </conditionalFormatting>
  <conditionalFormatting sqref="E33:G34">
    <cfRule type="expression" dxfId="7" priority="12">
      <formula>$C33&lt;&gt;0</formula>
    </cfRule>
  </conditionalFormatting>
  <conditionalFormatting sqref="E98:G99">
    <cfRule type="expression" dxfId="6" priority="3">
      <formula>$C98&lt;&gt;0</formula>
    </cfRule>
  </conditionalFormatting>
  <conditionalFormatting sqref="E107:G108">
    <cfRule type="expression" dxfId="5" priority="24">
      <formula>$C107&lt;&gt;0</formula>
    </cfRule>
  </conditionalFormatting>
  <conditionalFormatting sqref="E116:G117">
    <cfRule type="expression" dxfId="4" priority="21">
      <formula>$C116&lt;&gt;0</formula>
    </cfRule>
  </conditionalFormatting>
  <conditionalFormatting sqref="E125:G126">
    <cfRule type="expression" dxfId="3" priority="18">
      <formula>$C125&lt;&gt;0</formula>
    </cfRule>
  </conditionalFormatting>
  <conditionalFormatting sqref="E134:G135">
    <cfRule type="expression" dxfId="2" priority="15">
      <formula>$C134&lt;&gt;0</formula>
    </cfRule>
  </conditionalFormatting>
  <conditionalFormatting sqref="E143:G144">
    <cfRule type="expression" dxfId="1" priority="9">
      <formula>$C143&lt;&gt;0</formula>
    </cfRule>
  </conditionalFormatting>
  <conditionalFormatting sqref="E152:G153">
    <cfRule type="expression" dxfId="0" priority="6">
      <formula>$C152&lt;&gt;0</formula>
    </cfRule>
  </conditionalFormatting>
  <dataValidations disablePrompts="1" count="2">
    <dataValidation type="decimal" operator="greaterThan" allowBlank="1" showInputMessage="1" showErrorMessage="1" error="DEBE SER MAYOR QUE CERO (0)" sqref="E6:G7 E98:G99 E24:G25 E42:G45 E53:G54 E62:G63 E71:G72 E80:G81 E89:G90 E107:G108 E116:G117 E125:G126 E134:G135 E33:G34 E143:G144 E152:G153 E15:G15" xr:uid="{00000000-0002-0000-0800-000000000000}">
      <formula1>0</formula1>
    </dataValidation>
    <dataValidation type="whole" operator="greaterThan" allowBlank="1" showInputMessage="1" showErrorMessage="1" error="DEBE SER MAYOR QUE CERO (0)" sqref="D6:D7 D98:D99 D24:D25 D42:D45 D53:D54 D62:D63 D71:D72 D80:D81 D89:D90 D107:D108 D116:D117 D125:D126 D134:D135 D33:D34 D143:D144 D152:D153 D15" xr:uid="{00000000-0002-0000-0800-000001000000}">
      <formula1>0</formula1>
    </dataValidation>
  </dataValidations>
  <pageMargins left="0.7" right="0.7" top="0.75" bottom="0.75" header="0.3" footer="0.3"/>
  <pageSetup orientation="portrait" r:id="rId1"/>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H42"/>
  <sheetViews>
    <sheetView view="pageBreakPreview" topLeftCell="A24" zoomScaleNormal="90" zoomScaleSheetLayoutView="100" zoomScalePageLayoutView="90" workbookViewId="0">
      <selection activeCell="B39" sqref="B39"/>
    </sheetView>
  </sheetViews>
  <sheetFormatPr baseColWidth="10" defaultRowHeight="13.2"/>
  <cols>
    <col min="1" max="1" width="10.8984375" style="6"/>
    <col min="2" max="2" width="10.09765625" style="6" customWidth="1"/>
    <col min="3" max="3" width="12.8984375" style="6" customWidth="1"/>
    <col min="4" max="257" width="10.8984375" style="6"/>
    <col min="258" max="258" width="10.09765625" style="6" customWidth="1"/>
    <col min="259" max="259" width="16" style="6" customWidth="1"/>
    <col min="260" max="513" width="10.8984375" style="6"/>
    <col min="514" max="514" width="10.09765625" style="6" customWidth="1"/>
    <col min="515" max="515" width="16" style="6" customWidth="1"/>
    <col min="516" max="769" width="10.8984375" style="6"/>
    <col min="770" max="770" width="10.09765625" style="6" customWidth="1"/>
    <col min="771" max="771" width="16" style="6" customWidth="1"/>
    <col min="772" max="1025" width="10.8984375" style="6"/>
    <col min="1026" max="1026" width="10.09765625" style="6" customWidth="1"/>
    <col min="1027" max="1027" width="16" style="6" customWidth="1"/>
    <col min="1028" max="1281" width="10.8984375" style="6"/>
    <col min="1282" max="1282" width="10.09765625" style="6" customWidth="1"/>
    <col min="1283" max="1283" width="16" style="6" customWidth="1"/>
    <col min="1284" max="1537" width="10.8984375" style="6"/>
    <col min="1538" max="1538" width="10.09765625" style="6" customWidth="1"/>
    <col min="1539" max="1539" width="16" style="6" customWidth="1"/>
    <col min="1540" max="1793" width="10.8984375" style="6"/>
    <col min="1794" max="1794" width="10.09765625" style="6" customWidth="1"/>
    <col min="1795" max="1795" width="16" style="6" customWidth="1"/>
    <col min="1796" max="2049" width="10.8984375" style="6"/>
    <col min="2050" max="2050" width="10.09765625" style="6" customWidth="1"/>
    <col min="2051" max="2051" width="16" style="6" customWidth="1"/>
    <col min="2052" max="2305" width="10.8984375" style="6"/>
    <col min="2306" max="2306" width="10.09765625" style="6" customWidth="1"/>
    <col min="2307" max="2307" width="16" style="6" customWidth="1"/>
    <col min="2308" max="2561" width="10.8984375" style="6"/>
    <col min="2562" max="2562" width="10.09765625" style="6" customWidth="1"/>
    <col min="2563" max="2563" width="16" style="6" customWidth="1"/>
    <col min="2564" max="2817" width="10.8984375" style="6"/>
    <col min="2818" max="2818" width="10.09765625" style="6" customWidth="1"/>
    <col min="2819" max="2819" width="16" style="6" customWidth="1"/>
    <col min="2820" max="3073" width="10.8984375" style="6"/>
    <col min="3074" max="3074" width="10.09765625" style="6" customWidth="1"/>
    <col min="3075" max="3075" width="16" style="6" customWidth="1"/>
    <col min="3076" max="3329" width="10.8984375" style="6"/>
    <col min="3330" max="3330" width="10.09765625" style="6" customWidth="1"/>
    <col min="3331" max="3331" width="16" style="6" customWidth="1"/>
    <col min="3332" max="3585" width="10.8984375" style="6"/>
    <col min="3586" max="3586" width="10.09765625" style="6" customWidth="1"/>
    <col min="3587" max="3587" width="16" style="6" customWidth="1"/>
    <col min="3588" max="3841" width="10.8984375" style="6"/>
    <col min="3842" max="3842" width="10.09765625" style="6" customWidth="1"/>
    <col min="3843" max="3843" width="16" style="6" customWidth="1"/>
    <col min="3844" max="4097" width="10.8984375" style="6"/>
    <col min="4098" max="4098" width="10.09765625" style="6" customWidth="1"/>
    <col min="4099" max="4099" width="16" style="6" customWidth="1"/>
    <col min="4100" max="4353" width="10.8984375" style="6"/>
    <col min="4354" max="4354" width="10.09765625" style="6" customWidth="1"/>
    <col min="4355" max="4355" width="16" style="6" customWidth="1"/>
    <col min="4356" max="4609" width="10.8984375" style="6"/>
    <col min="4610" max="4610" width="10.09765625" style="6" customWidth="1"/>
    <col min="4611" max="4611" width="16" style="6" customWidth="1"/>
    <col min="4612" max="4865" width="10.8984375" style="6"/>
    <col min="4866" max="4866" width="10.09765625" style="6" customWidth="1"/>
    <col min="4867" max="4867" width="16" style="6" customWidth="1"/>
    <col min="4868" max="5121" width="10.8984375" style="6"/>
    <col min="5122" max="5122" width="10.09765625" style="6" customWidth="1"/>
    <col min="5123" max="5123" width="16" style="6" customWidth="1"/>
    <col min="5124" max="5377" width="10.8984375" style="6"/>
    <col min="5378" max="5378" width="10.09765625" style="6" customWidth="1"/>
    <col min="5379" max="5379" width="16" style="6" customWidth="1"/>
    <col min="5380" max="5633" width="10.8984375" style="6"/>
    <col min="5634" max="5634" width="10.09765625" style="6" customWidth="1"/>
    <col min="5635" max="5635" width="16" style="6" customWidth="1"/>
    <col min="5636" max="5889" width="10.8984375" style="6"/>
    <col min="5890" max="5890" width="10.09765625" style="6" customWidth="1"/>
    <col min="5891" max="5891" width="16" style="6" customWidth="1"/>
    <col min="5892" max="6145" width="10.8984375" style="6"/>
    <col min="6146" max="6146" width="10.09765625" style="6" customWidth="1"/>
    <col min="6147" max="6147" width="16" style="6" customWidth="1"/>
    <col min="6148" max="6401" width="10.8984375" style="6"/>
    <col min="6402" max="6402" width="10.09765625" style="6" customWidth="1"/>
    <col min="6403" max="6403" width="16" style="6" customWidth="1"/>
    <col min="6404" max="6657" width="10.8984375" style="6"/>
    <col min="6658" max="6658" width="10.09765625" style="6" customWidth="1"/>
    <col min="6659" max="6659" width="16" style="6" customWidth="1"/>
    <col min="6660" max="6913" width="10.8984375" style="6"/>
    <col min="6914" max="6914" width="10.09765625" style="6" customWidth="1"/>
    <col min="6915" max="6915" width="16" style="6" customWidth="1"/>
    <col min="6916" max="7169" width="10.8984375" style="6"/>
    <col min="7170" max="7170" width="10.09765625" style="6" customWidth="1"/>
    <col min="7171" max="7171" width="16" style="6" customWidth="1"/>
    <col min="7172" max="7425" width="10.8984375" style="6"/>
    <col min="7426" max="7426" width="10.09765625" style="6" customWidth="1"/>
    <col min="7427" max="7427" width="16" style="6" customWidth="1"/>
    <col min="7428" max="7681" width="10.8984375" style="6"/>
    <col min="7682" max="7682" width="10.09765625" style="6" customWidth="1"/>
    <col min="7683" max="7683" width="16" style="6" customWidth="1"/>
    <col min="7684" max="7937" width="10.8984375" style="6"/>
    <col min="7938" max="7938" width="10.09765625" style="6" customWidth="1"/>
    <col min="7939" max="7939" width="16" style="6" customWidth="1"/>
    <col min="7940" max="8193" width="10.8984375" style="6"/>
    <col min="8194" max="8194" width="10.09765625" style="6" customWidth="1"/>
    <col min="8195" max="8195" width="16" style="6" customWidth="1"/>
    <col min="8196" max="8449" width="10.8984375" style="6"/>
    <col min="8450" max="8450" width="10.09765625" style="6" customWidth="1"/>
    <col min="8451" max="8451" width="16" style="6" customWidth="1"/>
    <col min="8452" max="8705" width="10.8984375" style="6"/>
    <col min="8706" max="8706" width="10.09765625" style="6" customWidth="1"/>
    <col min="8707" max="8707" width="16" style="6" customWidth="1"/>
    <col min="8708" max="8961" width="10.8984375" style="6"/>
    <col min="8962" max="8962" width="10.09765625" style="6" customWidth="1"/>
    <col min="8963" max="8963" width="16" style="6" customWidth="1"/>
    <col min="8964" max="9217" width="10.8984375" style="6"/>
    <col min="9218" max="9218" width="10.09765625" style="6" customWidth="1"/>
    <col min="9219" max="9219" width="16" style="6" customWidth="1"/>
    <col min="9220" max="9473" width="10.8984375" style="6"/>
    <col min="9474" max="9474" width="10.09765625" style="6" customWidth="1"/>
    <col min="9475" max="9475" width="16" style="6" customWidth="1"/>
    <col min="9476" max="9729" width="10.8984375" style="6"/>
    <col min="9730" max="9730" width="10.09765625" style="6" customWidth="1"/>
    <col min="9731" max="9731" width="16" style="6" customWidth="1"/>
    <col min="9732" max="9985" width="10.8984375" style="6"/>
    <col min="9986" max="9986" width="10.09765625" style="6" customWidth="1"/>
    <col min="9987" max="9987" width="16" style="6" customWidth="1"/>
    <col min="9988" max="10241" width="10.8984375" style="6"/>
    <col min="10242" max="10242" width="10.09765625" style="6" customWidth="1"/>
    <col min="10243" max="10243" width="16" style="6" customWidth="1"/>
    <col min="10244" max="10497" width="10.8984375" style="6"/>
    <col min="10498" max="10498" width="10.09765625" style="6" customWidth="1"/>
    <col min="10499" max="10499" width="16" style="6" customWidth="1"/>
    <col min="10500" max="10753" width="10.8984375" style="6"/>
    <col min="10754" max="10754" width="10.09765625" style="6" customWidth="1"/>
    <col min="10755" max="10755" width="16" style="6" customWidth="1"/>
    <col min="10756" max="11009" width="10.8984375" style="6"/>
    <col min="11010" max="11010" width="10.09765625" style="6" customWidth="1"/>
    <col min="11011" max="11011" width="16" style="6" customWidth="1"/>
    <col min="11012" max="11265" width="10.8984375" style="6"/>
    <col min="11266" max="11266" width="10.09765625" style="6" customWidth="1"/>
    <col min="11267" max="11267" width="16" style="6" customWidth="1"/>
    <col min="11268" max="11521" width="10.8984375" style="6"/>
    <col min="11522" max="11522" width="10.09765625" style="6" customWidth="1"/>
    <col min="11523" max="11523" width="16" style="6" customWidth="1"/>
    <col min="11524" max="11777" width="10.8984375" style="6"/>
    <col min="11778" max="11778" width="10.09765625" style="6" customWidth="1"/>
    <col min="11779" max="11779" width="16" style="6" customWidth="1"/>
    <col min="11780" max="12033" width="10.8984375" style="6"/>
    <col min="12034" max="12034" width="10.09765625" style="6" customWidth="1"/>
    <col min="12035" max="12035" width="16" style="6" customWidth="1"/>
    <col min="12036" max="12289" width="10.8984375" style="6"/>
    <col min="12290" max="12290" width="10.09765625" style="6" customWidth="1"/>
    <col min="12291" max="12291" width="16" style="6" customWidth="1"/>
    <col min="12292" max="12545" width="10.8984375" style="6"/>
    <col min="12546" max="12546" width="10.09765625" style="6" customWidth="1"/>
    <col min="12547" max="12547" width="16" style="6" customWidth="1"/>
    <col min="12548" max="12801" width="10.8984375" style="6"/>
    <col min="12802" max="12802" width="10.09765625" style="6" customWidth="1"/>
    <col min="12803" max="12803" width="16" style="6" customWidth="1"/>
    <col min="12804" max="13057" width="10.8984375" style="6"/>
    <col min="13058" max="13058" width="10.09765625" style="6" customWidth="1"/>
    <col min="13059" max="13059" width="16" style="6" customWidth="1"/>
    <col min="13060" max="13313" width="10.8984375" style="6"/>
    <col min="13314" max="13314" width="10.09765625" style="6" customWidth="1"/>
    <col min="13315" max="13315" width="16" style="6" customWidth="1"/>
    <col min="13316" max="13569" width="10.8984375" style="6"/>
    <col min="13570" max="13570" width="10.09765625" style="6" customWidth="1"/>
    <col min="13571" max="13571" width="16" style="6" customWidth="1"/>
    <col min="13572" max="13825" width="10.8984375" style="6"/>
    <col min="13826" max="13826" width="10.09765625" style="6" customWidth="1"/>
    <col min="13827" max="13827" width="16" style="6" customWidth="1"/>
    <col min="13828" max="14081" width="10.8984375" style="6"/>
    <col min="14082" max="14082" width="10.09765625" style="6" customWidth="1"/>
    <col min="14083" max="14083" width="16" style="6" customWidth="1"/>
    <col min="14084" max="14337" width="10.8984375" style="6"/>
    <col min="14338" max="14338" width="10.09765625" style="6" customWidth="1"/>
    <col min="14339" max="14339" width="16" style="6" customWidth="1"/>
    <col min="14340" max="14593" width="10.8984375" style="6"/>
    <col min="14594" max="14594" width="10.09765625" style="6" customWidth="1"/>
    <col min="14595" max="14595" width="16" style="6" customWidth="1"/>
    <col min="14596" max="14849" width="10.8984375" style="6"/>
    <col min="14850" max="14850" width="10.09765625" style="6" customWidth="1"/>
    <col min="14851" max="14851" width="16" style="6" customWidth="1"/>
    <col min="14852" max="15105" width="10.8984375" style="6"/>
    <col min="15106" max="15106" width="10.09765625" style="6" customWidth="1"/>
    <col min="15107" max="15107" width="16" style="6" customWidth="1"/>
    <col min="15108" max="15361" width="10.8984375" style="6"/>
    <col min="15362" max="15362" width="10.09765625" style="6" customWidth="1"/>
    <col min="15363" max="15363" width="16" style="6" customWidth="1"/>
    <col min="15364" max="15617" width="10.8984375" style="6"/>
    <col min="15618" max="15618" width="10.09765625" style="6" customWidth="1"/>
    <col min="15619" max="15619" width="16" style="6" customWidth="1"/>
    <col min="15620" max="15873" width="10.8984375" style="6"/>
    <col min="15874" max="15874" width="10.09765625" style="6" customWidth="1"/>
    <col min="15875" max="15875" width="16" style="6" customWidth="1"/>
    <col min="15876" max="16129" width="10.8984375" style="6"/>
    <col min="16130" max="16130" width="10.09765625" style="6" customWidth="1"/>
    <col min="16131" max="16131" width="16" style="6" customWidth="1"/>
    <col min="16132" max="16384" width="10.8984375" style="6"/>
  </cols>
  <sheetData>
    <row r="1" spans="1:8">
      <c r="A1" s="7" t="s">
        <v>38</v>
      </c>
      <c r="B1" s="8"/>
      <c r="C1" s="9"/>
      <c r="D1" s="10"/>
      <c r="E1" s="10"/>
      <c r="F1" s="10"/>
      <c r="G1" s="10"/>
      <c r="H1" s="11"/>
    </row>
    <row r="2" spans="1:8">
      <c r="A2" s="12" t="s">
        <v>39</v>
      </c>
      <c r="B2" s="13"/>
      <c r="C2" s="14"/>
      <c r="D2" s="15"/>
      <c r="E2" s="16" t="s">
        <v>40</v>
      </c>
      <c r="F2" s="15"/>
      <c r="G2" s="15"/>
      <c r="H2" s="17"/>
    </row>
    <row r="3" spans="1:8" ht="13.8" thickBot="1">
      <c r="A3" s="18" t="s">
        <v>184</v>
      </c>
      <c r="B3" s="19"/>
      <c r="C3" s="20"/>
      <c r="D3" s="928"/>
      <c r="E3" s="929"/>
      <c r="F3" s="929"/>
      <c r="G3" s="929"/>
      <c r="H3" s="930"/>
    </row>
    <row r="4" spans="1:8">
      <c r="A4" s="21"/>
      <c r="B4" s="15"/>
      <c r="C4" s="15"/>
      <c r="D4" s="15"/>
      <c r="E4" s="15"/>
      <c r="F4" s="15"/>
      <c r="G4" s="15"/>
      <c r="H4" s="15"/>
    </row>
    <row r="5" spans="1:8" ht="39.6" customHeight="1">
      <c r="A5" s="97" t="s">
        <v>179</v>
      </c>
      <c r="B5" s="931" t="str">
        <f>+PRESUPUESTO!A2</f>
        <v>MANTENIMIENTO Y MEJORAMIENTO DE LAS VÍAS URBANAS DEL  MUNICIPIO DE SANTA FE DE ANTIOQUIA, MEDIANTE LA REPOSICIÓN DE PAVIMENTO</v>
      </c>
      <c r="C5" s="932"/>
      <c r="D5" s="932"/>
      <c r="E5" s="932"/>
      <c r="F5" s="932"/>
      <c r="G5" s="232" t="s">
        <v>41</v>
      </c>
      <c r="H5" s="15"/>
    </row>
    <row r="6" spans="1:8" ht="51" customHeight="1">
      <c r="A6" s="23" t="s">
        <v>42</v>
      </c>
      <c r="B6" s="933" t="s">
        <v>27</v>
      </c>
      <c r="C6" s="933"/>
      <c r="D6" s="933"/>
      <c r="E6" s="933"/>
      <c r="F6" s="23"/>
      <c r="G6" s="232" t="s">
        <v>43</v>
      </c>
      <c r="H6" s="233" t="s">
        <v>44</v>
      </c>
    </row>
    <row r="7" spans="1:8" ht="15" customHeight="1">
      <c r="A7" s="24"/>
      <c r="B7" s="23"/>
      <c r="C7" s="23"/>
      <c r="D7" s="23"/>
      <c r="E7" s="23"/>
      <c r="F7" s="23"/>
      <c r="G7" s="232" t="s">
        <v>45</v>
      </c>
      <c r="H7" s="233" t="s">
        <v>2</v>
      </c>
    </row>
    <row r="8" spans="1:8" ht="13.8" thickBot="1">
      <c r="A8" s="16" t="s">
        <v>46</v>
      </c>
      <c r="B8" s="16"/>
      <c r="C8" s="15"/>
      <c r="D8" s="15"/>
      <c r="E8" s="15"/>
      <c r="F8" s="15"/>
      <c r="G8" s="15"/>
      <c r="H8" s="15"/>
    </row>
    <row r="9" spans="1:8">
      <c r="A9" s="925" t="s">
        <v>47</v>
      </c>
      <c r="B9" s="926"/>
      <c r="C9" s="927"/>
      <c r="D9" s="25" t="s">
        <v>48</v>
      </c>
      <c r="E9" s="26" t="s">
        <v>105</v>
      </c>
      <c r="F9" s="25" t="s">
        <v>50</v>
      </c>
      <c r="G9" s="27" t="s">
        <v>51</v>
      </c>
      <c r="H9" s="28"/>
    </row>
    <row r="10" spans="1:8">
      <c r="A10" s="934" t="s">
        <v>52</v>
      </c>
      <c r="B10" s="935"/>
      <c r="C10" s="936"/>
      <c r="D10" s="29"/>
      <c r="E10" s="30">
        <v>550000</v>
      </c>
      <c r="F10" s="31">
        <v>0.05</v>
      </c>
      <c r="G10" s="32">
        <f>+E10*F10</f>
        <v>27500</v>
      </c>
      <c r="H10" s="33"/>
    </row>
    <row r="11" spans="1:8">
      <c r="A11" s="934" t="s">
        <v>52</v>
      </c>
      <c r="B11" s="935"/>
      <c r="C11" s="936"/>
      <c r="D11" s="570"/>
      <c r="E11" s="571"/>
      <c r="F11" s="572"/>
      <c r="G11" s="48"/>
      <c r="H11" s="33"/>
    </row>
    <row r="12" spans="1:8" ht="13.8" thickBot="1">
      <c r="A12" s="922"/>
      <c r="B12" s="923"/>
      <c r="C12" s="924"/>
      <c r="D12" s="35"/>
      <c r="E12" s="36"/>
      <c r="F12" s="37"/>
      <c r="G12" s="38"/>
      <c r="H12" s="39"/>
    </row>
    <row r="13" spans="1:8" ht="13.8" thickBot="1">
      <c r="A13" s="15"/>
      <c r="B13" s="15"/>
      <c r="C13" s="15"/>
      <c r="D13" s="15"/>
      <c r="E13" s="15"/>
      <c r="F13" s="15"/>
      <c r="G13" s="40" t="s">
        <v>53</v>
      </c>
      <c r="H13" s="234">
        <f>SUM(G10:G12)</f>
        <v>27500</v>
      </c>
    </row>
    <row r="14" spans="1:8" ht="13.8" thickBot="1">
      <c r="A14" s="16" t="s">
        <v>54</v>
      </c>
      <c r="B14" s="16"/>
      <c r="C14" s="15"/>
      <c r="D14" s="15"/>
      <c r="E14" s="15"/>
      <c r="F14" s="15"/>
      <c r="G14" s="15"/>
      <c r="H14" s="15"/>
    </row>
    <row r="15" spans="1:8">
      <c r="A15" s="925" t="s">
        <v>47</v>
      </c>
      <c r="B15" s="926"/>
      <c r="C15" s="927"/>
      <c r="D15" s="25" t="s">
        <v>1</v>
      </c>
      <c r="E15" s="25" t="s">
        <v>55</v>
      </c>
      <c r="F15" s="25" t="s">
        <v>56</v>
      </c>
      <c r="G15" s="27" t="s">
        <v>51</v>
      </c>
      <c r="H15" s="28"/>
    </row>
    <row r="16" spans="1:8" ht="13.8" thickBot="1">
      <c r="A16" s="42"/>
      <c r="B16" s="43"/>
      <c r="C16" s="44"/>
      <c r="D16" s="34"/>
      <c r="E16" s="45"/>
      <c r="F16" s="46"/>
      <c r="G16" s="32"/>
      <c r="H16" s="33"/>
    </row>
    <row r="17" spans="1:8" ht="13.8" thickBot="1">
      <c r="A17" s="15"/>
      <c r="B17" s="15"/>
      <c r="C17" s="15"/>
      <c r="D17" s="15"/>
      <c r="E17" s="15"/>
      <c r="F17" s="15"/>
      <c r="G17" s="40" t="s">
        <v>53</v>
      </c>
      <c r="H17" s="234">
        <f>SUM(G16:G16)</f>
        <v>0</v>
      </c>
    </row>
    <row r="18" spans="1:8" ht="13.8" thickBot="1">
      <c r="A18" s="52" t="s">
        <v>57</v>
      </c>
      <c r="B18" s="52"/>
      <c r="C18" s="50"/>
      <c r="D18" s="15"/>
      <c r="E18" s="15"/>
      <c r="F18" s="15"/>
      <c r="G18" s="15"/>
      <c r="H18" s="15"/>
    </row>
    <row r="19" spans="1:8">
      <c r="A19" s="53" t="s">
        <v>58</v>
      </c>
      <c r="B19" s="54"/>
      <c r="C19" s="55" t="s">
        <v>59</v>
      </c>
      <c r="D19" s="25" t="s">
        <v>60</v>
      </c>
      <c r="E19" s="25" t="s">
        <v>61</v>
      </c>
      <c r="F19" s="25" t="s">
        <v>62</v>
      </c>
      <c r="G19" s="56" t="s">
        <v>51</v>
      </c>
      <c r="H19" s="28"/>
    </row>
    <row r="20" spans="1:8">
      <c r="A20" s="42" t="s">
        <v>14</v>
      </c>
      <c r="B20" s="43"/>
      <c r="C20" s="57">
        <v>1</v>
      </c>
      <c r="D20" s="58"/>
      <c r="E20" s="58"/>
      <c r="F20" s="31">
        <v>80000</v>
      </c>
      <c r="G20" s="31">
        <f>+C20*F20</f>
        <v>80000</v>
      </c>
      <c r="H20" s="33"/>
    </row>
    <row r="21" spans="1:8" ht="13.8" thickBot="1">
      <c r="A21" s="60"/>
      <c r="B21" s="61"/>
      <c r="C21" s="35"/>
      <c r="D21" s="36"/>
      <c r="E21" s="37"/>
      <c r="F21" s="38"/>
      <c r="G21" s="35"/>
      <c r="H21" s="33"/>
    </row>
    <row r="22" spans="1:8" ht="13.8" thickBot="1">
      <c r="A22" s="15"/>
      <c r="B22" s="15"/>
      <c r="C22" s="15"/>
      <c r="D22" s="15"/>
      <c r="E22" s="15"/>
      <c r="F22" s="15"/>
      <c r="G22" s="40" t="s">
        <v>53</v>
      </c>
      <c r="H22" s="234">
        <f>SUM(G20:G21)</f>
        <v>80000</v>
      </c>
    </row>
    <row r="23" spans="1:8" ht="13.8" thickBot="1">
      <c r="A23" s="52" t="s">
        <v>63</v>
      </c>
      <c r="B23" s="52"/>
      <c r="C23" s="15"/>
      <c r="D23" s="15"/>
      <c r="E23" s="15"/>
      <c r="F23" s="15"/>
      <c r="G23" s="15"/>
      <c r="H23" s="15"/>
    </row>
    <row r="24" spans="1:8">
      <c r="A24" s="53" t="s">
        <v>64</v>
      </c>
      <c r="B24" s="54"/>
      <c r="C24" s="62" t="s">
        <v>65</v>
      </c>
      <c r="D24" s="25" t="s">
        <v>66</v>
      </c>
      <c r="E24" s="26" t="s">
        <v>67</v>
      </c>
      <c r="F24" s="62" t="s">
        <v>50</v>
      </c>
      <c r="G24" s="27" t="s">
        <v>51</v>
      </c>
      <c r="H24" s="28"/>
    </row>
    <row r="25" spans="1:8">
      <c r="A25" s="42" t="s">
        <v>6</v>
      </c>
      <c r="B25" s="43"/>
      <c r="C25" s="63" t="s">
        <v>2</v>
      </c>
      <c r="D25" s="59"/>
      <c r="E25" s="31">
        <v>550000</v>
      </c>
      <c r="F25" s="31">
        <v>1</v>
      </c>
      <c r="G25" s="32">
        <f>+E25*F25</f>
        <v>550000</v>
      </c>
      <c r="H25" s="33"/>
    </row>
    <row r="26" spans="1:8" ht="13.8" thickBot="1">
      <c r="A26" s="60"/>
      <c r="B26" s="65"/>
      <c r="C26" s="36"/>
      <c r="D26" s="51"/>
      <c r="E26" s="51"/>
      <c r="F26" s="51"/>
      <c r="G26" s="50"/>
      <c r="H26" s="39"/>
    </row>
    <row r="27" spans="1:8" ht="13.8" thickBot="1">
      <c r="A27" s="15"/>
      <c r="B27" s="15"/>
      <c r="C27" s="15"/>
      <c r="D27" s="15"/>
      <c r="E27" s="15"/>
      <c r="F27" s="15"/>
      <c r="G27" s="40" t="s">
        <v>53</v>
      </c>
      <c r="H27" s="234">
        <f>SUM(G25:G26)</f>
        <v>550000</v>
      </c>
    </row>
    <row r="28" spans="1:8" ht="13.8" thickBot="1">
      <c r="A28" s="15"/>
      <c r="B28" s="15"/>
      <c r="C28" s="15"/>
      <c r="D28" s="15"/>
      <c r="E28" s="15"/>
      <c r="F28" s="15"/>
      <c r="G28" s="66"/>
      <c r="H28" s="15"/>
    </row>
    <row r="29" spans="1:8" ht="13.8" thickBot="1">
      <c r="A29" s="15"/>
      <c r="B29" s="15"/>
      <c r="C29" s="15"/>
      <c r="D29" s="15"/>
      <c r="E29" s="13" t="s">
        <v>68</v>
      </c>
      <c r="F29" s="67"/>
      <c r="G29" s="67"/>
      <c r="H29" s="234">
        <f>+ROUND(H13+H17+H22+H27,0)</f>
        <v>657500</v>
      </c>
    </row>
    <row r="30" spans="1:8" ht="13.8" thickBot="1">
      <c r="A30" s="16" t="s">
        <v>69</v>
      </c>
      <c r="B30" s="16"/>
      <c r="C30" s="15"/>
      <c r="D30" s="15"/>
      <c r="E30" s="15"/>
      <c r="F30" s="15"/>
      <c r="G30" s="15"/>
      <c r="H30" s="15"/>
    </row>
    <row r="31" spans="1:8">
      <c r="A31" s="68" t="s">
        <v>47</v>
      </c>
      <c r="B31" s="69"/>
      <c r="C31" s="69"/>
      <c r="D31" s="69"/>
      <c r="E31" s="70"/>
      <c r="F31" s="71" t="s">
        <v>3</v>
      </c>
      <c r="G31" s="72" t="s">
        <v>70</v>
      </c>
      <c r="H31" s="28"/>
    </row>
    <row r="32" spans="1:8">
      <c r="A32" s="42" t="s">
        <v>35</v>
      </c>
      <c r="B32" s="43"/>
      <c r="C32" s="43"/>
      <c r="D32" s="43"/>
      <c r="E32" s="44"/>
      <c r="F32" s="73"/>
      <c r="G32" s="74">
        <f>+F32*H29</f>
        <v>0</v>
      </c>
      <c r="H32" s="75"/>
    </row>
    <row r="33" spans="1:8">
      <c r="A33" s="42" t="s">
        <v>71</v>
      </c>
      <c r="B33" s="43"/>
      <c r="C33" s="43"/>
      <c r="D33" s="43"/>
      <c r="E33" s="44"/>
      <c r="F33" s="73"/>
      <c r="G33" s="74">
        <f>+F33*H29</f>
        <v>0</v>
      </c>
      <c r="H33" s="75"/>
    </row>
    <row r="34" spans="1:8" ht="13.8" thickBot="1">
      <c r="A34" s="49" t="s">
        <v>0</v>
      </c>
      <c r="B34" s="50"/>
      <c r="C34" s="50"/>
      <c r="D34" s="50"/>
      <c r="E34" s="51"/>
      <c r="F34" s="76"/>
      <c r="G34" s="77">
        <f>+F34*H29</f>
        <v>0</v>
      </c>
      <c r="H34" s="39"/>
    </row>
    <row r="35" spans="1:8" ht="13.8" thickBot="1">
      <c r="A35" s="15"/>
      <c r="B35" s="15"/>
      <c r="C35" s="15"/>
      <c r="D35" s="15"/>
      <c r="E35" s="15"/>
      <c r="F35" s="15"/>
      <c r="G35" s="40" t="s">
        <v>53</v>
      </c>
      <c r="H35" s="78">
        <f>ROUND(SUM(G32:G34),0)</f>
        <v>0</v>
      </c>
    </row>
    <row r="36" spans="1:8" ht="13.8" thickBot="1">
      <c r="A36" s="15"/>
      <c r="B36" s="15"/>
      <c r="C36" s="15"/>
      <c r="D36" s="15"/>
      <c r="E36" s="15"/>
      <c r="F36" s="15"/>
      <c r="G36" s="15"/>
      <c r="H36" s="15"/>
    </row>
    <row r="37" spans="1:8" ht="15" customHeight="1" thickBot="1">
      <c r="C37" s="15"/>
      <c r="D37" s="13" t="s">
        <v>72</v>
      </c>
      <c r="E37" s="67"/>
      <c r="F37" s="67"/>
      <c r="G37" s="67"/>
      <c r="H37" s="41">
        <f>ROUND((H29+H35),0)</f>
        <v>657500</v>
      </c>
    </row>
    <row r="40" spans="1:8">
      <c r="B40" s="606" t="s">
        <v>399</v>
      </c>
    </row>
    <row r="41" spans="1:8">
      <c r="B41" s="606" t="s">
        <v>400</v>
      </c>
    </row>
    <row r="42" spans="1:8">
      <c r="B42" s="606" t="s">
        <v>401</v>
      </c>
    </row>
  </sheetData>
  <mergeCells count="8">
    <mergeCell ref="A12:C12"/>
    <mergeCell ref="A15:C15"/>
    <mergeCell ref="D3:H3"/>
    <mergeCell ref="B5:F5"/>
    <mergeCell ref="B6:E6"/>
    <mergeCell ref="A9:C9"/>
    <mergeCell ref="A10:C10"/>
    <mergeCell ref="A11:C11"/>
  </mergeCells>
  <pageMargins left="0.70866141732283472" right="0.70866141732283472" top="0.74803149606299213" bottom="0.74803149606299213" header="0.31496062992125984" footer="0.31496062992125984"/>
  <pageSetup paperSize="9" scale="9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H41"/>
  <sheetViews>
    <sheetView view="pageBreakPreview" topLeftCell="A6" zoomScale="85" zoomScaleNormal="110" zoomScaleSheetLayoutView="85" zoomScalePageLayoutView="110" workbookViewId="0">
      <selection activeCell="F26" sqref="F26"/>
    </sheetView>
  </sheetViews>
  <sheetFormatPr baseColWidth="10" defaultRowHeight="13.2"/>
  <cols>
    <col min="1" max="1" width="10.8984375" style="6"/>
    <col min="2" max="2" width="14.5" style="6" customWidth="1"/>
    <col min="3" max="3" width="15.3984375" style="6" customWidth="1"/>
    <col min="4" max="5" width="10.8984375" style="6"/>
    <col min="6" max="6" width="10.3984375" style="6" bestFit="1" customWidth="1"/>
    <col min="7" max="9" width="10.8984375" style="6"/>
    <col min="10" max="10" width="0" style="6" hidden="1" customWidth="1"/>
    <col min="11" max="256" width="10.8984375" style="6"/>
    <col min="257" max="257" width="10.09765625" style="6" customWidth="1"/>
    <col min="258" max="258" width="15.3984375" style="6" customWidth="1"/>
    <col min="259" max="265" width="10.8984375" style="6"/>
    <col min="266" max="266" width="0" style="6" hidden="1" customWidth="1"/>
    <col min="267" max="512" width="10.8984375" style="6"/>
    <col min="513" max="513" width="10.09765625" style="6" customWidth="1"/>
    <col min="514" max="514" width="15.3984375" style="6" customWidth="1"/>
    <col min="515" max="521" width="10.8984375" style="6"/>
    <col min="522" max="522" width="0" style="6" hidden="1" customWidth="1"/>
    <col min="523" max="768" width="10.8984375" style="6"/>
    <col min="769" max="769" width="10.09765625" style="6" customWidth="1"/>
    <col min="770" max="770" width="15.3984375" style="6" customWidth="1"/>
    <col min="771" max="777" width="10.8984375" style="6"/>
    <col min="778" max="778" width="0" style="6" hidden="1" customWidth="1"/>
    <col min="779" max="1024" width="10.8984375" style="6"/>
    <col min="1025" max="1025" width="10.09765625" style="6" customWidth="1"/>
    <col min="1026" max="1026" width="15.3984375" style="6" customWidth="1"/>
    <col min="1027" max="1033" width="10.8984375" style="6"/>
    <col min="1034" max="1034" width="0" style="6" hidden="1" customWidth="1"/>
    <col min="1035" max="1280" width="10.8984375" style="6"/>
    <col min="1281" max="1281" width="10.09765625" style="6" customWidth="1"/>
    <col min="1282" max="1282" width="15.3984375" style="6" customWidth="1"/>
    <col min="1283" max="1289" width="10.8984375" style="6"/>
    <col min="1290" max="1290" width="0" style="6" hidden="1" customWidth="1"/>
    <col min="1291" max="1536" width="10.8984375" style="6"/>
    <col min="1537" max="1537" width="10.09765625" style="6" customWidth="1"/>
    <col min="1538" max="1538" width="15.3984375" style="6" customWidth="1"/>
    <col min="1539" max="1545" width="10.8984375" style="6"/>
    <col min="1546" max="1546" width="0" style="6" hidden="1" customWidth="1"/>
    <col min="1547" max="1792" width="10.8984375" style="6"/>
    <col min="1793" max="1793" width="10.09765625" style="6" customWidth="1"/>
    <col min="1794" max="1794" width="15.3984375" style="6" customWidth="1"/>
    <col min="1795" max="1801" width="10.8984375" style="6"/>
    <col min="1802" max="1802" width="0" style="6" hidden="1" customWidth="1"/>
    <col min="1803" max="2048" width="10.8984375" style="6"/>
    <col min="2049" max="2049" width="10.09765625" style="6" customWidth="1"/>
    <col min="2050" max="2050" width="15.3984375" style="6" customWidth="1"/>
    <col min="2051" max="2057" width="10.8984375" style="6"/>
    <col min="2058" max="2058" width="0" style="6" hidden="1" customWidth="1"/>
    <col min="2059" max="2304" width="10.8984375" style="6"/>
    <col min="2305" max="2305" width="10.09765625" style="6" customWidth="1"/>
    <col min="2306" max="2306" width="15.3984375" style="6" customWidth="1"/>
    <col min="2307" max="2313" width="10.8984375" style="6"/>
    <col min="2314" max="2314" width="0" style="6" hidden="1" customWidth="1"/>
    <col min="2315" max="2560" width="10.8984375" style="6"/>
    <col min="2561" max="2561" width="10.09765625" style="6" customWidth="1"/>
    <col min="2562" max="2562" width="15.3984375" style="6" customWidth="1"/>
    <col min="2563" max="2569" width="10.8984375" style="6"/>
    <col min="2570" max="2570" width="0" style="6" hidden="1" customWidth="1"/>
    <col min="2571" max="2816" width="10.8984375" style="6"/>
    <col min="2817" max="2817" width="10.09765625" style="6" customWidth="1"/>
    <col min="2818" max="2818" width="15.3984375" style="6" customWidth="1"/>
    <col min="2819" max="2825" width="10.8984375" style="6"/>
    <col min="2826" max="2826" width="0" style="6" hidden="1" customWidth="1"/>
    <col min="2827" max="3072" width="10.8984375" style="6"/>
    <col min="3073" max="3073" width="10.09765625" style="6" customWidth="1"/>
    <col min="3074" max="3074" width="15.3984375" style="6" customWidth="1"/>
    <col min="3075" max="3081" width="10.8984375" style="6"/>
    <col min="3082" max="3082" width="0" style="6" hidden="1" customWidth="1"/>
    <col min="3083" max="3328" width="10.8984375" style="6"/>
    <col min="3329" max="3329" width="10.09765625" style="6" customWidth="1"/>
    <col min="3330" max="3330" width="15.3984375" style="6" customWidth="1"/>
    <col min="3331" max="3337" width="10.8984375" style="6"/>
    <col min="3338" max="3338" width="0" style="6" hidden="1" customWidth="1"/>
    <col min="3339" max="3584" width="10.8984375" style="6"/>
    <col min="3585" max="3585" width="10.09765625" style="6" customWidth="1"/>
    <col min="3586" max="3586" width="15.3984375" style="6" customWidth="1"/>
    <col min="3587" max="3593" width="10.8984375" style="6"/>
    <col min="3594" max="3594" width="0" style="6" hidden="1" customWidth="1"/>
    <col min="3595" max="3840" width="10.8984375" style="6"/>
    <col min="3841" max="3841" width="10.09765625" style="6" customWidth="1"/>
    <col min="3842" max="3842" width="15.3984375" style="6" customWidth="1"/>
    <col min="3843" max="3849" width="10.8984375" style="6"/>
    <col min="3850" max="3850" width="0" style="6" hidden="1" customWidth="1"/>
    <col min="3851" max="4096" width="10.8984375" style="6"/>
    <col min="4097" max="4097" width="10.09765625" style="6" customWidth="1"/>
    <col min="4098" max="4098" width="15.3984375" style="6" customWidth="1"/>
    <col min="4099" max="4105" width="10.8984375" style="6"/>
    <col min="4106" max="4106" width="0" style="6" hidden="1" customWidth="1"/>
    <col min="4107" max="4352" width="10.8984375" style="6"/>
    <col min="4353" max="4353" width="10.09765625" style="6" customWidth="1"/>
    <col min="4354" max="4354" width="15.3984375" style="6" customWidth="1"/>
    <col min="4355" max="4361" width="10.8984375" style="6"/>
    <col min="4362" max="4362" width="0" style="6" hidden="1" customWidth="1"/>
    <col min="4363" max="4608" width="10.8984375" style="6"/>
    <col min="4609" max="4609" width="10.09765625" style="6" customWidth="1"/>
    <col min="4610" max="4610" width="15.3984375" style="6" customWidth="1"/>
    <col min="4611" max="4617" width="10.8984375" style="6"/>
    <col min="4618" max="4618" width="0" style="6" hidden="1" customWidth="1"/>
    <col min="4619" max="4864" width="10.8984375" style="6"/>
    <col min="4865" max="4865" width="10.09765625" style="6" customWidth="1"/>
    <col min="4866" max="4866" width="15.3984375" style="6" customWidth="1"/>
    <col min="4867" max="4873" width="10.8984375" style="6"/>
    <col min="4874" max="4874" width="0" style="6" hidden="1" customWidth="1"/>
    <col min="4875" max="5120" width="10.8984375" style="6"/>
    <col min="5121" max="5121" width="10.09765625" style="6" customWidth="1"/>
    <col min="5122" max="5122" width="15.3984375" style="6" customWidth="1"/>
    <col min="5123" max="5129" width="10.8984375" style="6"/>
    <col min="5130" max="5130" width="0" style="6" hidden="1" customWidth="1"/>
    <col min="5131" max="5376" width="10.8984375" style="6"/>
    <col min="5377" max="5377" width="10.09765625" style="6" customWidth="1"/>
    <col min="5378" max="5378" width="15.3984375" style="6" customWidth="1"/>
    <col min="5379" max="5385" width="10.8984375" style="6"/>
    <col min="5386" max="5386" width="0" style="6" hidden="1" customWidth="1"/>
    <col min="5387" max="5632" width="10.8984375" style="6"/>
    <col min="5633" max="5633" width="10.09765625" style="6" customWidth="1"/>
    <col min="5634" max="5634" width="15.3984375" style="6" customWidth="1"/>
    <col min="5635" max="5641" width="10.8984375" style="6"/>
    <col min="5642" max="5642" width="0" style="6" hidden="1" customWidth="1"/>
    <col min="5643" max="5888" width="10.8984375" style="6"/>
    <col min="5889" max="5889" width="10.09765625" style="6" customWidth="1"/>
    <col min="5890" max="5890" width="15.3984375" style="6" customWidth="1"/>
    <col min="5891" max="5897" width="10.8984375" style="6"/>
    <col min="5898" max="5898" width="0" style="6" hidden="1" customWidth="1"/>
    <col min="5899" max="6144" width="10.8984375" style="6"/>
    <col min="6145" max="6145" width="10.09765625" style="6" customWidth="1"/>
    <col min="6146" max="6146" width="15.3984375" style="6" customWidth="1"/>
    <col min="6147" max="6153" width="10.8984375" style="6"/>
    <col min="6154" max="6154" width="0" style="6" hidden="1" customWidth="1"/>
    <col min="6155" max="6400" width="10.8984375" style="6"/>
    <col min="6401" max="6401" width="10.09765625" style="6" customWidth="1"/>
    <col min="6402" max="6402" width="15.3984375" style="6" customWidth="1"/>
    <col min="6403" max="6409" width="10.8984375" style="6"/>
    <col min="6410" max="6410" width="0" style="6" hidden="1" customWidth="1"/>
    <col min="6411" max="6656" width="10.8984375" style="6"/>
    <col min="6657" max="6657" width="10.09765625" style="6" customWidth="1"/>
    <col min="6658" max="6658" width="15.3984375" style="6" customWidth="1"/>
    <col min="6659" max="6665" width="10.8984375" style="6"/>
    <col min="6666" max="6666" width="0" style="6" hidden="1" customWidth="1"/>
    <col min="6667" max="6912" width="10.8984375" style="6"/>
    <col min="6913" max="6913" width="10.09765625" style="6" customWidth="1"/>
    <col min="6914" max="6914" width="15.3984375" style="6" customWidth="1"/>
    <col min="6915" max="6921" width="10.8984375" style="6"/>
    <col min="6922" max="6922" width="0" style="6" hidden="1" customWidth="1"/>
    <col min="6923" max="7168" width="10.8984375" style="6"/>
    <col min="7169" max="7169" width="10.09765625" style="6" customWidth="1"/>
    <col min="7170" max="7170" width="15.3984375" style="6" customWidth="1"/>
    <col min="7171" max="7177" width="10.8984375" style="6"/>
    <col min="7178" max="7178" width="0" style="6" hidden="1" customWidth="1"/>
    <col min="7179" max="7424" width="10.8984375" style="6"/>
    <col min="7425" max="7425" width="10.09765625" style="6" customWidth="1"/>
    <col min="7426" max="7426" width="15.3984375" style="6" customWidth="1"/>
    <col min="7427" max="7433" width="10.8984375" style="6"/>
    <col min="7434" max="7434" width="0" style="6" hidden="1" customWidth="1"/>
    <col min="7435" max="7680" width="10.8984375" style="6"/>
    <col min="7681" max="7681" width="10.09765625" style="6" customWidth="1"/>
    <col min="7682" max="7682" width="15.3984375" style="6" customWidth="1"/>
    <col min="7683" max="7689" width="10.8984375" style="6"/>
    <col min="7690" max="7690" width="0" style="6" hidden="1" customWidth="1"/>
    <col min="7691" max="7936" width="10.8984375" style="6"/>
    <col min="7937" max="7937" width="10.09765625" style="6" customWidth="1"/>
    <col min="7938" max="7938" width="15.3984375" style="6" customWidth="1"/>
    <col min="7939" max="7945" width="10.8984375" style="6"/>
    <col min="7946" max="7946" width="0" style="6" hidden="1" customWidth="1"/>
    <col min="7947" max="8192" width="10.8984375" style="6"/>
    <col min="8193" max="8193" width="10.09765625" style="6" customWidth="1"/>
    <col min="8194" max="8194" width="15.3984375" style="6" customWidth="1"/>
    <col min="8195" max="8201" width="10.8984375" style="6"/>
    <col min="8202" max="8202" width="0" style="6" hidden="1" customWidth="1"/>
    <col min="8203" max="8448" width="10.8984375" style="6"/>
    <col min="8449" max="8449" width="10.09765625" style="6" customWidth="1"/>
    <col min="8450" max="8450" width="15.3984375" style="6" customWidth="1"/>
    <col min="8451" max="8457" width="10.8984375" style="6"/>
    <col min="8458" max="8458" width="0" style="6" hidden="1" customWidth="1"/>
    <col min="8459" max="8704" width="10.8984375" style="6"/>
    <col min="8705" max="8705" width="10.09765625" style="6" customWidth="1"/>
    <col min="8706" max="8706" width="15.3984375" style="6" customWidth="1"/>
    <col min="8707" max="8713" width="10.8984375" style="6"/>
    <col min="8714" max="8714" width="0" style="6" hidden="1" customWidth="1"/>
    <col min="8715" max="8960" width="10.8984375" style="6"/>
    <col min="8961" max="8961" width="10.09765625" style="6" customWidth="1"/>
    <col min="8962" max="8962" width="15.3984375" style="6" customWidth="1"/>
    <col min="8963" max="8969" width="10.8984375" style="6"/>
    <col min="8970" max="8970" width="0" style="6" hidden="1" customWidth="1"/>
    <col min="8971" max="9216" width="10.8984375" style="6"/>
    <col min="9217" max="9217" width="10.09765625" style="6" customWidth="1"/>
    <col min="9218" max="9218" width="15.3984375" style="6" customWidth="1"/>
    <col min="9219" max="9225" width="10.8984375" style="6"/>
    <col min="9226" max="9226" width="0" style="6" hidden="1" customWidth="1"/>
    <col min="9227" max="9472" width="10.8984375" style="6"/>
    <col min="9473" max="9473" width="10.09765625" style="6" customWidth="1"/>
    <col min="9474" max="9474" width="15.3984375" style="6" customWidth="1"/>
    <col min="9475" max="9481" width="10.8984375" style="6"/>
    <col min="9482" max="9482" width="0" style="6" hidden="1" customWidth="1"/>
    <col min="9483" max="9728" width="10.8984375" style="6"/>
    <col min="9729" max="9729" width="10.09765625" style="6" customWidth="1"/>
    <col min="9730" max="9730" width="15.3984375" style="6" customWidth="1"/>
    <col min="9731" max="9737" width="10.8984375" style="6"/>
    <col min="9738" max="9738" width="0" style="6" hidden="1" customWidth="1"/>
    <col min="9739" max="9984" width="10.8984375" style="6"/>
    <col min="9985" max="9985" width="10.09765625" style="6" customWidth="1"/>
    <col min="9986" max="9986" width="15.3984375" style="6" customWidth="1"/>
    <col min="9987" max="9993" width="10.8984375" style="6"/>
    <col min="9994" max="9994" width="0" style="6" hidden="1" customWidth="1"/>
    <col min="9995" max="10240" width="10.8984375" style="6"/>
    <col min="10241" max="10241" width="10.09765625" style="6" customWidth="1"/>
    <col min="10242" max="10242" width="15.3984375" style="6" customWidth="1"/>
    <col min="10243" max="10249" width="10.8984375" style="6"/>
    <col min="10250" max="10250" width="0" style="6" hidden="1" customWidth="1"/>
    <col min="10251" max="10496" width="10.8984375" style="6"/>
    <col min="10497" max="10497" width="10.09765625" style="6" customWidth="1"/>
    <col min="10498" max="10498" width="15.3984375" style="6" customWidth="1"/>
    <col min="10499" max="10505" width="10.8984375" style="6"/>
    <col min="10506" max="10506" width="0" style="6" hidden="1" customWidth="1"/>
    <col min="10507" max="10752" width="10.8984375" style="6"/>
    <col min="10753" max="10753" width="10.09765625" style="6" customWidth="1"/>
    <col min="10754" max="10754" width="15.3984375" style="6" customWidth="1"/>
    <col min="10755" max="10761" width="10.8984375" style="6"/>
    <col min="10762" max="10762" width="0" style="6" hidden="1" customWidth="1"/>
    <col min="10763" max="11008" width="10.8984375" style="6"/>
    <col min="11009" max="11009" width="10.09765625" style="6" customWidth="1"/>
    <col min="11010" max="11010" width="15.3984375" style="6" customWidth="1"/>
    <col min="11011" max="11017" width="10.8984375" style="6"/>
    <col min="11018" max="11018" width="0" style="6" hidden="1" customWidth="1"/>
    <col min="11019" max="11264" width="10.8984375" style="6"/>
    <col min="11265" max="11265" width="10.09765625" style="6" customWidth="1"/>
    <col min="11266" max="11266" width="15.3984375" style="6" customWidth="1"/>
    <col min="11267" max="11273" width="10.8984375" style="6"/>
    <col min="11274" max="11274" width="0" style="6" hidden="1" customWidth="1"/>
    <col min="11275" max="11520" width="10.8984375" style="6"/>
    <col min="11521" max="11521" width="10.09765625" style="6" customWidth="1"/>
    <col min="11522" max="11522" width="15.3984375" style="6" customWidth="1"/>
    <col min="11523" max="11529" width="10.8984375" style="6"/>
    <col min="11530" max="11530" width="0" style="6" hidden="1" customWidth="1"/>
    <col min="11531" max="11776" width="10.8984375" style="6"/>
    <col min="11777" max="11777" width="10.09765625" style="6" customWidth="1"/>
    <col min="11778" max="11778" width="15.3984375" style="6" customWidth="1"/>
    <col min="11779" max="11785" width="10.8984375" style="6"/>
    <col min="11786" max="11786" width="0" style="6" hidden="1" customWidth="1"/>
    <col min="11787" max="12032" width="10.8984375" style="6"/>
    <col min="12033" max="12033" width="10.09765625" style="6" customWidth="1"/>
    <col min="12034" max="12034" width="15.3984375" style="6" customWidth="1"/>
    <col min="12035" max="12041" width="10.8984375" style="6"/>
    <col min="12042" max="12042" width="0" style="6" hidden="1" customWidth="1"/>
    <col min="12043" max="12288" width="10.8984375" style="6"/>
    <col min="12289" max="12289" width="10.09765625" style="6" customWidth="1"/>
    <col min="12290" max="12290" width="15.3984375" style="6" customWidth="1"/>
    <col min="12291" max="12297" width="10.8984375" style="6"/>
    <col min="12298" max="12298" width="0" style="6" hidden="1" customWidth="1"/>
    <col min="12299" max="12544" width="10.8984375" style="6"/>
    <col min="12545" max="12545" width="10.09765625" style="6" customWidth="1"/>
    <col min="12546" max="12546" width="15.3984375" style="6" customWidth="1"/>
    <col min="12547" max="12553" width="10.8984375" style="6"/>
    <col min="12554" max="12554" width="0" style="6" hidden="1" customWidth="1"/>
    <col min="12555" max="12800" width="10.8984375" style="6"/>
    <col min="12801" max="12801" width="10.09765625" style="6" customWidth="1"/>
    <col min="12802" max="12802" width="15.3984375" style="6" customWidth="1"/>
    <col min="12803" max="12809" width="10.8984375" style="6"/>
    <col min="12810" max="12810" width="0" style="6" hidden="1" customWidth="1"/>
    <col min="12811" max="13056" width="10.8984375" style="6"/>
    <col min="13057" max="13057" width="10.09765625" style="6" customWidth="1"/>
    <col min="13058" max="13058" width="15.3984375" style="6" customWidth="1"/>
    <col min="13059" max="13065" width="10.8984375" style="6"/>
    <col min="13066" max="13066" width="0" style="6" hidden="1" customWidth="1"/>
    <col min="13067" max="13312" width="10.8984375" style="6"/>
    <col min="13313" max="13313" width="10.09765625" style="6" customWidth="1"/>
    <col min="13314" max="13314" width="15.3984375" style="6" customWidth="1"/>
    <col min="13315" max="13321" width="10.8984375" style="6"/>
    <col min="13322" max="13322" width="0" style="6" hidden="1" customWidth="1"/>
    <col min="13323" max="13568" width="10.8984375" style="6"/>
    <col min="13569" max="13569" width="10.09765625" style="6" customWidth="1"/>
    <col min="13570" max="13570" width="15.3984375" style="6" customWidth="1"/>
    <col min="13571" max="13577" width="10.8984375" style="6"/>
    <col min="13578" max="13578" width="0" style="6" hidden="1" customWidth="1"/>
    <col min="13579" max="13824" width="10.8984375" style="6"/>
    <col min="13825" max="13825" width="10.09765625" style="6" customWidth="1"/>
    <col min="13826" max="13826" width="15.3984375" style="6" customWidth="1"/>
    <col min="13827" max="13833" width="10.8984375" style="6"/>
    <col min="13834" max="13834" width="0" style="6" hidden="1" customWidth="1"/>
    <col min="13835" max="14080" width="10.8984375" style="6"/>
    <col min="14081" max="14081" width="10.09765625" style="6" customWidth="1"/>
    <col min="14082" max="14082" width="15.3984375" style="6" customWidth="1"/>
    <col min="14083" max="14089" width="10.8984375" style="6"/>
    <col min="14090" max="14090" width="0" style="6" hidden="1" customWidth="1"/>
    <col min="14091" max="14336" width="10.8984375" style="6"/>
    <col min="14337" max="14337" width="10.09765625" style="6" customWidth="1"/>
    <col min="14338" max="14338" width="15.3984375" style="6" customWidth="1"/>
    <col min="14339" max="14345" width="10.8984375" style="6"/>
    <col min="14346" max="14346" width="0" style="6" hidden="1" customWidth="1"/>
    <col min="14347" max="14592" width="10.8984375" style="6"/>
    <col min="14593" max="14593" width="10.09765625" style="6" customWidth="1"/>
    <col min="14594" max="14594" width="15.3984375" style="6" customWidth="1"/>
    <col min="14595" max="14601" width="10.8984375" style="6"/>
    <col min="14602" max="14602" width="0" style="6" hidden="1" customWidth="1"/>
    <col min="14603" max="14848" width="10.8984375" style="6"/>
    <col min="14849" max="14849" width="10.09765625" style="6" customWidth="1"/>
    <col min="14850" max="14850" width="15.3984375" style="6" customWidth="1"/>
    <col min="14851" max="14857" width="10.8984375" style="6"/>
    <col min="14858" max="14858" width="0" style="6" hidden="1" customWidth="1"/>
    <col min="14859" max="15104" width="10.8984375" style="6"/>
    <col min="15105" max="15105" width="10.09765625" style="6" customWidth="1"/>
    <col min="15106" max="15106" width="15.3984375" style="6" customWidth="1"/>
    <col min="15107" max="15113" width="10.8984375" style="6"/>
    <col min="15114" max="15114" width="0" style="6" hidden="1" customWidth="1"/>
    <col min="15115" max="15360" width="10.8984375" style="6"/>
    <col min="15361" max="15361" width="10.09765625" style="6" customWidth="1"/>
    <col min="15362" max="15362" width="15.3984375" style="6" customWidth="1"/>
    <col min="15363" max="15369" width="10.8984375" style="6"/>
    <col min="15370" max="15370" width="0" style="6" hidden="1" customWidth="1"/>
    <col min="15371" max="15616" width="10.8984375" style="6"/>
    <col min="15617" max="15617" width="10.09765625" style="6" customWidth="1"/>
    <col min="15618" max="15618" width="15.3984375" style="6" customWidth="1"/>
    <col min="15619" max="15625" width="10.8984375" style="6"/>
    <col min="15626" max="15626" width="0" style="6" hidden="1" customWidth="1"/>
    <col min="15627" max="15872" width="10.8984375" style="6"/>
    <col min="15873" max="15873" width="10.09765625" style="6" customWidth="1"/>
    <col min="15874" max="15874" width="15.3984375" style="6" customWidth="1"/>
    <col min="15875" max="15881" width="10.8984375" style="6"/>
    <col min="15882" max="15882" width="0" style="6" hidden="1" customWidth="1"/>
    <col min="15883" max="16128" width="10.8984375" style="6"/>
    <col min="16129" max="16129" width="10.09765625" style="6" customWidth="1"/>
    <col min="16130" max="16130" width="15.3984375" style="6" customWidth="1"/>
    <col min="16131" max="16137" width="10.8984375" style="6"/>
    <col min="16138" max="16138" width="0" style="6" hidden="1" customWidth="1"/>
    <col min="16139" max="16383" width="10.8984375" style="6"/>
    <col min="16384" max="16384" width="9.09765625" style="6" customWidth="1"/>
  </cols>
  <sheetData>
    <row r="1" spans="1:8">
      <c r="A1" s="7" t="s">
        <v>38</v>
      </c>
      <c r="B1" s="8"/>
      <c r="C1" s="9"/>
      <c r="D1" s="10"/>
      <c r="E1" s="10"/>
      <c r="F1" s="10"/>
      <c r="G1" s="10"/>
      <c r="H1" s="11"/>
    </row>
    <row r="2" spans="1:8">
      <c r="A2" s="12" t="str">
        <f>+'2,4 Cargue y botada '!A4</f>
        <v>SECRETARIA DE OBRAS PUBLICAS</v>
      </c>
      <c r="B2" s="13"/>
      <c r="C2" s="14"/>
      <c r="D2" s="15"/>
      <c r="E2" s="16" t="s">
        <v>40</v>
      </c>
      <c r="F2" s="15"/>
      <c r="G2" s="15"/>
      <c r="H2" s="17"/>
    </row>
    <row r="3" spans="1:8" ht="13.8" thickBot="1">
      <c r="A3" s="18" t="s">
        <v>184</v>
      </c>
      <c r="B3" s="19"/>
      <c r="C3" s="20"/>
      <c r="D3" s="928"/>
      <c r="E3" s="929"/>
      <c r="F3" s="929"/>
      <c r="G3" s="929"/>
      <c r="H3" s="930"/>
    </row>
    <row r="4" spans="1:8" ht="38.4" customHeight="1">
      <c r="A4" s="97" t="s">
        <v>179</v>
      </c>
      <c r="B4" s="943" t="str">
        <f>+PRESUPUESTO!A2</f>
        <v>MANTENIMIENTO Y MEJORAMIENTO DE LAS VÍAS URBANAS DEL  MUNICIPIO DE SANTA FE DE ANTIOQUIA, MEDIANTE LA REPOSICIÓN DE PAVIMENTO</v>
      </c>
      <c r="C4" s="944"/>
      <c r="D4" s="944"/>
      <c r="E4" s="944"/>
      <c r="F4" s="944"/>
      <c r="G4" s="22" t="s">
        <v>73</v>
      </c>
      <c r="H4" s="15"/>
    </row>
    <row r="5" spans="1:8" ht="22.35" customHeight="1">
      <c r="A5" s="21" t="s">
        <v>74</v>
      </c>
      <c r="B5" s="944" t="s">
        <v>395</v>
      </c>
      <c r="C5" s="944"/>
      <c r="D5" s="944"/>
      <c r="E5" s="944"/>
      <c r="F5" s="944"/>
      <c r="G5" s="22" t="s">
        <v>75</v>
      </c>
      <c r="H5" s="80" t="s">
        <v>76</v>
      </c>
    </row>
    <row r="6" spans="1:8">
      <c r="A6" s="22"/>
      <c r="B6" s="22"/>
      <c r="C6" s="15"/>
      <c r="D6" s="22"/>
      <c r="E6" s="22"/>
      <c r="F6" s="22"/>
      <c r="G6" s="22" t="s">
        <v>77</v>
      </c>
      <c r="H6" s="80" t="s">
        <v>12</v>
      </c>
    </row>
    <row r="7" spans="1:8" ht="13.8" thickBot="1">
      <c r="A7" s="16" t="s">
        <v>46</v>
      </c>
      <c r="B7" s="16"/>
      <c r="C7" s="15"/>
      <c r="D7" s="15"/>
      <c r="E7" s="15"/>
      <c r="F7" s="15"/>
      <c r="G7" s="15"/>
      <c r="H7" s="15"/>
    </row>
    <row r="8" spans="1:8">
      <c r="A8" s="925" t="s">
        <v>47</v>
      </c>
      <c r="B8" s="926"/>
      <c r="C8" s="927"/>
      <c r="D8" s="25" t="s">
        <v>48</v>
      </c>
      <c r="E8" s="26" t="s">
        <v>49</v>
      </c>
      <c r="F8" s="25" t="s">
        <v>50</v>
      </c>
      <c r="G8" s="27" t="s">
        <v>51</v>
      </c>
      <c r="H8" s="28"/>
    </row>
    <row r="9" spans="1:8">
      <c r="A9" s="934" t="s">
        <v>52</v>
      </c>
      <c r="B9" s="935"/>
      <c r="C9" s="936"/>
      <c r="D9" s="34"/>
      <c r="E9" s="30"/>
      <c r="F9" s="31">
        <v>0.05</v>
      </c>
      <c r="G9" s="32">
        <f>F9*H27</f>
        <v>260.32</v>
      </c>
      <c r="H9" s="33"/>
    </row>
    <row r="10" spans="1:8">
      <c r="A10" s="937" t="s">
        <v>103</v>
      </c>
      <c r="B10" s="938"/>
      <c r="C10" s="939"/>
      <c r="D10" s="34"/>
      <c r="E10" s="31"/>
      <c r="F10" s="31"/>
      <c r="G10" s="32"/>
      <c r="H10" s="33"/>
    </row>
    <row r="11" spans="1:8" ht="13.8" thickBot="1">
      <c r="A11" s="922"/>
      <c r="B11" s="923"/>
      <c r="C11" s="924"/>
      <c r="D11" s="35"/>
      <c r="E11" s="36"/>
      <c r="F11" s="37"/>
      <c r="G11" s="38"/>
      <c r="H11" s="39"/>
    </row>
    <row r="12" spans="1:8" ht="13.8" thickBot="1">
      <c r="A12" s="15"/>
      <c r="B12" s="15"/>
      <c r="C12" s="15"/>
      <c r="D12" s="15"/>
      <c r="E12" s="15"/>
      <c r="F12" s="15"/>
      <c r="G12" s="40" t="s">
        <v>53</v>
      </c>
      <c r="H12" s="41">
        <f>(SUM(G9:G11))</f>
        <v>260.32</v>
      </c>
    </row>
    <row r="13" spans="1:8" ht="13.8" thickBot="1">
      <c r="A13" s="16" t="s">
        <v>54</v>
      </c>
      <c r="B13" s="16"/>
      <c r="C13" s="15"/>
      <c r="D13" s="15"/>
      <c r="E13" s="15"/>
      <c r="F13" s="15"/>
      <c r="G13" s="15"/>
      <c r="H13" s="15"/>
    </row>
    <row r="14" spans="1:8" ht="13.8" thickBot="1">
      <c r="A14" s="940" t="s">
        <v>47</v>
      </c>
      <c r="B14" s="941"/>
      <c r="C14" s="942"/>
      <c r="D14" s="71" t="s">
        <v>1</v>
      </c>
      <c r="E14" s="71" t="s">
        <v>55</v>
      </c>
      <c r="F14" s="71" t="s">
        <v>56</v>
      </c>
      <c r="G14" s="72" t="s">
        <v>51</v>
      </c>
      <c r="H14" s="28"/>
    </row>
    <row r="15" spans="1:8">
      <c r="A15" s="89" t="s">
        <v>396</v>
      </c>
      <c r="B15" s="10"/>
      <c r="C15" s="10"/>
      <c r="D15" s="90" t="s">
        <v>392</v>
      </c>
      <c r="E15" s="598">
        <v>250000</v>
      </c>
      <c r="F15" s="738">
        <f>1/15</f>
        <v>6.6666666666666666E-2</v>
      </c>
      <c r="G15" s="599">
        <f>+E15*F15</f>
        <v>16666.666666666668</v>
      </c>
      <c r="H15" s="33"/>
    </row>
    <row r="16" spans="1:8" ht="13.8" thickBot="1">
      <c r="A16" s="600" t="s">
        <v>393</v>
      </c>
      <c r="B16" s="601"/>
      <c r="C16" s="601"/>
      <c r="D16" s="602" t="s">
        <v>394</v>
      </c>
      <c r="E16" s="603">
        <v>15757</v>
      </c>
      <c r="F16" s="604">
        <v>0</v>
      </c>
      <c r="G16" s="605">
        <f>+E16*F16</f>
        <v>0</v>
      </c>
      <c r="H16" s="39"/>
    </row>
    <row r="17" spans="1:8" ht="13.8" thickBot="1">
      <c r="A17" s="15"/>
      <c r="B17" s="15"/>
      <c r="C17" s="15"/>
      <c r="D17" s="15"/>
      <c r="E17" s="15"/>
      <c r="G17" s="40" t="s">
        <v>53</v>
      </c>
      <c r="H17" s="41">
        <f>(SUM(G15:G16))</f>
        <v>16666.666666666668</v>
      </c>
    </row>
    <row r="18" spans="1:8" ht="13.8" thickBot="1">
      <c r="A18" s="52" t="s">
        <v>57</v>
      </c>
      <c r="B18" s="52"/>
      <c r="C18" s="50"/>
      <c r="D18" s="15"/>
      <c r="E18" s="15"/>
      <c r="F18" s="15"/>
      <c r="G18" s="15"/>
      <c r="H18" s="15"/>
    </row>
    <row r="19" spans="1:8">
      <c r="A19" s="53" t="s">
        <v>58</v>
      </c>
      <c r="B19" s="54"/>
      <c r="C19" s="55" t="s">
        <v>59</v>
      </c>
      <c r="D19" s="25" t="s">
        <v>60</v>
      </c>
      <c r="E19" s="25" t="s">
        <v>61</v>
      </c>
      <c r="F19" s="25" t="s">
        <v>62</v>
      </c>
      <c r="G19" s="56" t="s">
        <v>51</v>
      </c>
      <c r="H19" s="28"/>
    </row>
    <row r="20" spans="1:8">
      <c r="A20" s="42"/>
      <c r="B20" s="43"/>
      <c r="C20" s="81"/>
      <c r="D20" s="58"/>
      <c r="E20" s="58"/>
      <c r="F20" s="82"/>
      <c r="G20" s="31"/>
      <c r="H20" s="33"/>
    </row>
    <row r="21" spans="1:8" ht="13.8" thickBot="1">
      <c r="A21" s="60"/>
      <c r="B21" s="61"/>
      <c r="C21" s="35"/>
      <c r="D21" s="36"/>
      <c r="E21" s="37"/>
      <c r="F21" s="38"/>
      <c r="G21" s="35"/>
      <c r="H21" s="33"/>
    </row>
    <row r="22" spans="1:8" ht="13.8" thickBot="1">
      <c r="A22" s="15"/>
      <c r="B22" s="15"/>
      <c r="C22" s="15"/>
      <c r="D22" s="15"/>
      <c r="E22" s="15"/>
      <c r="F22" s="15"/>
      <c r="G22" s="40" t="s">
        <v>53</v>
      </c>
      <c r="H22" s="41">
        <f>SUM(G20:G21)</f>
        <v>0</v>
      </c>
    </row>
    <row r="23" spans="1:8" ht="13.8" thickBot="1">
      <c r="A23" s="52" t="s">
        <v>63</v>
      </c>
      <c r="B23" s="52"/>
      <c r="C23" s="15"/>
      <c r="D23" s="15"/>
      <c r="E23" s="15"/>
      <c r="F23" s="15"/>
      <c r="G23" s="15"/>
      <c r="H23" s="15"/>
    </row>
    <row r="24" spans="1:8">
      <c r="A24" s="53" t="s">
        <v>64</v>
      </c>
      <c r="B24" s="54"/>
      <c r="C24" s="62" t="s">
        <v>65</v>
      </c>
      <c r="D24" s="25" t="s">
        <v>66</v>
      </c>
      <c r="E24" s="26" t="s">
        <v>67</v>
      </c>
      <c r="F24" s="62" t="s">
        <v>50</v>
      </c>
      <c r="G24" s="27" t="s">
        <v>51</v>
      </c>
      <c r="H24" s="28"/>
    </row>
    <row r="25" spans="1:8">
      <c r="A25" s="42" t="s">
        <v>106</v>
      </c>
      <c r="B25" s="43"/>
      <c r="C25" s="31"/>
      <c r="D25" s="103"/>
      <c r="E25" s="31">
        <f>+Salarios!G11</f>
        <v>78096</v>
      </c>
      <c r="F25" s="741">
        <f>+F15</f>
        <v>6.6666666666666666E-2</v>
      </c>
      <c r="G25" s="84">
        <f>+E25*F25</f>
        <v>5206.3999999999996</v>
      </c>
      <c r="H25" s="33"/>
    </row>
    <row r="26" spans="1:8" ht="13.8" thickBot="1">
      <c r="A26" s="60"/>
      <c r="B26" s="65"/>
      <c r="C26" s="36"/>
      <c r="D26" s="51"/>
      <c r="E26" s="51"/>
      <c r="F26" s="51"/>
      <c r="G26" s="50"/>
      <c r="H26" s="39"/>
    </row>
    <row r="27" spans="1:8" ht="13.8" thickBot="1">
      <c r="A27" s="15"/>
      <c r="B27" s="15"/>
      <c r="C27" s="15"/>
      <c r="D27" s="15"/>
      <c r="E27" s="15"/>
      <c r="F27" s="15"/>
      <c r="G27" s="40" t="s">
        <v>53</v>
      </c>
      <c r="H27" s="41">
        <f>(SUM(G25:G26))</f>
        <v>5206.3999999999996</v>
      </c>
    </row>
    <row r="28" spans="1:8" ht="13.8" thickBot="1">
      <c r="A28" s="15"/>
      <c r="B28" s="15"/>
      <c r="C28" s="15"/>
      <c r="D28" s="15"/>
      <c r="E28" s="15"/>
      <c r="F28" s="15"/>
      <c r="G28" s="66"/>
      <c r="H28" s="15"/>
    </row>
    <row r="29" spans="1:8" ht="13.8" thickBot="1">
      <c r="A29" s="15"/>
      <c r="B29" s="15"/>
      <c r="C29" s="15"/>
      <c r="D29" s="15"/>
      <c r="E29" s="13" t="s">
        <v>68</v>
      </c>
      <c r="F29" s="67"/>
      <c r="G29" s="67"/>
      <c r="H29" s="41">
        <f>ROUND((H12+H17+H22+H27),0)</f>
        <v>22133</v>
      </c>
    </row>
    <row r="30" spans="1:8" ht="13.8" thickBot="1">
      <c r="A30" s="16" t="s">
        <v>69</v>
      </c>
      <c r="B30" s="16"/>
      <c r="C30" s="15"/>
      <c r="D30" s="15"/>
      <c r="E30" s="15"/>
      <c r="F30" s="15"/>
      <c r="G30" s="15"/>
      <c r="H30" s="15"/>
    </row>
    <row r="31" spans="1:8">
      <c r="A31" s="68" t="s">
        <v>47</v>
      </c>
      <c r="B31" s="69"/>
      <c r="C31" s="69"/>
      <c r="D31" s="69"/>
      <c r="E31" s="70"/>
      <c r="F31" s="71" t="s">
        <v>3</v>
      </c>
      <c r="G31" s="72" t="s">
        <v>70</v>
      </c>
      <c r="H31" s="28"/>
    </row>
    <row r="32" spans="1:8">
      <c r="A32" s="42" t="s">
        <v>35</v>
      </c>
      <c r="B32" s="43"/>
      <c r="C32" s="43"/>
      <c r="D32" s="43"/>
      <c r="E32" s="44"/>
      <c r="F32" s="85"/>
      <c r="G32" s="74">
        <f>+F32*H29</f>
        <v>0</v>
      </c>
      <c r="H32" s="75"/>
    </row>
    <row r="33" spans="1:8">
      <c r="A33" s="42" t="s">
        <v>71</v>
      </c>
      <c r="B33" s="43"/>
      <c r="C33" s="43"/>
      <c r="D33" s="43"/>
      <c r="E33" s="44"/>
      <c r="F33" s="86"/>
      <c r="G33" s="74">
        <f>+F33*H29</f>
        <v>0</v>
      </c>
      <c r="H33" s="75"/>
    </row>
    <row r="34" spans="1:8" ht="13.8" thickBot="1">
      <c r="A34" s="49" t="s">
        <v>0</v>
      </c>
      <c r="B34" s="50"/>
      <c r="C34" s="50"/>
      <c r="D34" s="50"/>
      <c r="E34" s="51"/>
      <c r="F34" s="87"/>
      <c r="G34" s="77">
        <f>+F34*H29</f>
        <v>0</v>
      </c>
      <c r="H34" s="39"/>
    </row>
    <row r="35" spans="1:8" ht="13.8" thickBot="1">
      <c r="A35" s="15"/>
      <c r="B35" s="15"/>
      <c r="C35" s="15"/>
      <c r="D35" s="15"/>
      <c r="E35" s="15"/>
      <c r="F35" s="15"/>
      <c r="G35" s="40" t="s">
        <v>53</v>
      </c>
      <c r="H35" s="78">
        <f>ROUND(SUM(G32:G34),0)</f>
        <v>0</v>
      </c>
    </row>
    <row r="36" spans="1:8" ht="13.8" thickBot="1">
      <c r="A36" s="15"/>
      <c r="B36" s="15"/>
      <c r="C36" s="15"/>
      <c r="D36" s="15"/>
      <c r="E36" s="15"/>
      <c r="F36" s="15"/>
      <c r="G36" s="15"/>
      <c r="H36" s="15"/>
    </row>
    <row r="37" spans="1:8" ht="13.8" thickBot="1">
      <c r="C37" s="15"/>
      <c r="D37" s="13" t="s">
        <v>72</v>
      </c>
      <c r="E37" s="67"/>
      <c r="F37" s="67"/>
      <c r="G37" s="67"/>
      <c r="H37" s="736">
        <f>ROUND((H29+H35),0)</f>
        <v>22133</v>
      </c>
    </row>
    <row r="39" spans="1:8">
      <c r="B39" s="606" t="s">
        <v>399</v>
      </c>
    </row>
    <row r="40" spans="1:8">
      <c r="B40" s="606" t="s">
        <v>400</v>
      </c>
    </row>
    <row r="41" spans="1:8">
      <c r="B41" s="606" t="s">
        <v>401</v>
      </c>
    </row>
  </sheetData>
  <dataConsolidate/>
  <mergeCells count="8">
    <mergeCell ref="A10:C10"/>
    <mergeCell ref="A11:C11"/>
    <mergeCell ref="A14:C14"/>
    <mergeCell ref="D3:H3"/>
    <mergeCell ref="B4:F4"/>
    <mergeCell ref="B5:F5"/>
    <mergeCell ref="A8:C8"/>
    <mergeCell ref="A9:C9"/>
  </mergeCells>
  <pageMargins left="0.71" right="0.71" top="0.75" bottom="0.75" header="0.31" footer="0.31"/>
  <pageSetup paperSize="9" scale="80" orientation="portrait" horizontalDpi="4294967295" verticalDpi="4294967295" r:id="rId1"/>
  <colBreaks count="1" manualBreakCount="1">
    <brk id="8"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EF14F-A2C4-4437-BE98-63C5F67E28FE}">
  <sheetPr>
    <tabColor rgb="FF92D050"/>
  </sheetPr>
  <dimension ref="A1:I43"/>
  <sheetViews>
    <sheetView view="pageBreakPreview" topLeftCell="A29" zoomScaleNormal="110" zoomScaleSheetLayoutView="100" zoomScalePageLayoutView="110" workbookViewId="0">
      <selection activeCell="B40" sqref="B40"/>
    </sheetView>
  </sheetViews>
  <sheetFormatPr baseColWidth="10" defaultRowHeight="13.2"/>
  <cols>
    <col min="1" max="1" width="11.19921875" style="6"/>
    <col min="2" max="2" width="12.5" style="6" customWidth="1"/>
    <col min="3" max="3" width="15.3984375" style="6" customWidth="1"/>
    <col min="4" max="5" width="11.19921875" style="6"/>
    <col min="6" max="6" width="10.3984375" style="6" bestFit="1" customWidth="1"/>
    <col min="7" max="8" width="11.19921875" style="6"/>
    <col min="9" max="9" width="7.69921875" style="6" customWidth="1"/>
    <col min="10" max="10" width="0" style="6" hidden="1" customWidth="1"/>
    <col min="11" max="251" width="11.19921875" style="6"/>
    <col min="252" max="252" width="10.09765625" style="6" customWidth="1"/>
    <col min="253" max="253" width="15.3984375" style="6" customWidth="1"/>
    <col min="254" max="260" width="11.19921875" style="6"/>
    <col min="261" max="261" width="0" style="6" hidden="1" customWidth="1"/>
    <col min="262" max="507" width="11.19921875" style="6"/>
    <col min="508" max="508" width="10.09765625" style="6" customWidth="1"/>
    <col min="509" max="509" width="15.3984375" style="6" customWidth="1"/>
    <col min="510" max="516" width="11.19921875" style="6"/>
    <col min="517" max="517" width="0" style="6" hidden="1" customWidth="1"/>
    <col min="518" max="763" width="11.19921875" style="6"/>
    <col min="764" max="764" width="10.09765625" style="6" customWidth="1"/>
    <col min="765" max="765" width="15.3984375" style="6" customWidth="1"/>
    <col min="766" max="772" width="11.19921875" style="6"/>
    <col min="773" max="773" width="0" style="6" hidden="1" customWidth="1"/>
    <col min="774" max="1019" width="11.19921875" style="6"/>
    <col min="1020" max="1020" width="10.09765625" style="6" customWidth="1"/>
    <col min="1021" max="1021" width="15.3984375" style="6" customWidth="1"/>
    <col min="1022" max="1028" width="11.19921875" style="6"/>
    <col min="1029" max="1029" width="0" style="6" hidden="1" customWidth="1"/>
    <col min="1030" max="1275" width="11.19921875" style="6"/>
    <col min="1276" max="1276" width="10.09765625" style="6" customWidth="1"/>
    <col min="1277" max="1277" width="15.3984375" style="6" customWidth="1"/>
    <col min="1278" max="1284" width="11.19921875" style="6"/>
    <col min="1285" max="1285" width="0" style="6" hidden="1" customWidth="1"/>
    <col min="1286" max="1531" width="11.19921875" style="6"/>
    <col min="1532" max="1532" width="10.09765625" style="6" customWidth="1"/>
    <col min="1533" max="1533" width="15.3984375" style="6" customWidth="1"/>
    <col min="1534" max="1540" width="11.19921875" style="6"/>
    <col min="1541" max="1541" width="0" style="6" hidden="1" customWidth="1"/>
    <col min="1542" max="1787" width="11.19921875" style="6"/>
    <col min="1788" max="1788" width="10.09765625" style="6" customWidth="1"/>
    <col min="1789" max="1789" width="15.3984375" style="6" customWidth="1"/>
    <col min="1790" max="1796" width="11.19921875" style="6"/>
    <col min="1797" max="1797" width="0" style="6" hidden="1" customWidth="1"/>
    <col min="1798" max="2043" width="11.19921875" style="6"/>
    <col min="2044" max="2044" width="10.09765625" style="6" customWidth="1"/>
    <col min="2045" max="2045" width="15.3984375" style="6" customWidth="1"/>
    <col min="2046" max="2052" width="11.19921875" style="6"/>
    <col min="2053" max="2053" width="0" style="6" hidden="1" customWidth="1"/>
    <col min="2054" max="2299" width="11.19921875" style="6"/>
    <col min="2300" max="2300" width="10.09765625" style="6" customWidth="1"/>
    <col min="2301" max="2301" width="15.3984375" style="6" customWidth="1"/>
    <col min="2302" max="2308" width="11.19921875" style="6"/>
    <col min="2309" max="2309" width="0" style="6" hidden="1" customWidth="1"/>
    <col min="2310" max="2555" width="11.19921875" style="6"/>
    <col min="2556" max="2556" width="10.09765625" style="6" customWidth="1"/>
    <col min="2557" max="2557" width="15.3984375" style="6" customWidth="1"/>
    <col min="2558" max="2564" width="11.19921875" style="6"/>
    <col min="2565" max="2565" width="0" style="6" hidden="1" customWidth="1"/>
    <col min="2566" max="2811" width="11.19921875" style="6"/>
    <col min="2812" max="2812" width="10.09765625" style="6" customWidth="1"/>
    <col min="2813" max="2813" width="15.3984375" style="6" customWidth="1"/>
    <col min="2814" max="2820" width="11.19921875" style="6"/>
    <col min="2821" max="2821" width="0" style="6" hidden="1" customWidth="1"/>
    <col min="2822" max="3067" width="11.19921875" style="6"/>
    <col min="3068" max="3068" width="10.09765625" style="6" customWidth="1"/>
    <col min="3069" max="3069" width="15.3984375" style="6" customWidth="1"/>
    <col min="3070" max="3076" width="11.19921875" style="6"/>
    <col min="3077" max="3077" width="0" style="6" hidden="1" customWidth="1"/>
    <col min="3078" max="3323" width="11.19921875" style="6"/>
    <col min="3324" max="3324" width="10.09765625" style="6" customWidth="1"/>
    <col min="3325" max="3325" width="15.3984375" style="6" customWidth="1"/>
    <col min="3326" max="3332" width="11.19921875" style="6"/>
    <col min="3333" max="3333" width="0" style="6" hidden="1" customWidth="1"/>
    <col min="3334" max="3579" width="11.19921875" style="6"/>
    <col min="3580" max="3580" width="10.09765625" style="6" customWidth="1"/>
    <col min="3581" max="3581" width="15.3984375" style="6" customWidth="1"/>
    <col min="3582" max="3588" width="11.19921875" style="6"/>
    <col min="3589" max="3589" width="0" style="6" hidden="1" customWidth="1"/>
    <col min="3590" max="3835" width="11.19921875" style="6"/>
    <col min="3836" max="3836" width="10.09765625" style="6" customWidth="1"/>
    <col min="3837" max="3837" width="15.3984375" style="6" customWidth="1"/>
    <col min="3838" max="3844" width="11.19921875" style="6"/>
    <col min="3845" max="3845" width="0" style="6" hidden="1" customWidth="1"/>
    <col min="3846" max="4091" width="11.19921875" style="6"/>
    <col min="4092" max="4092" width="10.09765625" style="6" customWidth="1"/>
    <col min="4093" max="4093" width="15.3984375" style="6" customWidth="1"/>
    <col min="4094" max="4100" width="11.19921875" style="6"/>
    <col min="4101" max="4101" width="0" style="6" hidden="1" customWidth="1"/>
    <col min="4102" max="4347" width="11.19921875" style="6"/>
    <col min="4348" max="4348" width="10.09765625" style="6" customWidth="1"/>
    <col min="4349" max="4349" width="15.3984375" style="6" customWidth="1"/>
    <col min="4350" max="4356" width="11.19921875" style="6"/>
    <col min="4357" max="4357" width="0" style="6" hidden="1" customWidth="1"/>
    <col min="4358" max="4603" width="11.19921875" style="6"/>
    <col min="4604" max="4604" width="10.09765625" style="6" customWidth="1"/>
    <col min="4605" max="4605" width="15.3984375" style="6" customWidth="1"/>
    <col min="4606" max="4612" width="11.19921875" style="6"/>
    <col min="4613" max="4613" width="0" style="6" hidden="1" customWidth="1"/>
    <col min="4614" max="4859" width="11.19921875" style="6"/>
    <col min="4860" max="4860" width="10.09765625" style="6" customWidth="1"/>
    <col min="4861" max="4861" width="15.3984375" style="6" customWidth="1"/>
    <col min="4862" max="4868" width="11.19921875" style="6"/>
    <col min="4869" max="4869" width="0" style="6" hidden="1" customWidth="1"/>
    <col min="4870" max="5115" width="11.19921875" style="6"/>
    <col min="5116" max="5116" width="10.09765625" style="6" customWidth="1"/>
    <col min="5117" max="5117" width="15.3984375" style="6" customWidth="1"/>
    <col min="5118" max="5124" width="11.19921875" style="6"/>
    <col min="5125" max="5125" width="0" style="6" hidden="1" customWidth="1"/>
    <col min="5126" max="5371" width="11.19921875" style="6"/>
    <col min="5372" max="5372" width="10.09765625" style="6" customWidth="1"/>
    <col min="5373" max="5373" width="15.3984375" style="6" customWidth="1"/>
    <col min="5374" max="5380" width="11.19921875" style="6"/>
    <col min="5381" max="5381" width="0" style="6" hidden="1" customWidth="1"/>
    <col min="5382" max="5627" width="11.19921875" style="6"/>
    <col min="5628" max="5628" width="10.09765625" style="6" customWidth="1"/>
    <col min="5629" max="5629" width="15.3984375" style="6" customWidth="1"/>
    <col min="5630" max="5636" width="11.19921875" style="6"/>
    <col min="5637" max="5637" width="0" style="6" hidden="1" customWidth="1"/>
    <col min="5638" max="5883" width="11.19921875" style="6"/>
    <col min="5884" max="5884" width="10.09765625" style="6" customWidth="1"/>
    <col min="5885" max="5885" width="15.3984375" style="6" customWidth="1"/>
    <col min="5886" max="5892" width="11.19921875" style="6"/>
    <col min="5893" max="5893" width="0" style="6" hidden="1" customWidth="1"/>
    <col min="5894" max="6139" width="11.19921875" style="6"/>
    <col min="6140" max="6140" width="10.09765625" style="6" customWidth="1"/>
    <col min="6141" max="6141" width="15.3984375" style="6" customWidth="1"/>
    <col min="6142" max="6148" width="11.19921875" style="6"/>
    <col min="6149" max="6149" width="0" style="6" hidden="1" customWidth="1"/>
    <col min="6150" max="6395" width="11.19921875" style="6"/>
    <col min="6396" max="6396" width="10.09765625" style="6" customWidth="1"/>
    <col min="6397" max="6397" width="15.3984375" style="6" customWidth="1"/>
    <col min="6398" max="6404" width="11.19921875" style="6"/>
    <col min="6405" max="6405" width="0" style="6" hidden="1" customWidth="1"/>
    <col min="6406" max="6651" width="11.19921875" style="6"/>
    <col min="6652" max="6652" width="10.09765625" style="6" customWidth="1"/>
    <col min="6653" max="6653" width="15.3984375" style="6" customWidth="1"/>
    <col min="6654" max="6660" width="11.19921875" style="6"/>
    <col min="6661" max="6661" width="0" style="6" hidden="1" customWidth="1"/>
    <col min="6662" max="6907" width="11.19921875" style="6"/>
    <col min="6908" max="6908" width="10.09765625" style="6" customWidth="1"/>
    <col min="6909" max="6909" width="15.3984375" style="6" customWidth="1"/>
    <col min="6910" max="6916" width="11.19921875" style="6"/>
    <col min="6917" max="6917" width="0" style="6" hidden="1" customWidth="1"/>
    <col min="6918" max="7163" width="11.19921875" style="6"/>
    <col min="7164" max="7164" width="10.09765625" style="6" customWidth="1"/>
    <col min="7165" max="7165" width="15.3984375" style="6" customWidth="1"/>
    <col min="7166" max="7172" width="11.19921875" style="6"/>
    <col min="7173" max="7173" width="0" style="6" hidden="1" customWidth="1"/>
    <col min="7174" max="7419" width="11.19921875" style="6"/>
    <col min="7420" max="7420" width="10.09765625" style="6" customWidth="1"/>
    <col min="7421" max="7421" width="15.3984375" style="6" customWidth="1"/>
    <col min="7422" max="7428" width="11.19921875" style="6"/>
    <col min="7429" max="7429" width="0" style="6" hidden="1" customWidth="1"/>
    <col min="7430" max="7675" width="11.19921875" style="6"/>
    <col min="7676" max="7676" width="10.09765625" style="6" customWidth="1"/>
    <col min="7677" max="7677" width="15.3984375" style="6" customWidth="1"/>
    <col min="7678" max="7684" width="11.19921875" style="6"/>
    <col min="7685" max="7685" width="0" style="6" hidden="1" customWidth="1"/>
    <col min="7686" max="7931" width="11.19921875" style="6"/>
    <col min="7932" max="7932" width="10.09765625" style="6" customWidth="1"/>
    <col min="7933" max="7933" width="15.3984375" style="6" customWidth="1"/>
    <col min="7934" max="7940" width="11.19921875" style="6"/>
    <col min="7941" max="7941" width="0" style="6" hidden="1" customWidth="1"/>
    <col min="7942" max="8187" width="11.19921875" style="6"/>
    <col min="8188" max="8188" width="10.09765625" style="6" customWidth="1"/>
    <col min="8189" max="8189" width="15.3984375" style="6" customWidth="1"/>
    <col min="8190" max="8196" width="11.19921875" style="6"/>
    <col min="8197" max="8197" width="0" style="6" hidden="1" customWidth="1"/>
    <col min="8198" max="8443" width="11.19921875" style="6"/>
    <col min="8444" max="8444" width="10.09765625" style="6" customWidth="1"/>
    <col min="8445" max="8445" width="15.3984375" style="6" customWidth="1"/>
    <col min="8446" max="8452" width="11.19921875" style="6"/>
    <col min="8453" max="8453" width="0" style="6" hidden="1" customWidth="1"/>
    <col min="8454" max="8699" width="11.19921875" style="6"/>
    <col min="8700" max="8700" width="10.09765625" style="6" customWidth="1"/>
    <col min="8701" max="8701" width="15.3984375" style="6" customWidth="1"/>
    <col min="8702" max="8708" width="11.19921875" style="6"/>
    <col min="8709" max="8709" width="0" style="6" hidden="1" customWidth="1"/>
    <col min="8710" max="8955" width="11.19921875" style="6"/>
    <col min="8956" max="8956" width="10.09765625" style="6" customWidth="1"/>
    <col min="8957" max="8957" width="15.3984375" style="6" customWidth="1"/>
    <col min="8958" max="8964" width="11.19921875" style="6"/>
    <col min="8965" max="8965" width="0" style="6" hidden="1" customWidth="1"/>
    <col min="8966" max="9211" width="11.19921875" style="6"/>
    <col min="9212" max="9212" width="10.09765625" style="6" customWidth="1"/>
    <col min="9213" max="9213" width="15.3984375" style="6" customWidth="1"/>
    <col min="9214" max="9220" width="11.19921875" style="6"/>
    <col min="9221" max="9221" width="0" style="6" hidden="1" customWidth="1"/>
    <col min="9222" max="9467" width="11.19921875" style="6"/>
    <col min="9468" max="9468" width="10.09765625" style="6" customWidth="1"/>
    <col min="9469" max="9469" width="15.3984375" style="6" customWidth="1"/>
    <col min="9470" max="9476" width="11.19921875" style="6"/>
    <col min="9477" max="9477" width="0" style="6" hidden="1" customWidth="1"/>
    <col min="9478" max="9723" width="11.19921875" style="6"/>
    <col min="9724" max="9724" width="10.09765625" style="6" customWidth="1"/>
    <col min="9725" max="9725" width="15.3984375" style="6" customWidth="1"/>
    <col min="9726" max="9732" width="11.19921875" style="6"/>
    <col min="9733" max="9733" width="0" style="6" hidden="1" customWidth="1"/>
    <col min="9734" max="9979" width="11.19921875" style="6"/>
    <col min="9980" max="9980" width="10.09765625" style="6" customWidth="1"/>
    <col min="9981" max="9981" width="15.3984375" style="6" customWidth="1"/>
    <col min="9982" max="9988" width="11.19921875" style="6"/>
    <col min="9989" max="9989" width="0" style="6" hidden="1" customWidth="1"/>
    <col min="9990" max="10235" width="11.19921875" style="6"/>
    <col min="10236" max="10236" width="10.09765625" style="6" customWidth="1"/>
    <col min="10237" max="10237" width="15.3984375" style="6" customWidth="1"/>
    <col min="10238" max="10244" width="11.19921875" style="6"/>
    <col min="10245" max="10245" width="0" style="6" hidden="1" customWidth="1"/>
    <col min="10246" max="10491" width="11.19921875" style="6"/>
    <col min="10492" max="10492" width="10.09765625" style="6" customWidth="1"/>
    <col min="10493" max="10493" width="15.3984375" style="6" customWidth="1"/>
    <col min="10494" max="10500" width="11.19921875" style="6"/>
    <col min="10501" max="10501" width="0" style="6" hidden="1" customWidth="1"/>
    <col min="10502" max="10747" width="11.19921875" style="6"/>
    <col min="10748" max="10748" width="10.09765625" style="6" customWidth="1"/>
    <col min="10749" max="10749" width="15.3984375" style="6" customWidth="1"/>
    <col min="10750" max="10756" width="11.19921875" style="6"/>
    <col min="10757" max="10757" width="0" style="6" hidden="1" customWidth="1"/>
    <col min="10758" max="11003" width="11.19921875" style="6"/>
    <col min="11004" max="11004" width="10.09765625" style="6" customWidth="1"/>
    <col min="11005" max="11005" width="15.3984375" style="6" customWidth="1"/>
    <col min="11006" max="11012" width="11.19921875" style="6"/>
    <col min="11013" max="11013" width="0" style="6" hidden="1" customWidth="1"/>
    <col min="11014" max="11259" width="11.19921875" style="6"/>
    <col min="11260" max="11260" width="10.09765625" style="6" customWidth="1"/>
    <col min="11261" max="11261" width="15.3984375" style="6" customWidth="1"/>
    <col min="11262" max="11268" width="11.19921875" style="6"/>
    <col min="11269" max="11269" width="0" style="6" hidden="1" customWidth="1"/>
    <col min="11270" max="11515" width="11.19921875" style="6"/>
    <col min="11516" max="11516" width="10.09765625" style="6" customWidth="1"/>
    <col min="11517" max="11517" width="15.3984375" style="6" customWidth="1"/>
    <col min="11518" max="11524" width="11.19921875" style="6"/>
    <col min="11525" max="11525" width="0" style="6" hidden="1" customWidth="1"/>
    <col min="11526" max="11771" width="11.19921875" style="6"/>
    <col min="11772" max="11772" width="10.09765625" style="6" customWidth="1"/>
    <col min="11773" max="11773" width="15.3984375" style="6" customWidth="1"/>
    <col min="11774" max="11780" width="11.19921875" style="6"/>
    <col min="11781" max="11781" width="0" style="6" hidden="1" customWidth="1"/>
    <col min="11782" max="12027" width="11.19921875" style="6"/>
    <col min="12028" max="12028" width="10.09765625" style="6" customWidth="1"/>
    <col min="12029" max="12029" width="15.3984375" style="6" customWidth="1"/>
    <col min="12030" max="12036" width="11.19921875" style="6"/>
    <col min="12037" max="12037" width="0" style="6" hidden="1" customWidth="1"/>
    <col min="12038" max="12283" width="11.19921875" style="6"/>
    <col min="12284" max="12284" width="10.09765625" style="6" customWidth="1"/>
    <col min="12285" max="12285" width="15.3984375" style="6" customWidth="1"/>
    <col min="12286" max="12292" width="11.19921875" style="6"/>
    <col min="12293" max="12293" width="0" style="6" hidden="1" customWidth="1"/>
    <col min="12294" max="12539" width="11.19921875" style="6"/>
    <col min="12540" max="12540" width="10.09765625" style="6" customWidth="1"/>
    <col min="12541" max="12541" width="15.3984375" style="6" customWidth="1"/>
    <col min="12542" max="12548" width="11.19921875" style="6"/>
    <col min="12549" max="12549" width="0" style="6" hidden="1" customWidth="1"/>
    <col min="12550" max="12795" width="11.19921875" style="6"/>
    <col min="12796" max="12796" width="10.09765625" style="6" customWidth="1"/>
    <col min="12797" max="12797" width="15.3984375" style="6" customWidth="1"/>
    <col min="12798" max="12804" width="11.19921875" style="6"/>
    <col min="12805" max="12805" width="0" style="6" hidden="1" customWidth="1"/>
    <col min="12806" max="13051" width="11.19921875" style="6"/>
    <col min="13052" max="13052" width="10.09765625" style="6" customWidth="1"/>
    <col min="13053" max="13053" width="15.3984375" style="6" customWidth="1"/>
    <col min="13054" max="13060" width="11.19921875" style="6"/>
    <col min="13061" max="13061" width="0" style="6" hidden="1" customWidth="1"/>
    <col min="13062" max="13307" width="11.19921875" style="6"/>
    <col min="13308" max="13308" width="10.09765625" style="6" customWidth="1"/>
    <col min="13309" max="13309" width="15.3984375" style="6" customWidth="1"/>
    <col min="13310" max="13316" width="11.19921875" style="6"/>
    <col min="13317" max="13317" width="0" style="6" hidden="1" customWidth="1"/>
    <col min="13318" max="13563" width="11.19921875" style="6"/>
    <col min="13564" max="13564" width="10.09765625" style="6" customWidth="1"/>
    <col min="13565" max="13565" width="15.3984375" style="6" customWidth="1"/>
    <col min="13566" max="13572" width="11.19921875" style="6"/>
    <col min="13573" max="13573" width="0" style="6" hidden="1" customWidth="1"/>
    <col min="13574" max="13819" width="11.19921875" style="6"/>
    <col min="13820" max="13820" width="10.09765625" style="6" customWidth="1"/>
    <col min="13821" max="13821" width="15.3984375" style="6" customWidth="1"/>
    <col min="13822" max="13828" width="11.19921875" style="6"/>
    <col min="13829" max="13829" width="0" style="6" hidden="1" customWidth="1"/>
    <col min="13830" max="14075" width="11.19921875" style="6"/>
    <col min="14076" max="14076" width="10.09765625" style="6" customWidth="1"/>
    <col min="14077" max="14077" width="15.3984375" style="6" customWidth="1"/>
    <col min="14078" max="14084" width="11.19921875" style="6"/>
    <col min="14085" max="14085" width="0" style="6" hidden="1" customWidth="1"/>
    <col min="14086" max="14331" width="11.19921875" style="6"/>
    <col min="14332" max="14332" width="10.09765625" style="6" customWidth="1"/>
    <col min="14333" max="14333" width="15.3984375" style="6" customWidth="1"/>
    <col min="14334" max="14340" width="11.19921875" style="6"/>
    <col min="14341" max="14341" width="0" style="6" hidden="1" customWidth="1"/>
    <col min="14342" max="14587" width="11.19921875" style="6"/>
    <col min="14588" max="14588" width="10.09765625" style="6" customWidth="1"/>
    <col min="14589" max="14589" width="15.3984375" style="6" customWidth="1"/>
    <col min="14590" max="14596" width="11.19921875" style="6"/>
    <col min="14597" max="14597" width="0" style="6" hidden="1" customWidth="1"/>
    <col min="14598" max="14843" width="11.19921875" style="6"/>
    <col min="14844" max="14844" width="10.09765625" style="6" customWidth="1"/>
    <col min="14845" max="14845" width="15.3984375" style="6" customWidth="1"/>
    <col min="14846" max="14852" width="11.19921875" style="6"/>
    <col min="14853" max="14853" width="0" style="6" hidden="1" customWidth="1"/>
    <col min="14854" max="15099" width="11.19921875" style="6"/>
    <col min="15100" max="15100" width="10.09765625" style="6" customWidth="1"/>
    <col min="15101" max="15101" width="15.3984375" style="6" customWidth="1"/>
    <col min="15102" max="15108" width="11.19921875" style="6"/>
    <col min="15109" max="15109" width="0" style="6" hidden="1" customWidth="1"/>
    <col min="15110" max="15355" width="11.19921875" style="6"/>
    <col min="15356" max="15356" width="10.09765625" style="6" customWidth="1"/>
    <col min="15357" max="15357" width="15.3984375" style="6" customWidth="1"/>
    <col min="15358" max="15364" width="11.19921875" style="6"/>
    <col min="15365" max="15365" width="0" style="6" hidden="1" customWidth="1"/>
    <col min="15366" max="15611" width="11.19921875" style="6"/>
    <col min="15612" max="15612" width="10.09765625" style="6" customWidth="1"/>
    <col min="15613" max="15613" width="15.3984375" style="6" customWidth="1"/>
    <col min="15614" max="15620" width="11.19921875" style="6"/>
    <col min="15621" max="15621" width="0" style="6" hidden="1" customWidth="1"/>
    <col min="15622" max="15867" width="11.19921875" style="6"/>
    <col min="15868" max="15868" width="10.09765625" style="6" customWidth="1"/>
    <col min="15869" max="15869" width="15.3984375" style="6" customWidth="1"/>
    <col min="15870" max="15876" width="11.19921875" style="6"/>
    <col min="15877" max="15877" width="0" style="6" hidden="1" customWidth="1"/>
    <col min="15878" max="16123" width="11.19921875" style="6"/>
    <col min="16124" max="16124" width="10.09765625" style="6" customWidth="1"/>
    <col min="16125" max="16125" width="15.3984375" style="6" customWidth="1"/>
    <col min="16126" max="16132" width="11.19921875" style="6"/>
    <col min="16133" max="16133" width="0" style="6" hidden="1" customWidth="1"/>
    <col min="16134" max="16378" width="11.19921875" style="6"/>
    <col min="16379" max="16384" width="9.09765625" style="6" customWidth="1"/>
  </cols>
  <sheetData>
    <row r="1" spans="1:9">
      <c r="A1" s="7" t="s">
        <v>38</v>
      </c>
      <c r="B1" s="8"/>
      <c r="C1" s="9"/>
      <c r="D1" s="10"/>
      <c r="E1" s="10"/>
      <c r="F1" s="10"/>
      <c r="G1" s="10"/>
      <c r="H1" s="11"/>
    </row>
    <row r="2" spans="1:9">
      <c r="A2" s="12" t="str">
        <f>+'2,4 Cargue y botada '!A4</f>
        <v>SECRETARIA DE OBRAS PUBLICAS</v>
      </c>
      <c r="B2" s="13"/>
      <c r="C2" s="14"/>
      <c r="D2" s="15"/>
      <c r="E2" s="16" t="s">
        <v>40</v>
      </c>
      <c r="F2" s="15"/>
      <c r="G2" s="15"/>
      <c r="H2" s="17"/>
    </row>
    <row r="3" spans="1:9" ht="13.8" thickBot="1">
      <c r="A3" s="18" t="s">
        <v>184</v>
      </c>
      <c r="B3" s="19"/>
      <c r="C3" s="20"/>
      <c r="D3" s="928"/>
      <c r="E3" s="929"/>
      <c r="F3" s="929"/>
      <c r="G3" s="929"/>
      <c r="H3" s="930"/>
    </row>
    <row r="4" spans="1:9">
      <c r="A4" s="21"/>
      <c r="B4" s="15"/>
      <c r="C4" s="15"/>
      <c r="D4" s="15"/>
      <c r="E4" s="15"/>
      <c r="F4" s="15"/>
      <c r="G4" s="15"/>
      <c r="H4" s="15"/>
    </row>
    <row r="5" spans="1:9" ht="35.4" customHeight="1">
      <c r="A5" s="97" t="s">
        <v>179</v>
      </c>
      <c r="B5" s="943" t="str">
        <f>+PRESUPUESTO!A2</f>
        <v>MANTENIMIENTO Y MEJORAMIENTO DE LAS VÍAS URBANAS DEL  MUNICIPIO DE SANTA FE DE ANTIOQUIA, MEDIANTE LA REPOSICIÓN DE PAVIMENTO</v>
      </c>
      <c r="C5" s="944"/>
      <c r="D5" s="944"/>
      <c r="E5" s="944"/>
      <c r="F5" s="944"/>
      <c r="G5" s="22" t="s">
        <v>73</v>
      </c>
      <c r="H5" s="15"/>
    </row>
    <row r="6" spans="1:9" ht="40.200000000000003" customHeight="1">
      <c r="A6" s="97" t="s">
        <v>74</v>
      </c>
      <c r="B6" s="932" t="s">
        <v>170</v>
      </c>
      <c r="C6" s="932"/>
      <c r="D6" s="932"/>
      <c r="E6" s="932"/>
      <c r="F6" s="932"/>
      <c r="G6" s="22" t="s">
        <v>75</v>
      </c>
      <c r="H6" s="80">
        <v>2.2000000000000002</v>
      </c>
    </row>
    <row r="7" spans="1:9">
      <c r="A7" s="22"/>
      <c r="B7" s="22"/>
      <c r="C7" s="15"/>
      <c r="D7" s="22"/>
      <c r="E7" s="22"/>
      <c r="F7" s="22"/>
      <c r="G7" s="22" t="s">
        <v>77</v>
      </c>
      <c r="H7" s="80" t="s">
        <v>8</v>
      </c>
    </row>
    <row r="8" spans="1:9" ht="13.8" thickBot="1">
      <c r="A8" s="16" t="s">
        <v>46</v>
      </c>
      <c r="B8" s="16"/>
      <c r="C8" s="15"/>
      <c r="D8" s="15"/>
      <c r="E8" s="15"/>
      <c r="F8" s="15"/>
      <c r="G8" s="15"/>
      <c r="H8" s="15"/>
    </row>
    <row r="9" spans="1:9">
      <c r="A9" s="925" t="s">
        <v>47</v>
      </c>
      <c r="B9" s="926"/>
      <c r="C9" s="927"/>
      <c r="D9" s="25" t="s">
        <v>48</v>
      </c>
      <c r="E9" s="26" t="s">
        <v>49</v>
      </c>
      <c r="F9" s="25" t="s">
        <v>50</v>
      </c>
      <c r="G9" s="27" t="s">
        <v>51</v>
      </c>
      <c r="H9" s="28"/>
    </row>
    <row r="10" spans="1:9">
      <c r="A10" s="934" t="s">
        <v>52</v>
      </c>
      <c r="B10" s="935"/>
      <c r="C10" s="936"/>
      <c r="D10" s="34"/>
      <c r="E10" s="30"/>
      <c r="F10" s="31">
        <v>0.05</v>
      </c>
      <c r="G10" s="32">
        <f>F10*H28</f>
        <v>585.72</v>
      </c>
      <c r="H10" s="33"/>
    </row>
    <row r="11" spans="1:9" ht="27.6" customHeight="1">
      <c r="A11" s="945" t="s">
        <v>172</v>
      </c>
      <c r="B11" s="946"/>
      <c r="C11" s="947"/>
      <c r="D11" s="34"/>
      <c r="E11" s="264">
        <v>50000</v>
      </c>
      <c r="F11" s="264">
        <v>0.1</v>
      </c>
      <c r="G11" s="265">
        <f>+E11*F11</f>
        <v>5000</v>
      </c>
      <c r="H11" s="33"/>
      <c r="I11" s="6">
        <f>1/F11</f>
        <v>10</v>
      </c>
    </row>
    <row r="12" spans="1:9" ht="13.8" thickBot="1">
      <c r="A12" s="922"/>
      <c r="B12" s="923"/>
      <c r="C12" s="924"/>
      <c r="D12" s="35"/>
      <c r="E12" s="36"/>
      <c r="F12" s="37"/>
      <c r="G12" s="38"/>
      <c r="H12" s="39"/>
    </row>
    <row r="13" spans="1:9" ht="16.95" customHeight="1" thickBot="1">
      <c r="A13" s="15"/>
      <c r="B13" s="15"/>
      <c r="C13" s="15"/>
      <c r="D13" s="15"/>
      <c r="E13" s="15"/>
      <c r="F13" s="15"/>
      <c r="G13" s="40" t="s">
        <v>53</v>
      </c>
      <c r="H13" s="234">
        <f>(SUM(G10:G12))</f>
        <v>5585.72</v>
      </c>
    </row>
    <row r="14" spans="1:9" ht="13.8" thickBot="1">
      <c r="A14" s="16" t="s">
        <v>54</v>
      </c>
      <c r="B14" s="16"/>
      <c r="C14" s="15"/>
      <c r="D14" s="15"/>
      <c r="E14" s="15"/>
      <c r="F14" s="15"/>
      <c r="G14" s="15"/>
      <c r="H14" s="15"/>
    </row>
    <row r="15" spans="1:9">
      <c r="A15" s="925" t="s">
        <v>47</v>
      </c>
      <c r="B15" s="926"/>
      <c r="C15" s="927"/>
      <c r="D15" s="25" t="s">
        <v>1</v>
      </c>
      <c r="E15" s="25" t="s">
        <v>55</v>
      </c>
      <c r="F15" s="25" t="s">
        <v>56</v>
      </c>
      <c r="G15" s="27" t="s">
        <v>51</v>
      </c>
      <c r="H15" s="28"/>
    </row>
    <row r="16" spans="1:9">
      <c r="A16" s="42"/>
      <c r="B16" s="43"/>
      <c r="C16" s="44"/>
      <c r="D16" s="34"/>
      <c r="E16" s="45"/>
      <c r="F16" s="46"/>
      <c r="G16" s="32"/>
      <c r="H16" s="33"/>
    </row>
    <row r="17" spans="1:8" ht="13.8" thickBot="1">
      <c r="A17" s="49"/>
      <c r="B17" s="50"/>
      <c r="C17" s="51"/>
      <c r="D17" s="35"/>
      <c r="E17" s="36"/>
      <c r="F17" s="37"/>
      <c r="G17" s="38"/>
      <c r="H17" s="39"/>
    </row>
    <row r="18" spans="1:8" ht="13.8" thickBot="1">
      <c r="A18" s="15"/>
      <c r="B18" s="15"/>
      <c r="C18" s="15"/>
      <c r="D18" s="15"/>
      <c r="E18" s="15"/>
      <c r="F18" s="15"/>
      <c r="G18" s="40" t="s">
        <v>53</v>
      </c>
      <c r="H18" s="234">
        <f>(SUM(G16:G17))</f>
        <v>0</v>
      </c>
    </row>
    <row r="19" spans="1:8" ht="13.8" thickBot="1">
      <c r="A19" s="52" t="s">
        <v>57</v>
      </c>
      <c r="B19" s="52"/>
      <c r="C19" s="50"/>
      <c r="D19" s="15"/>
      <c r="E19" s="15"/>
      <c r="F19" s="15"/>
      <c r="G19" s="15"/>
      <c r="H19" s="15"/>
    </row>
    <row r="20" spans="1:8">
      <c r="A20" s="53" t="s">
        <v>58</v>
      </c>
      <c r="B20" s="54"/>
      <c r="C20" s="55" t="s">
        <v>59</v>
      </c>
      <c r="D20" s="25" t="s">
        <v>60</v>
      </c>
      <c r="E20" s="25" t="s">
        <v>61</v>
      </c>
      <c r="F20" s="25" t="s">
        <v>62</v>
      </c>
      <c r="G20" s="56" t="s">
        <v>51</v>
      </c>
      <c r="H20" s="28"/>
    </row>
    <row r="21" spans="1:8">
      <c r="A21" s="42"/>
      <c r="B21" s="43"/>
      <c r="C21" s="81"/>
      <c r="D21" s="58"/>
      <c r="E21" s="58"/>
      <c r="F21" s="82"/>
      <c r="G21" s="31"/>
      <c r="H21" s="33"/>
    </row>
    <row r="22" spans="1:8" ht="13.8" thickBot="1">
      <c r="A22" s="60"/>
      <c r="B22" s="61"/>
      <c r="C22" s="35"/>
      <c r="D22" s="36"/>
      <c r="E22" s="37"/>
      <c r="F22" s="38"/>
      <c r="G22" s="35"/>
      <c r="H22" s="33"/>
    </row>
    <row r="23" spans="1:8" ht="13.8" thickBot="1">
      <c r="A23" s="15"/>
      <c r="B23" s="15"/>
      <c r="C23" s="15"/>
      <c r="D23" s="15"/>
      <c r="E23" s="15"/>
      <c r="F23" s="15"/>
      <c r="G23" s="40" t="s">
        <v>53</v>
      </c>
      <c r="H23" s="234">
        <f>SUM(G21:G22)</f>
        <v>0</v>
      </c>
    </row>
    <row r="24" spans="1:8" ht="13.8" thickBot="1">
      <c r="A24" s="52" t="s">
        <v>63</v>
      </c>
      <c r="B24" s="52"/>
      <c r="C24" s="15"/>
      <c r="D24" s="15"/>
      <c r="E24" s="15"/>
      <c r="F24" s="15"/>
      <c r="G24" s="15"/>
      <c r="H24" s="15"/>
    </row>
    <row r="25" spans="1:8">
      <c r="A25" s="53" t="s">
        <v>64</v>
      </c>
      <c r="B25" s="54"/>
      <c r="C25" s="62" t="s">
        <v>65</v>
      </c>
      <c r="D25" s="25" t="s">
        <v>66</v>
      </c>
      <c r="E25" s="26" t="s">
        <v>67</v>
      </c>
      <c r="F25" s="62" t="s">
        <v>50</v>
      </c>
      <c r="G25" s="27" t="s">
        <v>51</v>
      </c>
      <c r="H25" s="28"/>
    </row>
    <row r="26" spans="1:8">
      <c r="A26" s="42" t="s">
        <v>106</v>
      </c>
      <c r="B26" s="43"/>
      <c r="C26" s="31"/>
      <c r="D26" s="103"/>
      <c r="E26" s="31">
        <f>+Salarios!G11</f>
        <v>78096</v>
      </c>
      <c r="F26" s="31">
        <v>0.15</v>
      </c>
      <c r="G26" s="84">
        <f>+E26*F26</f>
        <v>11714.4</v>
      </c>
      <c r="H26" s="33"/>
    </row>
    <row r="27" spans="1:8" ht="13.8" thickBot="1">
      <c r="A27" s="60"/>
      <c r="B27" s="65"/>
      <c r="C27" s="36"/>
      <c r="D27" s="51"/>
      <c r="E27" s="51"/>
      <c r="F27" s="51"/>
      <c r="G27" s="50"/>
      <c r="H27" s="39"/>
    </row>
    <row r="28" spans="1:8" ht="13.8" thickBot="1">
      <c r="A28" s="15"/>
      <c r="B28" s="15"/>
      <c r="C28" s="15"/>
      <c r="D28" s="15"/>
      <c r="E28" s="15"/>
      <c r="F28" s="15"/>
      <c r="G28" s="40" t="s">
        <v>53</v>
      </c>
      <c r="H28" s="234">
        <f>(SUM(G26:G27))</f>
        <v>11714.4</v>
      </c>
    </row>
    <row r="29" spans="1:8" ht="13.8" thickBot="1">
      <c r="A29" s="15"/>
      <c r="B29" s="15"/>
      <c r="C29" s="15"/>
      <c r="D29" s="15"/>
      <c r="E29" s="15"/>
      <c r="F29" s="15"/>
      <c r="G29" s="66"/>
      <c r="H29" s="15"/>
    </row>
    <row r="30" spans="1:8" ht="13.8" thickBot="1">
      <c r="A30" s="15"/>
      <c r="B30" s="15"/>
      <c r="C30" s="15"/>
      <c r="D30" s="15"/>
      <c r="E30" s="13" t="s">
        <v>68</v>
      </c>
      <c r="F30" s="67"/>
      <c r="G30" s="67"/>
      <c r="H30" s="234">
        <f>ROUND((H13+H18+H23+H28),0)</f>
        <v>17300</v>
      </c>
    </row>
    <row r="31" spans="1:8" ht="13.8" thickBot="1">
      <c r="A31" s="16" t="s">
        <v>69</v>
      </c>
      <c r="B31" s="16"/>
      <c r="C31" s="15"/>
      <c r="D31" s="15"/>
      <c r="E31" s="15"/>
      <c r="F31" s="15"/>
      <c r="G31" s="15"/>
      <c r="H31" s="15"/>
    </row>
    <row r="32" spans="1:8">
      <c r="A32" s="68" t="s">
        <v>47</v>
      </c>
      <c r="B32" s="69"/>
      <c r="C32" s="69"/>
      <c r="D32" s="69"/>
      <c r="E32" s="70"/>
      <c r="F32" s="71" t="s">
        <v>3</v>
      </c>
      <c r="G32" s="72" t="s">
        <v>70</v>
      </c>
      <c r="H32" s="28"/>
    </row>
    <row r="33" spans="1:8">
      <c r="A33" s="42" t="s">
        <v>35</v>
      </c>
      <c r="B33" s="43"/>
      <c r="C33" s="43"/>
      <c r="D33" s="43"/>
      <c r="E33" s="44"/>
      <c r="F33" s="85"/>
      <c r="G33" s="74">
        <f>+F33*H30</f>
        <v>0</v>
      </c>
      <c r="H33" s="75"/>
    </row>
    <row r="34" spans="1:8">
      <c r="A34" s="42" t="s">
        <v>71</v>
      </c>
      <c r="B34" s="43"/>
      <c r="C34" s="43"/>
      <c r="D34" s="43"/>
      <c r="E34" s="44"/>
      <c r="F34" s="86"/>
      <c r="G34" s="74">
        <f>+F34*H30</f>
        <v>0</v>
      </c>
      <c r="H34" s="75"/>
    </row>
    <row r="35" spans="1:8" ht="13.8" thickBot="1">
      <c r="A35" s="49" t="s">
        <v>0</v>
      </c>
      <c r="B35" s="50"/>
      <c r="C35" s="50"/>
      <c r="D35" s="50"/>
      <c r="E35" s="51"/>
      <c r="F35" s="87"/>
      <c r="G35" s="77">
        <f>+F35*H30</f>
        <v>0</v>
      </c>
      <c r="H35" s="39"/>
    </row>
    <row r="36" spans="1:8" ht="13.8" thickBot="1">
      <c r="A36" s="15"/>
      <c r="B36" s="15"/>
      <c r="C36" s="15"/>
      <c r="D36" s="15"/>
      <c r="E36" s="15"/>
      <c r="F36" s="15"/>
      <c r="G36" s="40" t="s">
        <v>53</v>
      </c>
      <c r="H36" s="78">
        <f>ROUND(SUM(G33:G35),0)</f>
        <v>0</v>
      </c>
    </row>
    <row r="37" spans="1:8" ht="13.8" thickBot="1">
      <c r="A37" s="15"/>
      <c r="B37" s="15"/>
      <c r="C37" s="15"/>
      <c r="D37" s="15"/>
      <c r="E37" s="15"/>
      <c r="F37" s="15"/>
      <c r="G37" s="15"/>
      <c r="H37" s="15"/>
    </row>
    <row r="38" spans="1:8" ht="13.8" thickBot="1">
      <c r="C38" s="15"/>
      <c r="D38" s="13" t="s">
        <v>72</v>
      </c>
      <c r="E38" s="67"/>
      <c r="F38" s="67"/>
      <c r="G38" s="67"/>
      <c r="H38" s="41">
        <f>ROUND((H30+H36),0)</f>
        <v>17300</v>
      </c>
    </row>
    <row r="41" spans="1:8">
      <c r="B41" s="606" t="s">
        <v>399</v>
      </c>
    </row>
    <row r="42" spans="1:8">
      <c r="B42" s="606" t="s">
        <v>400</v>
      </c>
    </row>
    <row r="43" spans="1:8">
      <c r="B43" s="606" t="s">
        <v>401</v>
      </c>
    </row>
  </sheetData>
  <dataConsolidate/>
  <mergeCells count="8">
    <mergeCell ref="A12:C12"/>
    <mergeCell ref="A15:C15"/>
    <mergeCell ref="D3:H3"/>
    <mergeCell ref="B5:F5"/>
    <mergeCell ref="B6:F6"/>
    <mergeCell ref="A9:C9"/>
    <mergeCell ref="A10:C10"/>
    <mergeCell ref="A11:C11"/>
  </mergeCells>
  <pageMargins left="0.71" right="0.71" top="0.75" bottom="0.75" header="0.31" footer="0.31"/>
  <pageSetup paperSize="9" scale="80" orientation="portrait" horizontalDpi="4294967295" verticalDpi="4294967295" r:id="rId1"/>
  <colBreaks count="1" manualBreakCount="1">
    <brk id="8" max="1048575"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08CA16-F46F-41D6-8F4E-3FF4265FA2A6}">
  <sheetPr>
    <tabColor rgb="FF92D050"/>
  </sheetPr>
  <dimension ref="A1:I38"/>
  <sheetViews>
    <sheetView view="pageBreakPreview" topLeftCell="A25" zoomScaleNormal="110" zoomScaleSheetLayoutView="100" zoomScalePageLayoutView="110" workbookViewId="0">
      <selection activeCell="A8" sqref="A8:F8"/>
    </sheetView>
  </sheetViews>
  <sheetFormatPr baseColWidth="10" defaultRowHeight="13.2"/>
  <cols>
    <col min="1" max="1" width="11.19921875" style="6"/>
    <col min="2" max="2" width="12.5" style="6" customWidth="1"/>
    <col min="3" max="3" width="15.3984375" style="6" customWidth="1"/>
    <col min="4" max="5" width="11.19921875" style="6"/>
    <col min="6" max="6" width="10.3984375" style="6" bestFit="1" customWidth="1"/>
    <col min="7" max="8" width="11.19921875" style="6"/>
    <col min="9" max="9" width="7.69921875" style="6" customWidth="1"/>
    <col min="10" max="10" width="0" style="6" hidden="1" customWidth="1"/>
    <col min="11" max="251" width="11.19921875" style="6"/>
    <col min="252" max="252" width="10.09765625" style="6" customWidth="1"/>
    <col min="253" max="253" width="15.3984375" style="6" customWidth="1"/>
    <col min="254" max="260" width="11.19921875" style="6"/>
    <col min="261" max="261" width="0" style="6" hidden="1" customWidth="1"/>
    <col min="262" max="507" width="11.19921875" style="6"/>
    <col min="508" max="508" width="10.09765625" style="6" customWidth="1"/>
    <col min="509" max="509" width="15.3984375" style="6" customWidth="1"/>
    <col min="510" max="516" width="11.19921875" style="6"/>
    <col min="517" max="517" width="0" style="6" hidden="1" customWidth="1"/>
    <col min="518" max="763" width="11.19921875" style="6"/>
    <col min="764" max="764" width="10.09765625" style="6" customWidth="1"/>
    <col min="765" max="765" width="15.3984375" style="6" customWidth="1"/>
    <col min="766" max="772" width="11.19921875" style="6"/>
    <col min="773" max="773" width="0" style="6" hidden="1" customWidth="1"/>
    <col min="774" max="1019" width="11.19921875" style="6"/>
    <col min="1020" max="1020" width="10.09765625" style="6" customWidth="1"/>
    <col min="1021" max="1021" width="15.3984375" style="6" customWidth="1"/>
    <col min="1022" max="1028" width="11.19921875" style="6"/>
    <col min="1029" max="1029" width="0" style="6" hidden="1" customWidth="1"/>
    <col min="1030" max="1275" width="11.19921875" style="6"/>
    <col min="1276" max="1276" width="10.09765625" style="6" customWidth="1"/>
    <col min="1277" max="1277" width="15.3984375" style="6" customWidth="1"/>
    <col min="1278" max="1284" width="11.19921875" style="6"/>
    <col min="1285" max="1285" width="0" style="6" hidden="1" customWidth="1"/>
    <col min="1286" max="1531" width="11.19921875" style="6"/>
    <col min="1532" max="1532" width="10.09765625" style="6" customWidth="1"/>
    <col min="1533" max="1533" width="15.3984375" style="6" customWidth="1"/>
    <col min="1534" max="1540" width="11.19921875" style="6"/>
    <col min="1541" max="1541" width="0" style="6" hidden="1" customWidth="1"/>
    <col min="1542" max="1787" width="11.19921875" style="6"/>
    <col min="1788" max="1788" width="10.09765625" style="6" customWidth="1"/>
    <col min="1789" max="1789" width="15.3984375" style="6" customWidth="1"/>
    <col min="1790" max="1796" width="11.19921875" style="6"/>
    <col min="1797" max="1797" width="0" style="6" hidden="1" customWidth="1"/>
    <col min="1798" max="2043" width="11.19921875" style="6"/>
    <col min="2044" max="2044" width="10.09765625" style="6" customWidth="1"/>
    <col min="2045" max="2045" width="15.3984375" style="6" customWidth="1"/>
    <col min="2046" max="2052" width="11.19921875" style="6"/>
    <col min="2053" max="2053" width="0" style="6" hidden="1" customWidth="1"/>
    <col min="2054" max="2299" width="11.19921875" style="6"/>
    <col min="2300" max="2300" width="10.09765625" style="6" customWidth="1"/>
    <col min="2301" max="2301" width="15.3984375" style="6" customWidth="1"/>
    <col min="2302" max="2308" width="11.19921875" style="6"/>
    <col min="2309" max="2309" width="0" style="6" hidden="1" customWidth="1"/>
    <col min="2310" max="2555" width="11.19921875" style="6"/>
    <col min="2556" max="2556" width="10.09765625" style="6" customWidth="1"/>
    <col min="2557" max="2557" width="15.3984375" style="6" customWidth="1"/>
    <col min="2558" max="2564" width="11.19921875" style="6"/>
    <col min="2565" max="2565" width="0" style="6" hidden="1" customWidth="1"/>
    <col min="2566" max="2811" width="11.19921875" style="6"/>
    <col min="2812" max="2812" width="10.09765625" style="6" customWidth="1"/>
    <col min="2813" max="2813" width="15.3984375" style="6" customWidth="1"/>
    <col min="2814" max="2820" width="11.19921875" style="6"/>
    <col min="2821" max="2821" width="0" style="6" hidden="1" customWidth="1"/>
    <col min="2822" max="3067" width="11.19921875" style="6"/>
    <col min="3068" max="3068" width="10.09765625" style="6" customWidth="1"/>
    <col min="3069" max="3069" width="15.3984375" style="6" customWidth="1"/>
    <col min="3070" max="3076" width="11.19921875" style="6"/>
    <col min="3077" max="3077" width="0" style="6" hidden="1" customWidth="1"/>
    <col min="3078" max="3323" width="11.19921875" style="6"/>
    <col min="3324" max="3324" width="10.09765625" style="6" customWidth="1"/>
    <col min="3325" max="3325" width="15.3984375" style="6" customWidth="1"/>
    <col min="3326" max="3332" width="11.19921875" style="6"/>
    <col min="3333" max="3333" width="0" style="6" hidden="1" customWidth="1"/>
    <col min="3334" max="3579" width="11.19921875" style="6"/>
    <col min="3580" max="3580" width="10.09765625" style="6" customWidth="1"/>
    <col min="3581" max="3581" width="15.3984375" style="6" customWidth="1"/>
    <col min="3582" max="3588" width="11.19921875" style="6"/>
    <col min="3589" max="3589" width="0" style="6" hidden="1" customWidth="1"/>
    <col min="3590" max="3835" width="11.19921875" style="6"/>
    <col min="3836" max="3836" width="10.09765625" style="6" customWidth="1"/>
    <col min="3837" max="3837" width="15.3984375" style="6" customWidth="1"/>
    <col min="3838" max="3844" width="11.19921875" style="6"/>
    <col min="3845" max="3845" width="0" style="6" hidden="1" customWidth="1"/>
    <col min="3846" max="4091" width="11.19921875" style="6"/>
    <col min="4092" max="4092" width="10.09765625" style="6" customWidth="1"/>
    <col min="4093" max="4093" width="15.3984375" style="6" customWidth="1"/>
    <col min="4094" max="4100" width="11.19921875" style="6"/>
    <col min="4101" max="4101" width="0" style="6" hidden="1" customWidth="1"/>
    <col min="4102" max="4347" width="11.19921875" style="6"/>
    <col min="4348" max="4348" width="10.09765625" style="6" customWidth="1"/>
    <col min="4349" max="4349" width="15.3984375" style="6" customWidth="1"/>
    <col min="4350" max="4356" width="11.19921875" style="6"/>
    <col min="4357" max="4357" width="0" style="6" hidden="1" customWidth="1"/>
    <col min="4358" max="4603" width="11.19921875" style="6"/>
    <col min="4604" max="4604" width="10.09765625" style="6" customWidth="1"/>
    <col min="4605" max="4605" width="15.3984375" style="6" customWidth="1"/>
    <col min="4606" max="4612" width="11.19921875" style="6"/>
    <col min="4613" max="4613" width="0" style="6" hidden="1" customWidth="1"/>
    <col min="4614" max="4859" width="11.19921875" style="6"/>
    <col min="4860" max="4860" width="10.09765625" style="6" customWidth="1"/>
    <col min="4861" max="4861" width="15.3984375" style="6" customWidth="1"/>
    <col min="4862" max="4868" width="11.19921875" style="6"/>
    <col min="4869" max="4869" width="0" style="6" hidden="1" customWidth="1"/>
    <col min="4870" max="5115" width="11.19921875" style="6"/>
    <col min="5116" max="5116" width="10.09765625" style="6" customWidth="1"/>
    <col min="5117" max="5117" width="15.3984375" style="6" customWidth="1"/>
    <col min="5118" max="5124" width="11.19921875" style="6"/>
    <col min="5125" max="5125" width="0" style="6" hidden="1" customWidth="1"/>
    <col min="5126" max="5371" width="11.19921875" style="6"/>
    <col min="5372" max="5372" width="10.09765625" style="6" customWidth="1"/>
    <col min="5373" max="5373" width="15.3984375" style="6" customWidth="1"/>
    <col min="5374" max="5380" width="11.19921875" style="6"/>
    <col min="5381" max="5381" width="0" style="6" hidden="1" customWidth="1"/>
    <col min="5382" max="5627" width="11.19921875" style="6"/>
    <col min="5628" max="5628" width="10.09765625" style="6" customWidth="1"/>
    <col min="5629" max="5629" width="15.3984375" style="6" customWidth="1"/>
    <col min="5630" max="5636" width="11.19921875" style="6"/>
    <col min="5637" max="5637" width="0" style="6" hidden="1" customWidth="1"/>
    <col min="5638" max="5883" width="11.19921875" style="6"/>
    <col min="5884" max="5884" width="10.09765625" style="6" customWidth="1"/>
    <col min="5885" max="5885" width="15.3984375" style="6" customWidth="1"/>
    <col min="5886" max="5892" width="11.19921875" style="6"/>
    <col min="5893" max="5893" width="0" style="6" hidden="1" customWidth="1"/>
    <col min="5894" max="6139" width="11.19921875" style="6"/>
    <col min="6140" max="6140" width="10.09765625" style="6" customWidth="1"/>
    <col min="6141" max="6141" width="15.3984375" style="6" customWidth="1"/>
    <col min="6142" max="6148" width="11.19921875" style="6"/>
    <col min="6149" max="6149" width="0" style="6" hidden="1" customWidth="1"/>
    <col min="6150" max="6395" width="11.19921875" style="6"/>
    <col min="6396" max="6396" width="10.09765625" style="6" customWidth="1"/>
    <col min="6397" max="6397" width="15.3984375" style="6" customWidth="1"/>
    <col min="6398" max="6404" width="11.19921875" style="6"/>
    <col min="6405" max="6405" width="0" style="6" hidden="1" customWidth="1"/>
    <col min="6406" max="6651" width="11.19921875" style="6"/>
    <col min="6652" max="6652" width="10.09765625" style="6" customWidth="1"/>
    <col min="6653" max="6653" width="15.3984375" style="6" customWidth="1"/>
    <col min="6654" max="6660" width="11.19921875" style="6"/>
    <col min="6661" max="6661" width="0" style="6" hidden="1" customWidth="1"/>
    <col min="6662" max="6907" width="11.19921875" style="6"/>
    <col min="6908" max="6908" width="10.09765625" style="6" customWidth="1"/>
    <col min="6909" max="6909" width="15.3984375" style="6" customWidth="1"/>
    <col min="6910" max="6916" width="11.19921875" style="6"/>
    <col min="6917" max="6917" width="0" style="6" hidden="1" customWidth="1"/>
    <col min="6918" max="7163" width="11.19921875" style="6"/>
    <col min="7164" max="7164" width="10.09765625" style="6" customWidth="1"/>
    <col min="7165" max="7165" width="15.3984375" style="6" customWidth="1"/>
    <col min="7166" max="7172" width="11.19921875" style="6"/>
    <col min="7173" max="7173" width="0" style="6" hidden="1" customWidth="1"/>
    <col min="7174" max="7419" width="11.19921875" style="6"/>
    <col min="7420" max="7420" width="10.09765625" style="6" customWidth="1"/>
    <col min="7421" max="7421" width="15.3984375" style="6" customWidth="1"/>
    <col min="7422" max="7428" width="11.19921875" style="6"/>
    <col min="7429" max="7429" width="0" style="6" hidden="1" customWidth="1"/>
    <col min="7430" max="7675" width="11.19921875" style="6"/>
    <col min="7676" max="7676" width="10.09765625" style="6" customWidth="1"/>
    <col min="7677" max="7677" width="15.3984375" style="6" customWidth="1"/>
    <col min="7678" max="7684" width="11.19921875" style="6"/>
    <col min="7685" max="7685" width="0" style="6" hidden="1" customWidth="1"/>
    <col min="7686" max="7931" width="11.19921875" style="6"/>
    <col min="7932" max="7932" width="10.09765625" style="6" customWidth="1"/>
    <col min="7933" max="7933" width="15.3984375" style="6" customWidth="1"/>
    <col min="7934" max="7940" width="11.19921875" style="6"/>
    <col min="7941" max="7941" width="0" style="6" hidden="1" customWidth="1"/>
    <col min="7942" max="8187" width="11.19921875" style="6"/>
    <col min="8188" max="8188" width="10.09765625" style="6" customWidth="1"/>
    <col min="8189" max="8189" width="15.3984375" style="6" customWidth="1"/>
    <col min="8190" max="8196" width="11.19921875" style="6"/>
    <col min="8197" max="8197" width="0" style="6" hidden="1" customWidth="1"/>
    <col min="8198" max="8443" width="11.19921875" style="6"/>
    <col min="8444" max="8444" width="10.09765625" style="6" customWidth="1"/>
    <col min="8445" max="8445" width="15.3984375" style="6" customWidth="1"/>
    <col min="8446" max="8452" width="11.19921875" style="6"/>
    <col min="8453" max="8453" width="0" style="6" hidden="1" customWidth="1"/>
    <col min="8454" max="8699" width="11.19921875" style="6"/>
    <col min="8700" max="8700" width="10.09765625" style="6" customWidth="1"/>
    <col min="8701" max="8701" width="15.3984375" style="6" customWidth="1"/>
    <col min="8702" max="8708" width="11.19921875" style="6"/>
    <col min="8709" max="8709" width="0" style="6" hidden="1" customWidth="1"/>
    <col min="8710" max="8955" width="11.19921875" style="6"/>
    <col min="8956" max="8956" width="10.09765625" style="6" customWidth="1"/>
    <col min="8957" max="8957" width="15.3984375" style="6" customWidth="1"/>
    <col min="8958" max="8964" width="11.19921875" style="6"/>
    <col min="8965" max="8965" width="0" style="6" hidden="1" customWidth="1"/>
    <col min="8966" max="9211" width="11.19921875" style="6"/>
    <col min="9212" max="9212" width="10.09765625" style="6" customWidth="1"/>
    <col min="9213" max="9213" width="15.3984375" style="6" customWidth="1"/>
    <col min="9214" max="9220" width="11.19921875" style="6"/>
    <col min="9221" max="9221" width="0" style="6" hidden="1" customWidth="1"/>
    <col min="9222" max="9467" width="11.19921875" style="6"/>
    <col min="9468" max="9468" width="10.09765625" style="6" customWidth="1"/>
    <col min="9469" max="9469" width="15.3984375" style="6" customWidth="1"/>
    <col min="9470" max="9476" width="11.19921875" style="6"/>
    <col min="9477" max="9477" width="0" style="6" hidden="1" customWidth="1"/>
    <col min="9478" max="9723" width="11.19921875" style="6"/>
    <col min="9724" max="9724" width="10.09765625" style="6" customWidth="1"/>
    <col min="9725" max="9725" width="15.3984375" style="6" customWidth="1"/>
    <col min="9726" max="9732" width="11.19921875" style="6"/>
    <col min="9733" max="9733" width="0" style="6" hidden="1" customWidth="1"/>
    <col min="9734" max="9979" width="11.19921875" style="6"/>
    <col min="9980" max="9980" width="10.09765625" style="6" customWidth="1"/>
    <col min="9981" max="9981" width="15.3984375" style="6" customWidth="1"/>
    <col min="9982" max="9988" width="11.19921875" style="6"/>
    <col min="9989" max="9989" width="0" style="6" hidden="1" customWidth="1"/>
    <col min="9990" max="10235" width="11.19921875" style="6"/>
    <col min="10236" max="10236" width="10.09765625" style="6" customWidth="1"/>
    <col min="10237" max="10237" width="15.3984375" style="6" customWidth="1"/>
    <col min="10238" max="10244" width="11.19921875" style="6"/>
    <col min="10245" max="10245" width="0" style="6" hidden="1" customWidth="1"/>
    <col min="10246" max="10491" width="11.19921875" style="6"/>
    <col min="10492" max="10492" width="10.09765625" style="6" customWidth="1"/>
    <col min="10493" max="10493" width="15.3984375" style="6" customWidth="1"/>
    <col min="10494" max="10500" width="11.19921875" style="6"/>
    <col min="10501" max="10501" width="0" style="6" hidden="1" customWidth="1"/>
    <col min="10502" max="10747" width="11.19921875" style="6"/>
    <col min="10748" max="10748" width="10.09765625" style="6" customWidth="1"/>
    <col min="10749" max="10749" width="15.3984375" style="6" customWidth="1"/>
    <col min="10750" max="10756" width="11.19921875" style="6"/>
    <col min="10757" max="10757" width="0" style="6" hidden="1" customWidth="1"/>
    <col min="10758" max="11003" width="11.19921875" style="6"/>
    <col min="11004" max="11004" width="10.09765625" style="6" customWidth="1"/>
    <col min="11005" max="11005" width="15.3984375" style="6" customWidth="1"/>
    <col min="11006" max="11012" width="11.19921875" style="6"/>
    <col min="11013" max="11013" width="0" style="6" hidden="1" customWidth="1"/>
    <col min="11014" max="11259" width="11.19921875" style="6"/>
    <col min="11260" max="11260" width="10.09765625" style="6" customWidth="1"/>
    <col min="11261" max="11261" width="15.3984375" style="6" customWidth="1"/>
    <col min="11262" max="11268" width="11.19921875" style="6"/>
    <col min="11269" max="11269" width="0" style="6" hidden="1" customWidth="1"/>
    <col min="11270" max="11515" width="11.19921875" style="6"/>
    <col min="11516" max="11516" width="10.09765625" style="6" customWidth="1"/>
    <col min="11517" max="11517" width="15.3984375" style="6" customWidth="1"/>
    <col min="11518" max="11524" width="11.19921875" style="6"/>
    <col min="11525" max="11525" width="0" style="6" hidden="1" customWidth="1"/>
    <col min="11526" max="11771" width="11.19921875" style="6"/>
    <col min="11772" max="11772" width="10.09765625" style="6" customWidth="1"/>
    <col min="11773" max="11773" width="15.3984375" style="6" customWidth="1"/>
    <col min="11774" max="11780" width="11.19921875" style="6"/>
    <col min="11781" max="11781" width="0" style="6" hidden="1" customWidth="1"/>
    <col min="11782" max="12027" width="11.19921875" style="6"/>
    <col min="12028" max="12028" width="10.09765625" style="6" customWidth="1"/>
    <col min="12029" max="12029" width="15.3984375" style="6" customWidth="1"/>
    <col min="12030" max="12036" width="11.19921875" style="6"/>
    <col min="12037" max="12037" width="0" style="6" hidden="1" customWidth="1"/>
    <col min="12038" max="12283" width="11.19921875" style="6"/>
    <col min="12284" max="12284" width="10.09765625" style="6" customWidth="1"/>
    <col min="12285" max="12285" width="15.3984375" style="6" customWidth="1"/>
    <col min="12286" max="12292" width="11.19921875" style="6"/>
    <col min="12293" max="12293" width="0" style="6" hidden="1" customWidth="1"/>
    <col min="12294" max="12539" width="11.19921875" style="6"/>
    <col min="12540" max="12540" width="10.09765625" style="6" customWidth="1"/>
    <col min="12541" max="12541" width="15.3984375" style="6" customWidth="1"/>
    <col min="12542" max="12548" width="11.19921875" style="6"/>
    <col min="12549" max="12549" width="0" style="6" hidden="1" customWidth="1"/>
    <col min="12550" max="12795" width="11.19921875" style="6"/>
    <col min="12796" max="12796" width="10.09765625" style="6" customWidth="1"/>
    <col min="12797" max="12797" width="15.3984375" style="6" customWidth="1"/>
    <col min="12798" max="12804" width="11.19921875" style="6"/>
    <col min="12805" max="12805" width="0" style="6" hidden="1" customWidth="1"/>
    <col min="12806" max="13051" width="11.19921875" style="6"/>
    <col min="13052" max="13052" width="10.09765625" style="6" customWidth="1"/>
    <col min="13053" max="13053" width="15.3984375" style="6" customWidth="1"/>
    <col min="13054" max="13060" width="11.19921875" style="6"/>
    <col min="13061" max="13061" width="0" style="6" hidden="1" customWidth="1"/>
    <col min="13062" max="13307" width="11.19921875" style="6"/>
    <col min="13308" max="13308" width="10.09765625" style="6" customWidth="1"/>
    <col min="13309" max="13309" width="15.3984375" style="6" customWidth="1"/>
    <col min="13310" max="13316" width="11.19921875" style="6"/>
    <col min="13317" max="13317" width="0" style="6" hidden="1" customWidth="1"/>
    <col min="13318" max="13563" width="11.19921875" style="6"/>
    <col min="13564" max="13564" width="10.09765625" style="6" customWidth="1"/>
    <col min="13565" max="13565" width="15.3984375" style="6" customWidth="1"/>
    <col min="13566" max="13572" width="11.19921875" style="6"/>
    <col min="13573" max="13573" width="0" style="6" hidden="1" customWidth="1"/>
    <col min="13574" max="13819" width="11.19921875" style="6"/>
    <col min="13820" max="13820" width="10.09765625" style="6" customWidth="1"/>
    <col min="13821" max="13821" width="15.3984375" style="6" customWidth="1"/>
    <col min="13822" max="13828" width="11.19921875" style="6"/>
    <col min="13829" max="13829" width="0" style="6" hidden="1" customWidth="1"/>
    <col min="13830" max="14075" width="11.19921875" style="6"/>
    <col min="14076" max="14076" width="10.09765625" style="6" customWidth="1"/>
    <col min="14077" max="14077" width="15.3984375" style="6" customWidth="1"/>
    <col min="14078" max="14084" width="11.19921875" style="6"/>
    <col min="14085" max="14085" width="0" style="6" hidden="1" customWidth="1"/>
    <col min="14086" max="14331" width="11.19921875" style="6"/>
    <col min="14332" max="14332" width="10.09765625" style="6" customWidth="1"/>
    <col min="14333" max="14333" width="15.3984375" style="6" customWidth="1"/>
    <col min="14334" max="14340" width="11.19921875" style="6"/>
    <col min="14341" max="14341" width="0" style="6" hidden="1" customWidth="1"/>
    <col min="14342" max="14587" width="11.19921875" style="6"/>
    <col min="14588" max="14588" width="10.09765625" style="6" customWidth="1"/>
    <col min="14589" max="14589" width="15.3984375" style="6" customWidth="1"/>
    <col min="14590" max="14596" width="11.19921875" style="6"/>
    <col min="14597" max="14597" width="0" style="6" hidden="1" customWidth="1"/>
    <col min="14598" max="14843" width="11.19921875" style="6"/>
    <col min="14844" max="14844" width="10.09765625" style="6" customWidth="1"/>
    <col min="14845" max="14845" width="15.3984375" style="6" customWidth="1"/>
    <col min="14846" max="14852" width="11.19921875" style="6"/>
    <col min="14853" max="14853" width="0" style="6" hidden="1" customWidth="1"/>
    <col min="14854" max="15099" width="11.19921875" style="6"/>
    <col min="15100" max="15100" width="10.09765625" style="6" customWidth="1"/>
    <col min="15101" max="15101" width="15.3984375" style="6" customWidth="1"/>
    <col min="15102" max="15108" width="11.19921875" style="6"/>
    <col min="15109" max="15109" width="0" style="6" hidden="1" customWidth="1"/>
    <col min="15110" max="15355" width="11.19921875" style="6"/>
    <col min="15356" max="15356" width="10.09765625" style="6" customWidth="1"/>
    <col min="15357" max="15357" width="15.3984375" style="6" customWidth="1"/>
    <col min="15358" max="15364" width="11.19921875" style="6"/>
    <col min="15365" max="15365" width="0" style="6" hidden="1" customWidth="1"/>
    <col min="15366" max="15611" width="11.19921875" style="6"/>
    <col min="15612" max="15612" width="10.09765625" style="6" customWidth="1"/>
    <col min="15613" max="15613" width="15.3984375" style="6" customWidth="1"/>
    <col min="15614" max="15620" width="11.19921875" style="6"/>
    <col min="15621" max="15621" width="0" style="6" hidden="1" customWidth="1"/>
    <col min="15622" max="15867" width="11.19921875" style="6"/>
    <col min="15868" max="15868" width="10.09765625" style="6" customWidth="1"/>
    <col min="15869" max="15869" width="15.3984375" style="6" customWidth="1"/>
    <col min="15870" max="15876" width="11.19921875" style="6"/>
    <col min="15877" max="15877" width="0" style="6" hidden="1" customWidth="1"/>
    <col min="15878" max="16123" width="11.19921875" style="6"/>
    <col min="16124" max="16124" width="10.09765625" style="6" customWidth="1"/>
    <col min="16125" max="16125" width="15.3984375" style="6" customWidth="1"/>
    <col min="16126" max="16132" width="11.19921875" style="6"/>
    <col min="16133" max="16133" width="0" style="6" hidden="1" customWidth="1"/>
    <col min="16134" max="16378" width="11.19921875" style="6"/>
    <col min="16379" max="16384" width="9.09765625" style="6" customWidth="1"/>
  </cols>
  <sheetData>
    <row r="1" spans="1:9">
      <c r="A1" s="7" t="s">
        <v>38</v>
      </c>
      <c r="B1" s="8"/>
      <c r="C1" s="9"/>
      <c r="D1" s="10"/>
      <c r="E1" s="10"/>
      <c r="F1" s="10"/>
      <c r="G1" s="10"/>
      <c r="H1" s="11"/>
    </row>
    <row r="2" spans="1:9">
      <c r="A2" s="12" t="str">
        <f>+'2,4 Cargue y botada '!A4</f>
        <v>SECRETARIA DE OBRAS PUBLICAS</v>
      </c>
      <c r="B2" s="13"/>
      <c r="C2" s="14"/>
      <c r="D2" s="15"/>
      <c r="E2" s="16" t="s">
        <v>40</v>
      </c>
      <c r="F2" s="15"/>
      <c r="G2" s="15"/>
      <c r="H2" s="17"/>
    </row>
    <row r="3" spans="1:9" ht="13.8" thickBot="1">
      <c r="A3" s="18" t="s">
        <v>184</v>
      </c>
      <c r="B3" s="19"/>
      <c r="C3" s="20"/>
      <c r="D3" s="928"/>
      <c r="E3" s="929"/>
      <c r="F3" s="929"/>
      <c r="G3" s="929"/>
      <c r="H3" s="930"/>
    </row>
    <row r="4" spans="1:9">
      <c r="A4" s="21"/>
      <c r="B4" s="15"/>
      <c r="C4" s="15"/>
      <c r="D4" s="15"/>
      <c r="E4" s="15"/>
      <c r="F4" s="15"/>
      <c r="G4" s="15"/>
      <c r="H4" s="15"/>
    </row>
    <row r="5" spans="1:9" ht="35.4" customHeight="1">
      <c r="A5" s="97" t="s">
        <v>179</v>
      </c>
      <c r="B5" s="943" t="str">
        <f>+PRESUPUESTO!A2</f>
        <v>MANTENIMIENTO Y MEJORAMIENTO DE LAS VÍAS URBANAS DEL  MUNICIPIO DE SANTA FE DE ANTIOQUIA, MEDIANTE LA REPOSICIÓN DE PAVIMENTO</v>
      </c>
      <c r="C5" s="944"/>
      <c r="D5" s="944"/>
      <c r="E5" s="944"/>
      <c r="F5" s="944"/>
      <c r="G5" s="22" t="s">
        <v>73</v>
      </c>
      <c r="H5" s="15"/>
    </row>
    <row r="6" spans="1:9" ht="51.75" customHeight="1">
      <c r="A6" s="97" t="s">
        <v>74</v>
      </c>
      <c r="B6" s="931" t="str">
        <f>+PRESUPUESTO!B9</f>
        <v>DEMOLICIÓN DE PAVIMENTO de cualquier resistencia con espesor hasta de 20 cm, manual o mecánicamente. Incluye  retiro de refuerzo e instalaciones embebidas, compresor neumático con martillo, además recuperación de los materiales aprovechables.</v>
      </c>
      <c r="C6" s="932"/>
      <c r="D6" s="932"/>
      <c r="E6" s="932"/>
      <c r="F6" s="932"/>
      <c r="G6" s="22" t="s">
        <v>75</v>
      </c>
      <c r="H6" s="80">
        <v>2.2000000000000002</v>
      </c>
    </row>
    <row r="7" spans="1:9">
      <c r="A7" s="22"/>
      <c r="B7" s="22"/>
      <c r="C7" s="15"/>
      <c r="D7" s="22"/>
      <c r="E7" s="22"/>
      <c r="F7" s="22"/>
      <c r="G7" s="22" t="s">
        <v>77</v>
      </c>
      <c r="H7" s="80" t="s">
        <v>8</v>
      </c>
    </row>
    <row r="8" spans="1:9" ht="13.8" thickBot="1">
      <c r="A8" s="16" t="s">
        <v>46</v>
      </c>
      <c r="B8" s="16"/>
      <c r="C8" s="15"/>
      <c r="D8" s="15"/>
      <c r="E8" s="15"/>
      <c r="F8" s="15"/>
      <c r="G8" s="15"/>
      <c r="H8" s="15"/>
    </row>
    <row r="9" spans="1:9">
      <c r="A9" s="925" t="s">
        <v>47</v>
      </c>
      <c r="B9" s="926"/>
      <c r="C9" s="927"/>
      <c r="D9" s="25" t="s">
        <v>48</v>
      </c>
      <c r="E9" s="26" t="s">
        <v>49</v>
      </c>
      <c r="F9" s="25" t="s">
        <v>50</v>
      </c>
      <c r="G9" s="27" t="s">
        <v>51</v>
      </c>
      <c r="H9" s="28"/>
    </row>
    <row r="10" spans="1:9">
      <c r="A10" s="934" t="s">
        <v>52</v>
      </c>
      <c r="B10" s="935"/>
      <c r="C10" s="936"/>
      <c r="D10" s="34"/>
      <c r="E10" s="30"/>
      <c r="F10" s="31">
        <v>0.05</v>
      </c>
      <c r="G10" s="32">
        <f>F10*H28</f>
        <v>1366.68</v>
      </c>
      <c r="H10" s="33"/>
    </row>
    <row r="11" spans="1:9" ht="27.6" customHeight="1">
      <c r="A11" s="945" t="s">
        <v>172</v>
      </c>
      <c r="B11" s="946"/>
      <c r="C11" s="947"/>
      <c r="D11" s="34"/>
      <c r="E11" s="264">
        <v>50000</v>
      </c>
      <c r="F11" s="264">
        <f>+I11</f>
        <v>0.125</v>
      </c>
      <c r="G11" s="265">
        <f>+E11*F11</f>
        <v>6250</v>
      </c>
      <c r="H11" s="33"/>
      <c r="I11" s="6">
        <f>1/8</f>
        <v>0.125</v>
      </c>
    </row>
    <row r="12" spans="1:9" ht="13.8" thickBot="1">
      <c r="A12" s="922"/>
      <c r="B12" s="923"/>
      <c r="C12" s="924"/>
      <c r="D12" s="35"/>
      <c r="E12" s="36"/>
      <c r="F12" s="37"/>
      <c r="G12" s="38"/>
      <c r="H12" s="39"/>
    </row>
    <row r="13" spans="1:9" ht="16.95" customHeight="1" thickBot="1">
      <c r="A13" s="15"/>
      <c r="B13" s="15"/>
      <c r="C13" s="15"/>
      <c r="D13" s="15"/>
      <c r="E13" s="15"/>
      <c r="F13" s="15"/>
      <c r="G13" s="40" t="s">
        <v>53</v>
      </c>
      <c r="H13" s="234">
        <f>(SUM(G10:G12))</f>
        <v>7616.68</v>
      </c>
    </row>
    <row r="14" spans="1:9" ht="13.8" thickBot="1">
      <c r="A14" s="16" t="s">
        <v>54</v>
      </c>
      <c r="B14" s="16"/>
      <c r="C14" s="15"/>
      <c r="D14" s="15"/>
      <c r="E14" s="15"/>
      <c r="F14" s="15"/>
      <c r="G14" s="15"/>
      <c r="H14" s="15"/>
    </row>
    <row r="15" spans="1:9">
      <c r="A15" s="925" t="s">
        <v>47</v>
      </c>
      <c r="B15" s="926"/>
      <c r="C15" s="927"/>
      <c r="D15" s="25" t="s">
        <v>1</v>
      </c>
      <c r="E15" s="25" t="s">
        <v>55</v>
      </c>
      <c r="F15" s="25" t="s">
        <v>56</v>
      </c>
      <c r="G15" s="27" t="s">
        <v>51</v>
      </c>
      <c r="H15" s="28"/>
    </row>
    <row r="16" spans="1:9">
      <c r="A16" s="42"/>
      <c r="B16" s="43"/>
      <c r="C16" s="44"/>
      <c r="D16" s="34"/>
      <c r="E16" s="45"/>
      <c r="F16" s="46"/>
      <c r="G16" s="32"/>
      <c r="H16" s="33"/>
    </row>
    <row r="17" spans="1:9" ht="13.8" thickBot="1">
      <c r="A17" s="49"/>
      <c r="B17" s="50"/>
      <c r="C17" s="51"/>
      <c r="D17" s="35"/>
      <c r="E17" s="36"/>
      <c r="F17" s="37"/>
      <c r="G17" s="38"/>
      <c r="H17" s="39"/>
    </row>
    <row r="18" spans="1:9" ht="13.8" thickBot="1">
      <c r="A18" s="15"/>
      <c r="B18" s="15"/>
      <c r="C18" s="15"/>
      <c r="D18" s="15"/>
      <c r="E18" s="15"/>
      <c r="F18" s="15"/>
      <c r="G18" s="40" t="s">
        <v>53</v>
      </c>
      <c r="H18" s="234">
        <f>(SUM(G16:G17))</f>
        <v>0</v>
      </c>
    </row>
    <row r="19" spans="1:9" ht="13.8" thickBot="1">
      <c r="A19" s="52" t="s">
        <v>57</v>
      </c>
      <c r="B19" s="52"/>
      <c r="C19" s="50"/>
      <c r="D19" s="15"/>
      <c r="E19" s="15"/>
      <c r="F19" s="15"/>
      <c r="G19" s="15"/>
      <c r="H19" s="15"/>
    </row>
    <row r="20" spans="1:9">
      <c r="A20" s="53" t="s">
        <v>58</v>
      </c>
      <c r="B20" s="54"/>
      <c r="C20" s="55" t="s">
        <v>59</v>
      </c>
      <c r="D20" s="25" t="s">
        <v>60</v>
      </c>
      <c r="E20" s="25" t="s">
        <v>61</v>
      </c>
      <c r="F20" s="25" t="s">
        <v>62</v>
      </c>
      <c r="G20" s="56" t="s">
        <v>51</v>
      </c>
      <c r="H20" s="28"/>
    </row>
    <row r="21" spans="1:9">
      <c r="A21" s="42"/>
      <c r="B21" s="43"/>
      <c r="C21" s="81"/>
      <c r="D21" s="58"/>
      <c r="E21" s="58"/>
      <c r="F21" s="82"/>
      <c r="G21" s="31"/>
      <c r="H21" s="33"/>
    </row>
    <row r="22" spans="1:9" ht="13.8" thickBot="1">
      <c r="A22" s="60"/>
      <c r="B22" s="61"/>
      <c r="C22" s="35"/>
      <c r="D22" s="36"/>
      <c r="E22" s="37"/>
      <c r="F22" s="38"/>
      <c r="G22" s="35"/>
      <c r="H22" s="33"/>
    </row>
    <row r="23" spans="1:9" ht="13.8" thickBot="1">
      <c r="A23" s="15"/>
      <c r="B23" s="15"/>
      <c r="C23" s="15"/>
      <c r="D23" s="15"/>
      <c r="E23" s="15"/>
      <c r="F23" s="15"/>
      <c r="G23" s="40" t="s">
        <v>53</v>
      </c>
      <c r="H23" s="234">
        <f>SUM(G21:G22)</f>
        <v>0</v>
      </c>
    </row>
    <row r="24" spans="1:9" ht="13.8" thickBot="1">
      <c r="A24" s="52" t="s">
        <v>63</v>
      </c>
      <c r="B24" s="52"/>
      <c r="C24" s="15"/>
      <c r="D24" s="15"/>
      <c r="E24" s="15"/>
      <c r="F24" s="15"/>
      <c r="G24" s="15"/>
      <c r="H24" s="15"/>
    </row>
    <row r="25" spans="1:9">
      <c r="A25" s="53" t="s">
        <v>64</v>
      </c>
      <c r="B25" s="54"/>
      <c r="C25" s="62" t="s">
        <v>65</v>
      </c>
      <c r="D25" s="25" t="s">
        <v>66</v>
      </c>
      <c r="E25" s="26" t="s">
        <v>67</v>
      </c>
      <c r="F25" s="62" t="s">
        <v>50</v>
      </c>
      <c r="G25" s="27" t="s">
        <v>51</v>
      </c>
      <c r="H25" s="28"/>
    </row>
    <row r="26" spans="1:9">
      <c r="A26" s="42" t="s">
        <v>106</v>
      </c>
      <c r="B26" s="43"/>
      <c r="C26" s="31"/>
      <c r="D26" s="103"/>
      <c r="E26" s="31">
        <f>+Salarios!G11</f>
        <v>78096</v>
      </c>
      <c r="F26" s="31">
        <v>0.35</v>
      </c>
      <c r="G26" s="84">
        <f>+E26*F26</f>
        <v>27333.599999999999</v>
      </c>
      <c r="H26" s="33"/>
      <c r="I26" s="6">
        <f>1/3.5</f>
        <v>0.2857142857142857</v>
      </c>
    </row>
    <row r="27" spans="1:9" ht="13.8" thickBot="1">
      <c r="A27" s="60"/>
      <c r="B27" s="65"/>
      <c r="C27" s="36"/>
      <c r="D27" s="51"/>
      <c r="E27" s="51"/>
      <c r="F27" s="51"/>
      <c r="G27" s="50"/>
      <c r="H27" s="39"/>
    </row>
    <row r="28" spans="1:9" ht="13.8" thickBot="1">
      <c r="A28" s="15"/>
      <c r="B28" s="15"/>
      <c r="C28" s="15"/>
      <c r="D28" s="15"/>
      <c r="E28" s="15"/>
      <c r="F28" s="15"/>
      <c r="G28" s="40" t="s">
        <v>53</v>
      </c>
      <c r="H28" s="234">
        <f>(SUM(G26:G27))</f>
        <v>27333.599999999999</v>
      </c>
    </row>
    <row r="29" spans="1:9" ht="13.8" thickBot="1">
      <c r="A29" s="15"/>
      <c r="B29" s="15"/>
      <c r="C29" s="15"/>
      <c r="D29" s="15"/>
      <c r="E29" s="15"/>
      <c r="F29" s="15"/>
      <c r="G29" s="66"/>
      <c r="H29" s="15"/>
    </row>
    <row r="30" spans="1:9" ht="13.8" thickBot="1">
      <c r="A30" s="15"/>
      <c r="B30" s="15"/>
      <c r="C30" s="15"/>
      <c r="D30" s="15"/>
      <c r="E30" s="13" t="s">
        <v>68</v>
      </c>
      <c r="F30" s="67"/>
      <c r="G30" s="67"/>
      <c r="H30" s="234">
        <f>ROUND((H13+H18+H23+H28),0)</f>
        <v>34950</v>
      </c>
    </row>
    <row r="31" spans="1:9" ht="13.8" thickBot="1">
      <c r="A31" s="16" t="s">
        <v>69</v>
      </c>
      <c r="B31" s="16"/>
      <c r="C31" s="15"/>
      <c r="D31" s="15"/>
      <c r="E31" s="15"/>
      <c r="F31" s="15"/>
      <c r="G31" s="15"/>
      <c r="H31" s="15"/>
    </row>
    <row r="32" spans="1:9">
      <c r="A32" s="68" t="s">
        <v>47</v>
      </c>
      <c r="B32" s="69"/>
      <c r="C32" s="69"/>
      <c r="D32" s="69"/>
      <c r="E32" s="70"/>
      <c r="F32" s="71" t="s">
        <v>3</v>
      </c>
      <c r="G32" s="72" t="s">
        <v>70</v>
      </c>
      <c r="H32" s="28"/>
    </row>
    <row r="33" spans="1:8">
      <c r="A33" s="42" t="s">
        <v>35</v>
      </c>
      <c r="B33" s="43"/>
      <c r="C33" s="43"/>
      <c r="D33" s="43"/>
      <c r="E33" s="44"/>
      <c r="F33" s="85"/>
      <c r="G33" s="74">
        <f>+F33*H30</f>
        <v>0</v>
      </c>
      <c r="H33" s="75"/>
    </row>
    <row r="34" spans="1:8">
      <c r="A34" s="42" t="s">
        <v>71</v>
      </c>
      <c r="B34" s="43"/>
      <c r="C34" s="43"/>
      <c r="D34" s="43"/>
      <c r="E34" s="44"/>
      <c r="F34" s="86"/>
      <c r="G34" s="74">
        <f>+F34*H30</f>
        <v>0</v>
      </c>
      <c r="H34" s="75"/>
    </row>
    <row r="35" spans="1:8" ht="13.8" thickBot="1">
      <c r="A35" s="49" t="s">
        <v>0</v>
      </c>
      <c r="B35" s="50"/>
      <c r="C35" s="50"/>
      <c r="D35" s="50"/>
      <c r="E35" s="51"/>
      <c r="F35" s="87"/>
      <c r="G35" s="77">
        <f>+F35*H30</f>
        <v>0</v>
      </c>
      <c r="H35" s="39"/>
    </row>
    <row r="36" spans="1:8" ht="13.8" thickBot="1">
      <c r="A36" s="15"/>
      <c r="B36" s="15"/>
      <c r="C36" s="15"/>
      <c r="D36" s="15"/>
      <c r="E36" s="15"/>
      <c r="F36" s="15"/>
      <c r="G36" s="40" t="s">
        <v>53</v>
      </c>
      <c r="H36" s="78">
        <f>ROUND(SUM(G33:G35),0)</f>
        <v>0</v>
      </c>
    </row>
    <row r="37" spans="1:8" ht="13.8" thickBot="1">
      <c r="A37" s="15"/>
      <c r="B37" s="15"/>
      <c r="C37" s="15"/>
      <c r="D37" s="15"/>
      <c r="E37" s="15"/>
      <c r="F37" s="15"/>
      <c r="G37" s="15"/>
      <c r="H37" s="15"/>
    </row>
    <row r="38" spans="1:8" ht="13.8" thickBot="1">
      <c r="C38" s="15"/>
      <c r="D38" s="13" t="s">
        <v>72</v>
      </c>
      <c r="E38" s="67"/>
      <c r="F38" s="67"/>
      <c r="G38" s="67"/>
      <c r="H38" s="41">
        <f>ROUND((H30+H36),0)</f>
        <v>34950</v>
      </c>
    </row>
  </sheetData>
  <dataConsolidate/>
  <mergeCells count="8">
    <mergeCell ref="A12:C12"/>
    <mergeCell ref="A15:C15"/>
    <mergeCell ref="D3:H3"/>
    <mergeCell ref="B5:F5"/>
    <mergeCell ref="B6:F6"/>
    <mergeCell ref="A9:C9"/>
    <mergeCell ref="A10:C10"/>
    <mergeCell ref="A11:C11"/>
  </mergeCells>
  <pageMargins left="0.71" right="0.71" top="0.75" bottom="0.75" header="0.31" footer="0.31"/>
  <pageSetup paperSize="9" scale="80" orientation="portrait" horizontalDpi="4294967295" verticalDpi="4294967295" r:id="rId1"/>
  <rowBreaks count="1" manualBreakCount="1">
    <brk id="39" max="16383" man="1"/>
  </rowBreaks>
  <colBreaks count="1" manualBreakCount="1">
    <brk id="8"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2:H41"/>
  <sheetViews>
    <sheetView view="pageBreakPreview" topLeftCell="A30" zoomScaleNormal="120" zoomScaleSheetLayoutView="100" zoomScalePageLayoutView="120" workbookViewId="0">
      <selection activeCell="A8" sqref="A8:F8"/>
    </sheetView>
  </sheetViews>
  <sheetFormatPr baseColWidth="10" defaultRowHeight="13.2"/>
  <cols>
    <col min="1" max="1" width="10.8984375" style="6"/>
    <col min="2" max="2" width="10.09765625" style="6" customWidth="1"/>
    <col min="3" max="3" width="16" style="6" customWidth="1"/>
    <col min="4" max="4" width="13.59765625" style="6" customWidth="1"/>
    <col min="5" max="5" width="10.8984375" style="6"/>
    <col min="6" max="6" width="12" style="6" customWidth="1"/>
    <col min="7" max="7" width="9.5" style="6" bestFit="1" customWidth="1"/>
    <col min="8" max="256" width="10.8984375" style="6"/>
    <col min="257" max="257" width="10.09765625" style="6" customWidth="1"/>
    <col min="258" max="258" width="16" style="6" customWidth="1"/>
    <col min="259" max="512" width="10.8984375" style="6"/>
    <col min="513" max="513" width="10.09765625" style="6" customWidth="1"/>
    <col min="514" max="514" width="16" style="6" customWidth="1"/>
    <col min="515" max="768" width="10.8984375" style="6"/>
    <col min="769" max="769" width="10.09765625" style="6" customWidth="1"/>
    <col min="770" max="770" width="16" style="6" customWidth="1"/>
    <col min="771" max="1024" width="10.8984375" style="6"/>
    <col min="1025" max="1025" width="10.09765625" style="6" customWidth="1"/>
    <col min="1026" max="1026" width="16" style="6" customWidth="1"/>
    <col min="1027" max="1280" width="10.8984375" style="6"/>
    <col min="1281" max="1281" width="10.09765625" style="6" customWidth="1"/>
    <col min="1282" max="1282" width="16" style="6" customWidth="1"/>
    <col min="1283" max="1536" width="10.8984375" style="6"/>
    <col min="1537" max="1537" width="10.09765625" style="6" customWidth="1"/>
    <col min="1538" max="1538" width="16" style="6" customWidth="1"/>
    <col min="1539" max="1792" width="10.8984375" style="6"/>
    <col min="1793" max="1793" width="10.09765625" style="6" customWidth="1"/>
    <col min="1794" max="1794" width="16" style="6" customWidth="1"/>
    <col min="1795" max="2048" width="10.8984375" style="6"/>
    <col min="2049" max="2049" width="10.09765625" style="6" customWidth="1"/>
    <col min="2050" max="2050" width="16" style="6" customWidth="1"/>
    <col min="2051" max="2304" width="10.8984375" style="6"/>
    <col min="2305" max="2305" width="10.09765625" style="6" customWidth="1"/>
    <col min="2306" max="2306" width="16" style="6" customWidth="1"/>
    <col min="2307" max="2560" width="10.8984375" style="6"/>
    <col min="2561" max="2561" width="10.09765625" style="6" customWidth="1"/>
    <col min="2562" max="2562" width="16" style="6" customWidth="1"/>
    <col min="2563" max="2816" width="10.8984375" style="6"/>
    <col min="2817" max="2817" width="10.09765625" style="6" customWidth="1"/>
    <col min="2818" max="2818" width="16" style="6" customWidth="1"/>
    <col min="2819" max="3072" width="10.8984375" style="6"/>
    <col min="3073" max="3073" width="10.09765625" style="6" customWidth="1"/>
    <col min="3074" max="3074" width="16" style="6" customWidth="1"/>
    <col min="3075" max="3328" width="10.8984375" style="6"/>
    <col min="3329" max="3329" width="10.09765625" style="6" customWidth="1"/>
    <col min="3330" max="3330" width="16" style="6" customWidth="1"/>
    <col min="3331" max="3584" width="10.8984375" style="6"/>
    <col min="3585" max="3585" width="10.09765625" style="6" customWidth="1"/>
    <col min="3586" max="3586" width="16" style="6" customWidth="1"/>
    <col min="3587" max="3840" width="10.8984375" style="6"/>
    <col min="3841" max="3841" width="10.09765625" style="6" customWidth="1"/>
    <col min="3842" max="3842" width="16" style="6" customWidth="1"/>
    <col min="3843" max="4096" width="10.8984375" style="6"/>
    <col min="4097" max="4097" width="10.09765625" style="6" customWidth="1"/>
    <col min="4098" max="4098" width="16" style="6" customWidth="1"/>
    <col min="4099" max="4352" width="10.8984375" style="6"/>
    <col min="4353" max="4353" width="10.09765625" style="6" customWidth="1"/>
    <col min="4354" max="4354" width="16" style="6" customWidth="1"/>
    <col min="4355" max="4608" width="10.8984375" style="6"/>
    <col min="4609" max="4609" width="10.09765625" style="6" customWidth="1"/>
    <col min="4610" max="4610" width="16" style="6" customWidth="1"/>
    <col min="4611" max="4864" width="10.8984375" style="6"/>
    <col min="4865" max="4865" width="10.09765625" style="6" customWidth="1"/>
    <col min="4866" max="4866" width="16" style="6" customWidth="1"/>
    <col min="4867" max="5120" width="10.8984375" style="6"/>
    <col min="5121" max="5121" width="10.09765625" style="6" customWidth="1"/>
    <col min="5122" max="5122" width="16" style="6" customWidth="1"/>
    <col min="5123" max="5376" width="10.8984375" style="6"/>
    <col min="5377" max="5377" width="10.09765625" style="6" customWidth="1"/>
    <col min="5378" max="5378" width="16" style="6" customWidth="1"/>
    <col min="5379" max="5632" width="10.8984375" style="6"/>
    <col min="5633" max="5633" width="10.09765625" style="6" customWidth="1"/>
    <col min="5634" max="5634" width="16" style="6" customWidth="1"/>
    <col min="5635" max="5888" width="10.8984375" style="6"/>
    <col min="5889" max="5889" width="10.09765625" style="6" customWidth="1"/>
    <col min="5890" max="5890" width="16" style="6" customWidth="1"/>
    <col min="5891" max="6144" width="10.8984375" style="6"/>
    <col min="6145" max="6145" width="10.09765625" style="6" customWidth="1"/>
    <col min="6146" max="6146" width="16" style="6" customWidth="1"/>
    <col min="6147" max="6400" width="10.8984375" style="6"/>
    <col min="6401" max="6401" width="10.09765625" style="6" customWidth="1"/>
    <col min="6402" max="6402" width="16" style="6" customWidth="1"/>
    <col min="6403" max="6656" width="10.8984375" style="6"/>
    <col min="6657" max="6657" width="10.09765625" style="6" customWidth="1"/>
    <col min="6658" max="6658" width="16" style="6" customWidth="1"/>
    <col min="6659" max="6912" width="10.8984375" style="6"/>
    <col min="6913" max="6913" width="10.09765625" style="6" customWidth="1"/>
    <col min="6914" max="6914" width="16" style="6" customWidth="1"/>
    <col min="6915" max="7168" width="10.8984375" style="6"/>
    <col min="7169" max="7169" width="10.09765625" style="6" customWidth="1"/>
    <col min="7170" max="7170" width="16" style="6" customWidth="1"/>
    <col min="7171" max="7424" width="10.8984375" style="6"/>
    <col min="7425" max="7425" width="10.09765625" style="6" customWidth="1"/>
    <col min="7426" max="7426" width="16" style="6" customWidth="1"/>
    <col min="7427" max="7680" width="10.8984375" style="6"/>
    <col min="7681" max="7681" width="10.09765625" style="6" customWidth="1"/>
    <col min="7682" max="7682" width="16" style="6" customWidth="1"/>
    <col min="7683" max="7936" width="10.8984375" style="6"/>
    <col min="7937" max="7937" width="10.09765625" style="6" customWidth="1"/>
    <col min="7938" max="7938" width="16" style="6" customWidth="1"/>
    <col min="7939" max="8192" width="10.8984375" style="6"/>
    <col min="8193" max="8193" width="10.09765625" style="6" customWidth="1"/>
    <col min="8194" max="8194" width="16" style="6" customWidth="1"/>
    <col min="8195" max="8448" width="10.8984375" style="6"/>
    <col min="8449" max="8449" width="10.09765625" style="6" customWidth="1"/>
    <col min="8450" max="8450" width="16" style="6" customWidth="1"/>
    <col min="8451" max="8704" width="10.8984375" style="6"/>
    <col min="8705" max="8705" width="10.09765625" style="6" customWidth="1"/>
    <col min="8706" max="8706" width="16" style="6" customWidth="1"/>
    <col min="8707" max="8960" width="10.8984375" style="6"/>
    <col min="8961" max="8961" width="10.09765625" style="6" customWidth="1"/>
    <col min="8962" max="8962" width="16" style="6" customWidth="1"/>
    <col min="8963" max="9216" width="10.8984375" style="6"/>
    <col min="9217" max="9217" width="10.09765625" style="6" customWidth="1"/>
    <col min="9218" max="9218" width="16" style="6" customWidth="1"/>
    <col min="9219" max="9472" width="10.8984375" style="6"/>
    <col min="9473" max="9473" width="10.09765625" style="6" customWidth="1"/>
    <col min="9474" max="9474" width="16" style="6" customWidth="1"/>
    <col min="9475" max="9728" width="10.8984375" style="6"/>
    <col min="9729" max="9729" width="10.09765625" style="6" customWidth="1"/>
    <col min="9730" max="9730" width="16" style="6" customWidth="1"/>
    <col min="9731" max="9984" width="10.8984375" style="6"/>
    <col min="9985" max="9985" width="10.09765625" style="6" customWidth="1"/>
    <col min="9986" max="9986" width="16" style="6" customWidth="1"/>
    <col min="9987" max="10240" width="10.8984375" style="6"/>
    <col min="10241" max="10241" width="10.09765625" style="6" customWidth="1"/>
    <col min="10242" max="10242" width="16" style="6" customWidth="1"/>
    <col min="10243" max="10496" width="10.8984375" style="6"/>
    <col min="10497" max="10497" width="10.09765625" style="6" customWidth="1"/>
    <col min="10498" max="10498" width="16" style="6" customWidth="1"/>
    <col min="10499" max="10752" width="10.8984375" style="6"/>
    <col min="10753" max="10753" width="10.09765625" style="6" customWidth="1"/>
    <col min="10754" max="10754" width="16" style="6" customWidth="1"/>
    <col min="10755" max="11008" width="10.8984375" style="6"/>
    <col min="11009" max="11009" width="10.09765625" style="6" customWidth="1"/>
    <col min="11010" max="11010" width="16" style="6" customWidth="1"/>
    <col min="11011" max="11264" width="10.8984375" style="6"/>
    <col min="11265" max="11265" width="10.09765625" style="6" customWidth="1"/>
    <col min="11266" max="11266" width="16" style="6" customWidth="1"/>
    <col min="11267" max="11520" width="10.8984375" style="6"/>
    <col min="11521" max="11521" width="10.09765625" style="6" customWidth="1"/>
    <col min="11522" max="11522" width="16" style="6" customWidth="1"/>
    <col min="11523" max="11776" width="10.8984375" style="6"/>
    <col min="11777" max="11777" width="10.09765625" style="6" customWidth="1"/>
    <col min="11778" max="11778" width="16" style="6" customWidth="1"/>
    <col min="11779" max="12032" width="10.8984375" style="6"/>
    <col min="12033" max="12033" width="10.09765625" style="6" customWidth="1"/>
    <col min="12034" max="12034" width="16" style="6" customWidth="1"/>
    <col min="12035" max="12288" width="10.8984375" style="6"/>
    <col min="12289" max="12289" width="10.09765625" style="6" customWidth="1"/>
    <col min="12290" max="12290" width="16" style="6" customWidth="1"/>
    <col min="12291" max="12544" width="10.8984375" style="6"/>
    <col min="12545" max="12545" width="10.09765625" style="6" customWidth="1"/>
    <col min="12546" max="12546" width="16" style="6" customWidth="1"/>
    <col min="12547" max="12800" width="10.8984375" style="6"/>
    <col min="12801" max="12801" width="10.09765625" style="6" customWidth="1"/>
    <col min="12802" max="12802" width="16" style="6" customWidth="1"/>
    <col min="12803" max="13056" width="10.8984375" style="6"/>
    <col min="13057" max="13057" width="10.09765625" style="6" customWidth="1"/>
    <col min="13058" max="13058" width="16" style="6" customWidth="1"/>
    <col min="13059" max="13312" width="10.8984375" style="6"/>
    <col min="13313" max="13313" width="10.09765625" style="6" customWidth="1"/>
    <col min="13314" max="13314" width="16" style="6" customWidth="1"/>
    <col min="13315" max="13568" width="10.8984375" style="6"/>
    <col min="13569" max="13569" width="10.09765625" style="6" customWidth="1"/>
    <col min="13570" max="13570" width="16" style="6" customWidth="1"/>
    <col min="13571" max="13824" width="10.8984375" style="6"/>
    <col min="13825" max="13825" width="10.09765625" style="6" customWidth="1"/>
    <col min="13826" max="13826" width="16" style="6" customWidth="1"/>
    <col min="13827" max="14080" width="10.8984375" style="6"/>
    <col min="14081" max="14081" width="10.09765625" style="6" customWidth="1"/>
    <col min="14082" max="14082" width="16" style="6" customWidth="1"/>
    <col min="14083" max="14336" width="10.8984375" style="6"/>
    <col min="14337" max="14337" width="10.09765625" style="6" customWidth="1"/>
    <col min="14338" max="14338" width="16" style="6" customWidth="1"/>
    <col min="14339" max="14592" width="10.8984375" style="6"/>
    <col min="14593" max="14593" width="10.09765625" style="6" customWidth="1"/>
    <col min="14594" max="14594" width="16" style="6" customWidth="1"/>
    <col min="14595" max="14848" width="10.8984375" style="6"/>
    <col min="14849" max="14849" width="10.09765625" style="6" customWidth="1"/>
    <col min="14850" max="14850" width="16" style="6" customWidth="1"/>
    <col min="14851" max="15104" width="10.8984375" style="6"/>
    <col min="15105" max="15105" width="10.09765625" style="6" customWidth="1"/>
    <col min="15106" max="15106" width="16" style="6" customWidth="1"/>
    <col min="15107" max="15360" width="10.8984375" style="6"/>
    <col min="15361" max="15361" width="10.09765625" style="6" customWidth="1"/>
    <col min="15362" max="15362" width="16" style="6" customWidth="1"/>
    <col min="15363" max="15616" width="10.8984375" style="6"/>
    <col min="15617" max="15617" width="10.09765625" style="6" customWidth="1"/>
    <col min="15618" max="15618" width="16" style="6" customWidth="1"/>
    <col min="15619" max="15872" width="10.8984375" style="6"/>
    <col min="15873" max="15873" width="10.09765625" style="6" customWidth="1"/>
    <col min="15874" max="15874" width="16" style="6" customWidth="1"/>
    <col min="15875" max="16128" width="10.8984375" style="6"/>
    <col min="16129" max="16129" width="10.09765625" style="6" customWidth="1"/>
    <col min="16130" max="16130" width="16" style="6" customWidth="1"/>
    <col min="16131" max="16383" width="10.8984375" style="6"/>
    <col min="16384" max="16384" width="9.09765625" style="6" customWidth="1"/>
  </cols>
  <sheetData>
    <row r="2" spans="1:8" ht="13.8" thickBot="1"/>
    <row r="3" spans="1:8">
      <c r="A3" s="7" t="s">
        <v>38</v>
      </c>
      <c r="B3" s="8"/>
      <c r="C3" s="9"/>
      <c r="D3" s="10"/>
      <c r="E3" s="10"/>
      <c r="F3" s="10"/>
      <c r="G3" s="10"/>
      <c r="H3" s="11"/>
    </row>
    <row r="4" spans="1:8">
      <c r="A4" s="12" t="s">
        <v>39</v>
      </c>
      <c r="B4" s="13"/>
      <c r="C4" s="14"/>
      <c r="D4" s="15"/>
      <c r="E4" s="16" t="s">
        <v>40</v>
      </c>
      <c r="F4" s="15"/>
      <c r="G4" s="15"/>
      <c r="H4" s="17"/>
    </row>
    <row r="5" spans="1:8" ht="13.8" thickBot="1">
      <c r="A5" s="18" t="s">
        <v>184</v>
      </c>
      <c r="B5" s="19"/>
      <c r="C5" s="20"/>
      <c r="D5" s="928"/>
      <c r="E5" s="929"/>
      <c r="F5" s="929"/>
      <c r="G5" s="929"/>
      <c r="H5" s="930"/>
    </row>
    <row r="6" spans="1:8">
      <c r="A6" s="21"/>
      <c r="B6" s="15"/>
      <c r="C6" s="15"/>
      <c r="D6" s="15"/>
      <c r="E6" s="15"/>
      <c r="F6" s="15"/>
      <c r="G6" s="15"/>
      <c r="H6" s="15"/>
    </row>
    <row r="7" spans="1:8" ht="27.6" customHeight="1">
      <c r="A7" s="97" t="s">
        <v>179</v>
      </c>
      <c r="B7" s="931" t="str">
        <f>+PRESUPUESTO!A2</f>
        <v>MANTENIMIENTO Y MEJORAMIENTO DE LAS VÍAS URBANAS DEL  MUNICIPIO DE SANTA FE DE ANTIOQUIA, MEDIANTE LA REPOSICIÓN DE PAVIMENTO</v>
      </c>
      <c r="C7" s="932"/>
      <c r="D7" s="932"/>
      <c r="E7" s="932"/>
      <c r="F7" s="932"/>
      <c r="G7" s="22" t="s">
        <v>78</v>
      </c>
      <c r="H7" s="15"/>
    </row>
    <row r="8" spans="1:8" ht="43.5" customHeight="1">
      <c r="A8" s="23" t="s">
        <v>42</v>
      </c>
      <c r="B8" s="949" t="s">
        <v>29</v>
      </c>
      <c r="C8" s="949"/>
      <c r="D8" s="949"/>
      <c r="E8" s="949"/>
      <c r="F8" s="23"/>
      <c r="G8" s="22" t="s">
        <v>75</v>
      </c>
      <c r="H8" s="80">
        <v>2.2999999999999998</v>
      </c>
    </row>
    <row r="9" spans="1:8" ht="15" customHeight="1">
      <c r="A9" s="24"/>
      <c r="B9" s="23"/>
      <c r="C9" s="23"/>
      <c r="D9" s="23"/>
      <c r="E9" s="23"/>
      <c r="F9" s="23"/>
      <c r="G9" s="22" t="s">
        <v>45</v>
      </c>
      <c r="H9" s="80" t="s">
        <v>12</v>
      </c>
    </row>
    <row r="10" spans="1:8" ht="13.8" thickBot="1">
      <c r="A10" s="16" t="s">
        <v>46</v>
      </c>
      <c r="B10" s="16"/>
      <c r="C10" s="15"/>
      <c r="D10" s="15"/>
      <c r="E10" s="15"/>
      <c r="F10" s="15"/>
      <c r="G10" s="15"/>
      <c r="H10" s="15"/>
    </row>
    <row r="11" spans="1:8">
      <c r="A11" s="925" t="s">
        <v>47</v>
      </c>
      <c r="B11" s="926"/>
      <c r="C11" s="927"/>
      <c r="D11" s="25" t="s">
        <v>48</v>
      </c>
      <c r="E11" s="26" t="s">
        <v>49</v>
      </c>
      <c r="F11" s="25" t="s">
        <v>50</v>
      </c>
      <c r="G11" s="27" t="s">
        <v>51</v>
      </c>
      <c r="H11" s="28"/>
    </row>
    <row r="12" spans="1:8">
      <c r="A12" s="934" t="s">
        <v>52</v>
      </c>
      <c r="B12" s="935"/>
      <c r="C12" s="936"/>
      <c r="D12" s="34"/>
      <c r="E12" s="30"/>
      <c r="F12" s="88">
        <v>0.05</v>
      </c>
      <c r="G12" s="32">
        <f>F12*H31</f>
        <v>488.1</v>
      </c>
      <c r="H12" s="33"/>
    </row>
    <row r="13" spans="1:8">
      <c r="A13" s="948" t="s">
        <v>103</v>
      </c>
      <c r="B13" s="938"/>
      <c r="C13" s="939"/>
      <c r="D13" s="34"/>
      <c r="E13" s="31">
        <f>+EQUIPOS!D3</f>
        <v>120873.10082671601</v>
      </c>
      <c r="F13" s="88">
        <v>0.125</v>
      </c>
      <c r="G13" s="32">
        <f>+E13*F13</f>
        <v>15109.137603339501</v>
      </c>
      <c r="H13" s="33"/>
    </row>
    <row r="14" spans="1:8" ht="13.8" thickBot="1">
      <c r="A14" s="922"/>
      <c r="B14" s="923"/>
      <c r="C14" s="924"/>
      <c r="D14" s="35"/>
      <c r="E14" s="36"/>
      <c r="F14" s="37"/>
      <c r="G14" s="38"/>
      <c r="H14" s="39"/>
    </row>
    <row r="15" spans="1:8" ht="13.8" thickBot="1">
      <c r="A15" s="15"/>
      <c r="B15" s="15"/>
      <c r="C15" s="15"/>
      <c r="D15" s="15"/>
      <c r="E15" s="15"/>
      <c r="F15" s="15"/>
      <c r="G15" s="40" t="s">
        <v>53</v>
      </c>
      <c r="H15" s="41">
        <f>SUM(G12:G14)</f>
        <v>15597.237603339501</v>
      </c>
    </row>
    <row r="16" spans="1:8" ht="13.8" thickBot="1">
      <c r="A16" s="16" t="s">
        <v>54</v>
      </c>
      <c r="B16" s="16"/>
      <c r="C16" s="15"/>
      <c r="D16" s="15"/>
      <c r="E16" s="15"/>
      <c r="F16" s="15"/>
      <c r="G16" s="15"/>
      <c r="H16" s="15"/>
    </row>
    <row r="17" spans="1:8">
      <c r="A17" s="925" t="s">
        <v>47</v>
      </c>
      <c r="B17" s="926"/>
      <c r="C17" s="927"/>
      <c r="D17" s="25" t="s">
        <v>1</v>
      </c>
      <c r="E17" s="25" t="s">
        <v>55</v>
      </c>
      <c r="F17" s="25" t="s">
        <v>56</v>
      </c>
      <c r="G17" s="27" t="s">
        <v>51</v>
      </c>
      <c r="H17" s="28"/>
    </row>
    <row r="18" spans="1:8">
      <c r="A18" s="42"/>
      <c r="B18" s="43"/>
      <c r="C18" s="44"/>
      <c r="D18" s="34"/>
      <c r="E18" s="45"/>
      <c r="F18" s="46"/>
      <c r="G18" s="32"/>
      <c r="H18" s="33"/>
    </row>
    <row r="19" spans="1:8" ht="13.8" thickBot="1">
      <c r="A19" s="49"/>
      <c r="B19" s="50"/>
      <c r="C19" s="51"/>
      <c r="D19" s="35"/>
      <c r="E19" s="36"/>
      <c r="F19" s="37"/>
      <c r="G19" s="38"/>
      <c r="H19" s="39"/>
    </row>
    <row r="20" spans="1:8" ht="13.8" thickBot="1">
      <c r="A20" s="15"/>
      <c r="B20" s="15"/>
      <c r="C20" s="15"/>
      <c r="D20" s="15"/>
      <c r="E20" s="15"/>
      <c r="F20" s="15"/>
      <c r="G20" s="40" t="s">
        <v>53</v>
      </c>
      <c r="H20" s="41">
        <f>SUM(G18:G19)</f>
        <v>0</v>
      </c>
    </row>
    <row r="21" spans="1:8" ht="13.8" thickBot="1">
      <c r="A21" s="52" t="s">
        <v>57</v>
      </c>
      <c r="B21" s="52"/>
      <c r="C21" s="50"/>
      <c r="D21" s="15"/>
      <c r="E21" s="15"/>
      <c r="F21" s="15"/>
      <c r="G21" s="15"/>
      <c r="H21" s="15"/>
    </row>
    <row r="22" spans="1:8">
      <c r="A22" s="89" t="s">
        <v>58</v>
      </c>
      <c r="B22" s="90"/>
      <c r="C22" s="91" t="s">
        <v>59</v>
      </c>
      <c r="D22" s="25" t="s">
        <v>60</v>
      </c>
      <c r="E22" s="25" t="s">
        <v>61</v>
      </c>
      <c r="F22" s="25" t="s">
        <v>62</v>
      </c>
      <c r="G22" s="56" t="s">
        <v>51</v>
      </c>
      <c r="H22" s="28"/>
    </row>
    <row r="23" spans="1:8" ht="13.8" thickBot="1">
      <c r="A23" s="60" t="s">
        <v>79</v>
      </c>
      <c r="B23" s="65"/>
      <c r="C23" s="92">
        <v>1.3</v>
      </c>
      <c r="D23" s="298">
        <v>2</v>
      </c>
      <c r="E23" s="266">
        <v>7</v>
      </c>
      <c r="F23" s="95">
        <v>2200</v>
      </c>
      <c r="G23" s="37">
        <f>+D23*E23*F23</f>
        <v>30800</v>
      </c>
      <c r="H23" s="39"/>
    </row>
    <row r="24" spans="1:8" ht="13.8" thickBot="1">
      <c r="A24" s="60"/>
      <c r="B24" s="65"/>
      <c r="C24" s="96"/>
      <c r="D24" s="93"/>
      <c r="E24" s="94"/>
      <c r="F24" s="95"/>
      <c r="G24" s="37"/>
      <c r="H24" s="39"/>
    </row>
    <row r="25" spans="1:8" ht="13.8" thickBot="1">
      <c r="A25" s="15"/>
      <c r="B25" s="15"/>
      <c r="C25" s="15"/>
      <c r="D25" s="15"/>
      <c r="E25" s="15"/>
      <c r="F25" s="15"/>
      <c r="G25" s="40" t="s">
        <v>53</v>
      </c>
      <c r="H25" s="78">
        <f>SUM(G23:G24)</f>
        <v>30800</v>
      </c>
    </row>
    <row r="26" spans="1:8" ht="13.8" thickBot="1">
      <c r="A26" s="52" t="s">
        <v>63</v>
      </c>
      <c r="B26" s="52"/>
      <c r="C26" s="15"/>
      <c r="D26" s="15"/>
      <c r="E26" s="15"/>
      <c r="F26" s="15"/>
      <c r="G26" s="15"/>
      <c r="H26" s="15"/>
    </row>
    <row r="27" spans="1:8">
      <c r="A27" s="53" t="s">
        <v>64</v>
      </c>
      <c r="B27" s="54"/>
      <c r="C27" s="62" t="s">
        <v>65</v>
      </c>
      <c r="D27" s="25" t="s">
        <v>66</v>
      </c>
      <c r="E27" s="26" t="s">
        <v>67</v>
      </c>
      <c r="F27" s="62" t="s">
        <v>50</v>
      </c>
      <c r="G27" s="27" t="s">
        <v>51</v>
      </c>
      <c r="H27" s="28"/>
    </row>
    <row r="28" spans="1:8" ht="18.600000000000001" customHeight="1">
      <c r="A28" s="42" t="s">
        <v>5</v>
      </c>
      <c r="B28" s="43"/>
      <c r="C28" s="31"/>
      <c r="D28" s="83"/>
      <c r="E28" s="31">
        <f>+Salarios!G11</f>
        <v>78096</v>
      </c>
      <c r="F28" s="31">
        <v>0.125</v>
      </c>
      <c r="G28" s="84">
        <f>+E28*F28</f>
        <v>9762</v>
      </c>
      <c r="H28" s="33"/>
    </row>
    <row r="29" spans="1:8">
      <c r="A29" s="42"/>
      <c r="B29" s="43"/>
      <c r="C29" s="64"/>
      <c r="D29" s="59"/>
      <c r="E29" s="45"/>
      <c r="F29" s="31"/>
      <c r="G29" s="32"/>
      <c r="H29" s="33"/>
    </row>
    <row r="30" spans="1:8" ht="13.8" thickBot="1">
      <c r="A30" s="60"/>
      <c r="B30" s="65"/>
      <c r="C30" s="36"/>
      <c r="D30" s="51"/>
      <c r="E30" s="51"/>
      <c r="F30" s="51"/>
      <c r="G30" s="50"/>
      <c r="H30" s="39"/>
    </row>
    <row r="31" spans="1:8" ht="13.8" thickBot="1">
      <c r="A31" s="15"/>
      <c r="B31" s="15"/>
      <c r="C31" s="15"/>
      <c r="D31" s="15"/>
      <c r="E31" s="15"/>
      <c r="F31" s="15"/>
      <c r="G31" s="40" t="s">
        <v>53</v>
      </c>
      <c r="H31" s="41">
        <f>SUM(G28:G30)</f>
        <v>9762</v>
      </c>
    </row>
    <row r="32" spans="1:8" ht="13.8" thickBot="1">
      <c r="A32" s="15"/>
      <c r="B32" s="15"/>
      <c r="C32" s="15"/>
      <c r="D32" s="15"/>
      <c r="E32" s="15"/>
      <c r="F32" s="15"/>
      <c r="G32" s="66"/>
      <c r="H32" s="15"/>
    </row>
    <row r="33" spans="1:8" ht="13.8" thickBot="1">
      <c r="A33" s="15"/>
      <c r="B33" s="15"/>
      <c r="C33" s="15"/>
      <c r="D33" s="15"/>
      <c r="E33" s="13" t="s">
        <v>68</v>
      </c>
      <c r="F33" s="67"/>
      <c r="G33" s="67"/>
      <c r="H33" s="41">
        <f>+ROUND(H15+H20+H25+H31,0)</f>
        <v>56159</v>
      </c>
    </row>
    <row r="34" spans="1:8" ht="13.8" thickBot="1">
      <c r="A34" s="16" t="s">
        <v>69</v>
      </c>
      <c r="B34" s="16"/>
      <c r="C34" s="15"/>
      <c r="D34" s="15"/>
      <c r="E34" s="15"/>
      <c r="F34" s="15"/>
      <c r="G34" s="15"/>
      <c r="H34" s="15"/>
    </row>
    <row r="35" spans="1:8">
      <c r="A35" s="68" t="s">
        <v>47</v>
      </c>
      <c r="B35" s="69"/>
      <c r="C35" s="69"/>
      <c r="D35" s="69"/>
      <c r="E35" s="70"/>
      <c r="F35" s="71" t="s">
        <v>3</v>
      </c>
      <c r="G35" s="72" t="s">
        <v>70</v>
      </c>
      <c r="H35" s="28"/>
    </row>
    <row r="36" spans="1:8">
      <c r="A36" s="42" t="s">
        <v>35</v>
      </c>
      <c r="B36" s="43"/>
      <c r="C36" s="43"/>
      <c r="D36" s="43"/>
      <c r="E36" s="44"/>
      <c r="F36" s="73"/>
      <c r="G36" s="74">
        <f>+F36*H33</f>
        <v>0</v>
      </c>
      <c r="H36" s="75"/>
    </row>
    <row r="37" spans="1:8">
      <c r="A37" s="42" t="s">
        <v>71</v>
      </c>
      <c r="B37" s="43"/>
      <c r="C37" s="43"/>
      <c r="D37" s="43"/>
      <c r="E37" s="44"/>
      <c r="F37" s="73"/>
      <c r="G37" s="74">
        <f>+F37*H33</f>
        <v>0</v>
      </c>
      <c r="H37" s="75"/>
    </row>
    <row r="38" spans="1:8" ht="13.8" thickBot="1">
      <c r="A38" s="49" t="s">
        <v>0</v>
      </c>
      <c r="B38" s="50"/>
      <c r="C38" s="50"/>
      <c r="D38" s="50"/>
      <c r="E38" s="51"/>
      <c r="F38" s="76"/>
      <c r="G38" s="77">
        <f>+F38*H33</f>
        <v>0</v>
      </c>
      <c r="H38" s="39"/>
    </row>
    <row r="39" spans="1:8" ht="13.8" thickBot="1">
      <c r="A39" s="15"/>
      <c r="B39" s="15"/>
      <c r="C39" s="15"/>
      <c r="D39" s="15"/>
      <c r="E39" s="15"/>
      <c r="F39" s="15"/>
      <c r="G39" s="40" t="s">
        <v>53</v>
      </c>
      <c r="H39" s="78">
        <f>ROUND(SUM(G36:G38),0)</f>
        <v>0</v>
      </c>
    </row>
    <row r="40" spans="1:8" ht="13.8" thickBot="1">
      <c r="A40" s="15"/>
      <c r="B40" s="15"/>
      <c r="C40" s="15"/>
      <c r="D40" s="15"/>
      <c r="E40" s="15"/>
      <c r="F40" s="15"/>
      <c r="G40" s="15"/>
      <c r="H40" s="15"/>
    </row>
    <row r="41" spans="1:8" ht="13.8" thickBot="1">
      <c r="C41" s="15"/>
      <c r="D41" s="13" t="s">
        <v>72</v>
      </c>
      <c r="E41" s="67"/>
      <c r="F41" s="67"/>
      <c r="G41" s="67"/>
      <c r="H41" s="41">
        <f>ROUND((H33+H39),0)</f>
        <v>56159</v>
      </c>
    </row>
  </sheetData>
  <mergeCells count="8">
    <mergeCell ref="A14:C14"/>
    <mergeCell ref="A17:C17"/>
    <mergeCell ref="A13:C13"/>
    <mergeCell ref="D5:H5"/>
    <mergeCell ref="B7:F7"/>
    <mergeCell ref="B8:E8"/>
    <mergeCell ref="A11:C11"/>
    <mergeCell ref="A12:C12"/>
  </mergeCells>
  <pageMargins left="0.71" right="0.71" top="0.75" bottom="0.75" header="0.31" footer="0.31"/>
  <pageSetup paperSize="9" scale="80" orientation="portrait" horizontalDpi="4294967295" verticalDpi="4294967295" r:id="rId1"/>
  <rowBreaks count="1" manualBreakCount="1">
    <brk id="41" max="16383" man="1"/>
  </rowBreaks>
  <colBreaks count="1" manualBreakCount="1">
    <brk id="8"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sheetPr>
  <dimension ref="A2:H43"/>
  <sheetViews>
    <sheetView view="pageBreakPreview" topLeftCell="A32" zoomScaleNormal="120" zoomScaleSheetLayoutView="100" zoomScalePageLayoutView="120" workbookViewId="0">
      <selection activeCell="F32" sqref="F32"/>
    </sheetView>
  </sheetViews>
  <sheetFormatPr baseColWidth="10" defaultRowHeight="13.2"/>
  <cols>
    <col min="1" max="1" width="11" style="6"/>
    <col min="2" max="2" width="10.09765625" style="6" customWidth="1"/>
    <col min="3" max="3" width="23.3984375" style="6" customWidth="1"/>
    <col min="4" max="4" width="13.59765625" style="6" customWidth="1"/>
    <col min="5" max="5" width="11" style="6"/>
    <col min="6" max="6" width="12" style="6" customWidth="1"/>
    <col min="7" max="7" width="9.5" style="6" bestFit="1" customWidth="1"/>
    <col min="8" max="256" width="11" style="6"/>
    <col min="257" max="257" width="10.09765625" style="6" customWidth="1"/>
    <col min="258" max="258" width="16" style="6" customWidth="1"/>
    <col min="259" max="512" width="11" style="6"/>
    <col min="513" max="513" width="10.09765625" style="6" customWidth="1"/>
    <col min="514" max="514" width="16" style="6" customWidth="1"/>
    <col min="515" max="768" width="11" style="6"/>
    <col min="769" max="769" width="10.09765625" style="6" customWidth="1"/>
    <col min="770" max="770" width="16" style="6" customWidth="1"/>
    <col min="771" max="1024" width="11" style="6"/>
    <col min="1025" max="1025" width="10.09765625" style="6" customWidth="1"/>
    <col min="1026" max="1026" width="16" style="6" customWidth="1"/>
    <col min="1027" max="1280" width="11" style="6"/>
    <col min="1281" max="1281" width="10.09765625" style="6" customWidth="1"/>
    <col min="1282" max="1282" width="16" style="6" customWidth="1"/>
    <col min="1283" max="1536" width="11" style="6"/>
    <col min="1537" max="1537" width="10.09765625" style="6" customWidth="1"/>
    <col min="1538" max="1538" width="16" style="6" customWidth="1"/>
    <col min="1539" max="1792" width="11" style="6"/>
    <col min="1793" max="1793" width="10.09765625" style="6" customWidth="1"/>
    <col min="1794" max="1794" width="16" style="6" customWidth="1"/>
    <col min="1795" max="2048" width="11" style="6"/>
    <col min="2049" max="2049" width="10.09765625" style="6" customWidth="1"/>
    <col min="2050" max="2050" width="16" style="6" customWidth="1"/>
    <col min="2051" max="2304" width="11" style="6"/>
    <col min="2305" max="2305" width="10.09765625" style="6" customWidth="1"/>
    <col min="2306" max="2306" width="16" style="6" customWidth="1"/>
    <col min="2307" max="2560" width="11" style="6"/>
    <col min="2561" max="2561" width="10.09765625" style="6" customWidth="1"/>
    <col min="2562" max="2562" width="16" style="6" customWidth="1"/>
    <col min="2563" max="2816" width="11" style="6"/>
    <col min="2817" max="2817" width="10.09765625" style="6" customWidth="1"/>
    <col min="2818" max="2818" width="16" style="6" customWidth="1"/>
    <col min="2819" max="3072" width="11" style="6"/>
    <col min="3073" max="3073" width="10.09765625" style="6" customWidth="1"/>
    <col min="3074" max="3074" width="16" style="6" customWidth="1"/>
    <col min="3075" max="3328" width="11" style="6"/>
    <col min="3329" max="3329" width="10.09765625" style="6" customWidth="1"/>
    <col min="3330" max="3330" width="16" style="6" customWidth="1"/>
    <col min="3331" max="3584" width="11" style="6"/>
    <col min="3585" max="3585" width="10.09765625" style="6" customWidth="1"/>
    <col min="3586" max="3586" width="16" style="6" customWidth="1"/>
    <col min="3587" max="3840" width="11" style="6"/>
    <col min="3841" max="3841" width="10.09765625" style="6" customWidth="1"/>
    <col min="3842" max="3842" width="16" style="6" customWidth="1"/>
    <col min="3843" max="4096" width="11" style="6"/>
    <col min="4097" max="4097" width="10.09765625" style="6" customWidth="1"/>
    <col min="4098" max="4098" width="16" style="6" customWidth="1"/>
    <col min="4099" max="4352" width="11" style="6"/>
    <col min="4353" max="4353" width="10.09765625" style="6" customWidth="1"/>
    <col min="4354" max="4354" width="16" style="6" customWidth="1"/>
    <col min="4355" max="4608" width="11" style="6"/>
    <col min="4609" max="4609" width="10.09765625" style="6" customWidth="1"/>
    <col min="4610" max="4610" width="16" style="6" customWidth="1"/>
    <col min="4611" max="4864" width="11" style="6"/>
    <col min="4865" max="4865" width="10.09765625" style="6" customWidth="1"/>
    <col min="4866" max="4866" width="16" style="6" customWidth="1"/>
    <col min="4867" max="5120" width="11" style="6"/>
    <col min="5121" max="5121" width="10.09765625" style="6" customWidth="1"/>
    <col min="5122" max="5122" width="16" style="6" customWidth="1"/>
    <col min="5123" max="5376" width="11" style="6"/>
    <col min="5377" max="5377" width="10.09765625" style="6" customWidth="1"/>
    <col min="5378" max="5378" width="16" style="6" customWidth="1"/>
    <col min="5379" max="5632" width="11" style="6"/>
    <col min="5633" max="5633" width="10.09765625" style="6" customWidth="1"/>
    <col min="5634" max="5634" width="16" style="6" customWidth="1"/>
    <col min="5635" max="5888" width="11" style="6"/>
    <col min="5889" max="5889" width="10.09765625" style="6" customWidth="1"/>
    <col min="5890" max="5890" width="16" style="6" customWidth="1"/>
    <col min="5891" max="6144" width="11" style="6"/>
    <col min="6145" max="6145" width="10.09765625" style="6" customWidth="1"/>
    <col min="6146" max="6146" width="16" style="6" customWidth="1"/>
    <col min="6147" max="6400" width="11" style="6"/>
    <col min="6401" max="6401" width="10.09765625" style="6" customWidth="1"/>
    <col min="6402" max="6402" width="16" style="6" customWidth="1"/>
    <col min="6403" max="6656" width="11" style="6"/>
    <col min="6657" max="6657" width="10.09765625" style="6" customWidth="1"/>
    <col min="6658" max="6658" width="16" style="6" customWidth="1"/>
    <col min="6659" max="6912" width="11" style="6"/>
    <col min="6913" max="6913" width="10.09765625" style="6" customWidth="1"/>
    <col min="6914" max="6914" width="16" style="6" customWidth="1"/>
    <col min="6915" max="7168" width="11" style="6"/>
    <col min="7169" max="7169" width="10.09765625" style="6" customWidth="1"/>
    <col min="7170" max="7170" width="16" style="6" customWidth="1"/>
    <col min="7171" max="7424" width="11" style="6"/>
    <col min="7425" max="7425" width="10.09765625" style="6" customWidth="1"/>
    <col min="7426" max="7426" width="16" style="6" customWidth="1"/>
    <col min="7427" max="7680" width="11" style="6"/>
    <col min="7681" max="7681" width="10.09765625" style="6" customWidth="1"/>
    <col min="7682" max="7682" width="16" style="6" customWidth="1"/>
    <col min="7683" max="7936" width="11" style="6"/>
    <col min="7937" max="7937" width="10.09765625" style="6" customWidth="1"/>
    <col min="7938" max="7938" width="16" style="6" customWidth="1"/>
    <col min="7939" max="8192" width="11" style="6"/>
    <col min="8193" max="8193" width="10.09765625" style="6" customWidth="1"/>
    <col min="8194" max="8194" width="16" style="6" customWidth="1"/>
    <col min="8195" max="8448" width="11" style="6"/>
    <col min="8449" max="8449" width="10.09765625" style="6" customWidth="1"/>
    <col min="8450" max="8450" width="16" style="6" customWidth="1"/>
    <col min="8451" max="8704" width="11" style="6"/>
    <col min="8705" max="8705" width="10.09765625" style="6" customWidth="1"/>
    <col min="8706" max="8706" width="16" style="6" customWidth="1"/>
    <col min="8707" max="8960" width="11" style="6"/>
    <col min="8961" max="8961" width="10.09765625" style="6" customWidth="1"/>
    <col min="8962" max="8962" width="16" style="6" customWidth="1"/>
    <col min="8963" max="9216" width="11" style="6"/>
    <col min="9217" max="9217" width="10.09765625" style="6" customWidth="1"/>
    <col min="9218" max="9218" width="16" style="6" customWidth="1"/>
    <col min="9219" max="9472" width="11" style="6"/>
    <col min="9473" max="9473" width="10.09765625" style="6" customWidth="1"/>
    <col min="9474" max="9474" width="16" style="6" customWidth="1"/>
    <col min="9475" max="9728" width="11" style="6"/>
    <col min="9729" max="9729" width="10.09765625" style="6" customWidth="1"/>
    <col min="9730" max="9730" width="16" style="6" customWidth="1"/>
    <col min="9731" max="9984" width="11" style="6"/>
    <col min="9985" max="9985" width="10.09765625" style="6" customWidth="1"/>
    <col min="9986" max="9986" width="16" style="6" customWidth="1"/>
    <col min="9987" max="10240" width="11" style="6"/>
    <col min="10241" max="10241" width="10.09765625" style="6" customWidth="1"/>
    <col min="10242" max="10242" width="16" style="6" customWidth="1"/>
    <col min="10243" max="10496" width="11" style="6"/>
    <col min="10497" max="10497" width="10.09765625" style="6" customWidth="1"/>
    <col min="10498" max="10498" width="16" style="6" customWidth="1"/>
    <col min="10499" max="10752" width="11" style="6"/>
    <col min="10753" max="10753" width="10.09765625" style="6" customWidth="1"/>
    <col min="10754" max="10754" width="16" style="6" customWidth="1"/>
    <col min="10755" max="11008" width="11" style="6"/>
    <col min="11009" max="11009" width="10.09765625" style="6" customWidth="1"/>
    <col min="11010" max="11010" width="16" style="6" customWidth="1"/>
    <col min="11011" max="11264" width="11" style="6"/>
    <col min="11265" max="11265" width="10.09765625" style="6" customWidth="1"/>
    <col min="11266" max="11266" width="16" style="6" customWidth="1"/>
    <col min="11267" max="11520" width="11" style="6"/>
    <col min="11521" max="11521" width="10.09765625" style="6" customWidth="1"/>
    <col min="11522" max="11522" width="16" style="6" customWidth="1"/>
    <col min="11523" max="11776" width="11" style="6"/>
    <col min="11777" max="11777" width="10.09765625" style="6" customWidth="1"/>
    <col min="11778" max="11778" width="16" style="6" customWidth="1"/>
    <col min="11779" max="12032" width="11" style="6"/>
    <col min="12033" max="12033" width="10.09765625" style="6" customWidth="1"/>
    <col min="12034" max="12034" width="16" style="6" customWidth="1"/>
    <col min="12035" max="12288" width="11" style="6"/>
    <col min="12289" max="12289" width="10.09765625" style="6" customWidth="1"/>
    <col min="12290" max="12290" width="16" style="6" customWidth="1"/>
    <col min="12291" max="12544" width="11" style="6"/>
    <col min="12545" max="12545" width="10.09765625" style="6" customWidth="1"/>
    <col min="12546" max="12546" width="16" style="6" customWidth="1"/>
    <col min="12547" max="12800" width="11" style="6"/>
    <col min="12801" max="12801" width="10.09765625" style="6" customWidth="1"/>
    <col min="12802" max="12802" width="16" style="6" customWidth="1"/>
    <col min="12803" max="13056" width="11" style="6"/>
    <col min="13057" max="13057" width="10.09765625" style="6" customWidth="1"/>
    <col min="13058" max="13058" width="16" style="6" customWidth="1"/>
    <col min="13059" max="13312" width="11" style="6"/>
    <col min="13313" max="13313" width="10.09765625" style="6" customWidth="1"/>
    <col min="13314" max="13314" width="16" style="6" customWidth="1"/>
    <col min="13315" max="13568" width="11" style="6"/>
    <col min="13569" max="13569" width="10.09765625" style="6" customWidth="1"/>
    <col min="13570" max="13570" width="16" style="6" customWidth="1"/>
    <col min="13571" max="13824" width="11" style="6"/>
    <col min="13825" max="13825" width="10.09765625" style="6" customWidth="1"/>
    <col min="13826" max="13826" width="16" style="6" customWidth="1"/>
    <col min="13827" max="14080" width="11" style="6"/>
    <col min="14081" max="14081" width="10.09765625" style="6" customWidth="1"/>
    <col min="14082" max="14082" width="16" style="6" customWidth="1"/>
    <col min="14083" max="14336" width="11" style="6"/>
    <col min="14337" max="14337" width="10.09765625" style="6" customWidth="1"/>
    <col min="14338" max="14338" width="16" style="6" customWidth="1"/>
    <col min="14339" max="14592" width="11" style="6"/>
    <col min="14593" max="14593" width="10.09765625" style="6" customWidth="1"/>
    <col min="14594" max="14594" width="16" style="6" customWidth="1"/>
    <col min="14595" max="14848" width="11" style="6"/>
    <col min="14849" max="14849" width="10.09765625" style="6" customWidth="1"/>
    <col min="14850" max="14850" width="16" style="6" customWidth="1"/>
    <col min="14851" max="15104" width="11" style="6"/>
    <col min="15105" max="15105" width="10.09765625" style="6" customWidth="1"/>
    <col min="15106" max="15106" width="16" style="6" customWidth="1"/>
    <col min="15107" max="15360" width="11" style="6"/>
    <col min="15361" max="15361" width="10.09765625" style="6" customWidth="1"/>
    <col min="15362" max="15362" width="16" style="6" customWidth="1"/>
    <col min="15363" max="15616" width="11" style="6"/>
    <col min="15617" max="15617" width="10.09765625" style="6" customWidth="1"/>
    <col min="15618" max="15618" width="16" style="6" customWidth="1"/>
    <col min="15619" max="15872" width="11" style="6"/>
    <col min="15873" max="15873" width="10.09765625" style="6" customWidth="1"/>
    <col min="15874" max="15874" width="16" style="6" customWidth="1"/>
    <col min="15875" max="16128" width="11" style="6"/>
    <col min="16129" max="16129" width="10.09765625" style="6" customWidth="1"/>
    <col min="16130" max="16130" width="16" style="6" customWidth="1"/>
    <col min="16131" max="16383" width="11" style="6"/>
    <col min="16384" max="16384" width="9.09765625" style="6" customWidth="1"/>
  </cols>
  <sheetData>
    <row r="2" spans="1:8" ht="13.8" thickBot="1"/>
    <row r="3" spans="1:8">
      <c r="A3" s="7" t="s">
        <v>38</v>
      </c>
      <c r="B3" s="8"/>
      <c r="C3" s="9"/>
      <c r="D3" s="10"/>
      <c r="E3" s="10"/>
      <c r="F3" s="10"/>
      <c r="G3" s="10"/>
      <c r="H3" s="11"/>
    </row>
    <row r="4" spans="1:8">
      <c r="A4" s="12" t="s">
        <v>39</v>
      </c>
      <c r="B4" s="13"/>
      <c r="C4" s="14"/>
      <c r="D4" s="15"/>
      <c r="E4" s="16" t="s">
        <v>40</v>
      </c>
      <c r="F4" s="15"/>
      <c r="G4" s="15"/>
      <c r="H4" s="17"/>
    </row>
    <row r="5" spans="1:8" ht="13.8" thickBot="1">
      <c r="A5" s="18" t="s">
        <v>184</v>
      </c>
      <c r="B5" s="19"/>
      <c r="C5" s="20"/>
      <c r="D5" s="928"/>
      <c r="E5" s="929"/>
      <c r="F5" s="929"/>
      <c r="G5" s="929"/>
      <c r="H5" s="930"/>
    </row>
    <row r="6" spans="1:8">
      <c r="A6" s="21"/>
      <c r="B6" s="15"/>
      <c r="C6" s="15"/>
      <c r="D6" s="15"/>
      <c r="E6" s="15"/>
      <c r="F6" s="15"/>
      <c r="G6" s="15"/>
      <c r="H6" s="15"/>
    </row>
    <row r="7" spans="1:8" ht="21.6" customHeight="1">
      <c r="A7" s="97" t="s">
        <v>179</v>
      </c>
      <c r="B7" s="931" t="str">
        <f>+PRESUPUESTO!A2</f>
        <v>MANTENIMIENTO Y MEJORAMIENTO DE LAS VÍAS URBANAS DEL  MUNICIPIO DE SANTA FE DE ANTIOQUIA, MEDIANTE LA REPOSICIÓN DE PAVIMENTO</v>
      </c>
      <c r="C7" s="932"/>
      <c r="D7" s="932"/>
      <c r="E7" s="932"/>
      <c r="F7" s="932"/>
      <c r="G7" s="22" t="s">
        <v>78</v>
      </c>
      <c r="H7" s="15"/>
    </row>
    <row r="8" spans="1:8" ht="21.6" customHeight="1">
      <c r="A8" s="23" t="s">
        <v>42</v>
      </c>
      <c r="B8" s="949" t="s">
        <v>90</v>
      </c>
      <c r="C8" s="949"/>
      <c r="D8" s="949"/>
      <c r="E8" s="949"/>
      <c r="F8" s="23"/>
      <c r="G8" s="22" t="s">
        <v>75</v>
      </c>
      <c r="H8" s="80">
        <v>2.4</v>
      </c>
    </row>
    <row r="9" spans="1:8" ht="15" customHeight="1">
      <c r="A9" s="24"/>
      <c r="B9" s="23"/>
      <c r="C9" s="23"/>
      <c r="D9" s="23"/>
      <c r="E9" s="23"/>
      <c r="F9" s="23"/>
      <c r="G9" s="22" t="s">
        <v>45</v>
      </c>
      <c r="H9" s="80" t="s">
        <v>8</v>
      </c>
    </row>
    <row r="10" spans="1:8" ht="13.8" thickBot="1">
      <c r="A10" s="16" t="s">
        <v>46</v>
      </c>
      <c r="B10" s="16"/>
      <c r="C10" s="15"/>
      <c r="D10" s="15"/>
      <c r="E10" s="15"/>
      <c r="F10" s="15"/>
      <c r="G10" s="15"/>
      <c r="H10" s="15"/>
    </row>
    <row r="11" spans="1:8">
      <c r="A11" s="925" t="s">
        <v>47</v>
      </c>
      <c r="B11" s="926"/>
      <c r="C11" s="927"/>
      <c r="D11" s="25" t="s">
        <v>48</v>
      </c>
      <c r="E11" s="26" t="s">
        <v>49</v>
      </c>
      <c r="F11" s="25" t="s">
        <v>50</v>
      </c>
      <c r="G11" s="27" t="s">
        <v>51</v>
      </c>
      <c r="H11" s="28"/>
    </row>
    <row r="12" spans="1:8">
      <c r="A12" s="934" t="s">
        <v>102</v>
      </c>
      <c r="B12" s="935"/>
      <c r="C12" s="936"/>
      <c r="D12" s="34"/>
      <c r="E12" s="31">
        <v>129351.17</v>
      </c>
      <c r="F12" s="88">
        <v>2.2222222222222222E-3</v>
      </c>
      <c r="G12" s="32">
        <f>+E12*F12</f>
        <v>287.44704444444443</v>
      </c>
      <c r="H12" s="33"/>
    </row>
    <row r="13" spans="1:8">
      <c r="A13" s="934" t="s">
        <v>175</v>
      </c>
      <c r="B13" s="935"/>
      <c r="C13" s="936"/>
      <c r="D13" s="29"/>
      <c r="E13" s="30">
        <f>+EQUIPOS!D6</f>
        <v>128918.09604711263</v>
      </c>
      <c r="F13" s="88">
        <v>2.2222222222222222E-3</v>
      </c>
      <c r="G13" s="32">
        <f>+E13*F13</f>
        <v>286.4846578824725</v>
      </c>
      <c r="H13" s="33"/>
    </row>
    <row r="14" spans="1:8">
      <c r="A14" s="934" t="s">
        <v>52</v>
      </c>
      <c r="B14" s="935"/>
      <c r="C14" s="936"/>
      <c r="D14" s="29"/>
      <c r="E14" s="30"/>
      <c r="F14" s="31">
        <v>0.05</v>
      </c>
      <c r="G14" s="32">
        <f>F14*H33</f>
        <v>62.476800000000019</v>
      </c>
      <c r="H14" s="33"/>
    </row>
    <row r="15" spans="1:8" ht="13.8" thickBot="1">
      <c r="A15" s="922"/>
      <c r="B15" s="923"/>
      <c r="C15" s="924"/>
      <c r="D15" s="35"/>
      <c r="E15" s="36"/>
      <c r="F15" s="37"/>
      <c r="G15" s="38"/>
      <c r="H15" s="39"/>
    </row>
    <row r="16" spans="1:8" ht="13.8" thickBot="1">
      <c r="A16" s="15"/>
      <c r="B16" s="15"/>
      <c r="C16" s="15"/>
      <c r="D16" s="15"/>
      <c r="E16" s="15"/>
      <c r="F16" s="15"/>
      <c r="G16" s="40" t="s">
        <v>53</v>
      </c>
      <c r="H16" s="41">
        <f>SUM(G12:G15)</f>
        <v>636.40850232691696</v>
      </c>
    </row>
    <row r="17" spans="1:8" ht="13.8" thickBot="1">
      <c r="A17" s="16" t="s">
        <v>54</v>
      </c>
      <c r="B17" s="16"/>
      <c r="C17" s="15"/>
      <c r="D17" s="15"/>
      <c r="E17" s="15"/>
      <c r="F17" s="15"/>
      <c r="G17" s="15"/>
      <c r="H17" s="15"/>
    </row>
    <row r="18" spans="1:8">
      <c r="A18" s="925" t="s">
        <v>47</v>
      </c>
      <c r="B18" s="926"/>
      <c r="C18" s="927"/>
      <c r="D18" s="25" t="s">
        <v>1</v>
      </c>
      <c r="E18" s="25" t="s">
        <v>55</v>
      </c>
      <c r="F18" s="25" t="s">
        <v>56</v>
      </c>
      <c r="G18" s="27" t="s">
        <v>51</v>
      </c>
      <c r="H18" s="28"/>
    </row>
    <row r="19" spans="1:8">
      <c r="A19" s="42" t="s">
        <v>17</v>
      </c>
      <c r="B19" s="43"/>
      <c r="C19" s="44"/>
      <c r="D19" s="34" t="s">
        <v>16</v>
      </c>
      <c r="E19" s="45">
        <v>84</v>
      </c>
      <c r="F19" s="46">
        <v>0.33333333333333331</v>
      </c>
      <c r="G19" s="32">
        <f>E19*F19</f>
        <v>28</v>
      </c>
      <c r="H19" s="33"/>
    </row>
    <row r="20" spans="1:8">
      <c r="A20" s="42"/>
      <c r="B20" s="43"/>
      <c r="C20" s="44"/>
      <c r="D20" s="29"/>
      <c r="E20" s="30"/>
      <c r="F20" s="47"/>
      <c r="G20" s="48"/>
      <c r="H20" s="33"/>
    </row>
    <row r="21" spans="1:8" ht="13.8" thickBot="1">
      <c r="A21" s="49"/>
      <c r="B21" s="50"/>
      <c r="C21" s="51"/>
      <c r="D21" s="35"/>
      <c r="E21" s="36"/>
      <c r="F21" s="37"/>
      <c r="G21" s="38"/>
      <c r="H21" s="39"/>
    </row>
    <row r="22" spans="1:8" ht="13.8" thickBot="1">
      <c r="A22" s="15"/>
      <c r="B22" s="15"/>
      <c r="C22" s="15"/>
      <c r="D22" s="15"/>
      <c r="E22" s="15"/>
      <c r="F22" s="15"/>
      <c r="G22" s="40" t="s">
        <v>53</v>
      </c>
      <c r="H22" s="41">
        <f>SUM(G19:G21)</f>
        <v>28</v>
      </c>
    </row>
    <row r="23" spans="1:8" ht="13.8" thickBot="1">
      <c r="A23" s="52" t="s">
        <v>57</v>
      </c>
      <c r="B23" s="52"/>
      <c r="C23" s="50"/>
      <c r="D23" s="15"/>
      <c r="E23" s="15"/>
      <c r="F23" s="15"/>
      <c r="G23" s="15"/>
      <c r="H23" s="15"/>
    </row>
    <row r="24" spans="1:8">
      <c r="A24" s="89" t="s">
        <v>58</v>
      </c>
      <c r="B24" s="90"/>
      <c r="C24" s="91" t="s">
        <v>59</v>
      </c>
      <c r="D24" s="25" t="s">
        <v>60</v>
      </c>
      <c r="E24" s="25" t="s">
        <v>61</v>
      </c>
      <c r="F24" s="25" t="s">
        <v>62</v>
      </c>
      <c r="G24" s="56" t="s">
        <v>51</v>
      </c>
      <c r="H24" s="28"/>
    </row>
    <row r="25" spans="1:8" ht="13.8" thickBot="1">
      <c r="A25" s="60"/>
      <c r="B25" s="65"/>
      <c r="C25" s="92"/>
      <c r="D25" s="93"/>
      <c r="E25" s="94"/>
      <c r="F25" s="95"/>
      <c r="G25" s="37"/>
      <c r="H25" s="39"/>
    </row>
    <row r="26" spans="1:8" ht="13.8" thickBot="1">
      <c r="A26" s="60"/>
      <c r="B26" s="65"/>
      <c r="C26" s="96"/>
      <c r="D26" s="93"/>
      <c r="E26" s="94"/>
      <c r="F26" s="95"/>
      <c r="G26" s="37"/>
      <c r="H26" s="39"/>
    </row>
    <row r="27" spans="1:8" ht="13.8" thickBot="1">
      <c r="A27" s="15"/>
      <c r="B27" s="15"/>
      <c r="C27" s="15"/>
      <c r="D27" s="15"/>
      <c r="E27" s="15"/>
      <c r="F27" s="15"/>
      <c r="G27" s="40" t="s">
        <v>53</v>
      </c>
      <c r="H27" s="78">
        <f>SUM(G25:G26)</f>
        <v>0</v>
      </c>
    </row>
    <row r="28" spans="1:8" ht="13.8" thickBot="1">
      <c r="A28" s="52" t="s">
        <v>63</v>
      </c>
      <c r="B28" s="52"/>
      <c r="C28" s="15"/>
      <c r="D28" s="15"/>
      <c r="E28" s="15"/>
      <c r="F28" s="15"/>
      <c r="G28" s="15"/>
      <c r="H28" s="15"/>
    </row>
    <row r="29" spans="1:8">
      <c r="A29" s="53" t="s">
        <v>64</v>
      </c>
      <c r="B29" s="54"/>
      <c r="C29" s="62" t="s">
        <v>65</v>
      </c>
      <c r="D29" s="25" t="s">
        <v>66</v>
      </c>
      <c r="E29" s="26" t="s">
        <v>67</v>
      </c>
      <c r="F29" s="62" t="s">
        <v>50</v>
      </c>
      <c r="G29" s="27" t="s">
        <v>51</v>
      </c>
      <c r="H29" s="28"/>
    </row>
    <row r="30" spans="1:8" ht="15" customHeight="1">
      <c r="A30" s="42" t="s">
        <v>94</v>
      </c>
      <c r="B30" s="43"/>
      <c r="C30" s="267">
        <v>2</v>
      </c>
      <c r="D30" s="103"/>
      <c r="E30" s="31">
        <f>+Salarios!G11*C30</f>
        <v>156192</v>
      </c>
      <c r="F30" s="88">
        <v>4.0000000000000001E-3</v>
      </c>
      <c r="G30" s="84">
        <f>+E30*F30</f>
        <v>624.76800000000003</v>
      </c>
      <c r="H30" s="33"/>
    </row>
    <row r="31" spans="1:8">
      <c r="A31" s="42" t="s">
        <v>93</v>
      </c>
      <c r="B31" s="43"/>
      <c r="C31" s="64"/>
      <c r="D31" s="103"/>
      <c r="E31" s="31">
        <f>+Salarios!G9</f>
        <v>156192.00000000006</v>
      </c>
      <c r="F31" s="88">
        <v>4.0000000000000001E-3</v>
      </c>
      <c r="G31" s="84">
        <f>+E31*F31</f>
        <v>624.76800000000026</v>
      </c>
      <c r="H31" s="33"/>
    </row>
    <row r="32" spans="1:8" ht="13.8" thickBot="1">
      <c r="A32" s="60"/>
      <c r="B32" s="65"/>
      <c r="C32" s="36"/>
      <c r="D32" s="51"/>
      <c r="E32" s="51"/>
      <c r="F32" s="51"/>
      <c r="G32" s="50"/>
      <c r="H32" s="39"/>
    </row>
    <row r="33" spans="1:8" ht="13.8" thickBot="1">
      <c r="A33" s="15"/>
      <c r="B33" s="15"/>
      <c r="C33" s="15"/>
      <c r="D33" s="15"/>
      <c r="E33" s="15"/>
      <c r="F33" s="15"/>
      <c r="G33" s="40" t="s">
        <v>53</v>
      </c>
      <c r="H33" s="41">
        <f>SUM(G30:G32)</f>
        <v>1249.5360000000003</v>
      </c>
    </row>
    <row r="34" spans="1:8" ht="13.8" thickBot="1">
      <c r="A34" s="15"/>
      <c r="B34" s="15"/>
      <c r="C34" s="15"/>
      <c r="D34" s="15"/>
      <c r="E34" s="15"/>
      <c r="F34" s="15"/>
      <c r="G34" s="66"/>
      <c r="H34" s="15"/>
    </row>
    <row r="35" spans="1:8" ht="13.8" thickBot="1">
      <c r="A35" s="15"/>
      <c r="B35" s="15"/>
      <c r="C35" s="15"/>
      <c r="D35" s="15"/>
      <c r="E35" s="13" t="s">
        <v>68</v>
      </c>
      <c r="F35" s="67"/>
      <c r="G35" s="67"/>
      <c r="H35" s="41">
        <f>+ROUND(H16+H22+H27+H33,0)</f>
        <v>1914</v>
      </c>
    </row>
    <row r="36" spans="1:8" ht="13.8" thickBot="1">
      <c r="A36" s="16" t="s">
        <v>69</v>
      </c>
      <c r="B36" s="16"/>
      <c r="C36" s="15"/>
      <c r="D36" s="15"/>
      <c r="E36" s="15"/>
      <c r="F36" s="15"/>
      <c r="G36" s="15"/>
      <c r="H36" s="15"/>
    </row>
    <row r="37" spans="1:8">
      <c r="A37" s="68" t="s">
        <v>47</v>
      </c>
      <c r="B37" s="69"/>
      <c r="C37" s="69"/>
      <c r="D37" s="69"/>
      <c r="E37" s="70"/>
      <c r="F37" s="71" t="s">
        <v>3</v>
      </c>
      <c r="G37" s="72" t="s">
        <v>70</v>
      </c>
      <c r="H37" s="28"/>
    </row>
    <row r="38" spans="1:8">
      <c r="A38" s="42" t="s">
        <v>35</v>
      </c>
      <c r="B38" s="43"/>
      <c r="C38" s="43"/>
      <c r="D38" s="43"/>
      <c r="E38" s="44"/>
      <c r="F38" s="73"/>
      <c r="G38" s="74">
        <f>+F38*H35</f>
        <v>0</v>
      </c>
      <c r="H38" s="75"/>
    </row>
    <row r="39" spans="1:8">
      <c r="A39" s="42" t="s">
        <v>71</v>
      </c>
      <c r="B39" s="43"/>
      <c r="C39" s="43"/>
      <c r="D39" s="43"/>
      <c r="E39" s="44"/>
      <c r="F39" s="73"/>
      <c r="G39" s="74">
        <f>+F39*H35</f>
        <v>0</v>
      </c>
      <c r="H39" s="75"/>
    </row>
    <row r="40" spans="1:8" ht="13.8" thickBot="1">
      <c r="A40" s="49" t="s">
        <v>0</v>
      </c>
      <c r="B40" s="50"/>
      <c r="C40" s="50"/>
      <c r="D40" s="50"/>
      <c r="E40" s="51"/>
      <c r="F40" s="76"/>
      <c r="G40" s="77">
        <f>+F40*H35</f>
        <v>0</v>
      </c>
      <c r="H40" s="39"/>
    </row>
    <row r="41" spans="1:8" ht="13.8" thickBot="1">
      <c r="A41" s="15"/>
      <c r="B41" s="15"/>
      <c r="C41" s="15"/>
      <c r="D41" s="15"/>
      <c r="E41" s="15"/>
      <c r="F41" s="15"/>
      <c r="G41" s="40" t="s">
        <v>53</v>
      </c>
      <c r="H41" s="78">
        <f>ROUND(SUM(G38:G40),0)</f>
        <v>0</v>
      </c>
    </row>
    <row r="42" spans="1:8" ht="13.8" thickBot="1">
      <c r="A42" s="15"/>
      <c r="B42" s="15"/>
      <c r="C42" s="15"/>
      <c r="D42" s="15"/>
      <c r="E42" s="15"/>
      <c r="F42" s="15"/>
      <c r="G42" s="15"/>
      <c r="H42" s="15"/>
    </row>
    <row r="43" spans="1:8" ht="13.8" thickBot="1">
      <c r="C43" s="15"/>
      <c r="D43" s="13" t="s">
        <v>72</v>
      </c>
      <c r="E43" s="67"/>
      <c r="F43" s="67"/>
      <c r="G43" s="67"/>
      <c r="H43" s="41">
        <f>ROUND((H35+H41),0)</f>
        <v>1914</v>
      </c>
    </row>
  </sheetData>
  <mergeCells count="9">
    <mergeCell ref="A14:C14"/>
    <mergeCell ref="A15:C15"/>
    <mergeCell ref="A18:C18"/>
    <mergeCell ref="A12:C12"/>
    <mergeCell ref="D5:H5"/>
    <mergeCell ref="B7:F7"/>
    <mergeCell ref="B8:E8"/>
    <mergeCell ref="A11:C11"/>
    <mergeCell ref="A13:C13"/>
  </mergeCells>
  <pageMargins left="0.71" right="0.71" top="0.75" bottom="0.75" header="0.31" footer="0.31"/>
  <pageSetup paperSize="9" scale="71" orientation="portrait" horizontalDpi="4294967295" verticalDpi="4294967295" r:id="rId1"/>
  <rowBreaks count="1" manualBreakCount="1">
    <brk id="43"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92D050"/>
  </sheetPr>
  <dimension ref="A1:N47"/>
  <sheetViews>
    <sheetView view="pageBreakPreview" topLeftCell="A33" zoomScaleNormal="120" zoomScaleSheetLayoutView="100" zoomScalePageLayoutView="120" workbookViewId="0">
      <selection activeCell="B44" sqref="B44"/>
    </sheetView>
  </sheetViews>
  <sheetFormatPr baseColWidth="10" defaultRowHeight="13.2"/>
  <cols>
    <col min="1" max="1" width="12" style="6" customWidth="1"/>
    <col min="2" max="2" width="10.09765625" style="6" customWidth="1"/>
    <col min="3" max="3" width="17" style="6" customWidth="1"/>
    <col min="4" max="5" width="10.5" style="6" customWidth="1"/>
    <col min="6" max="6" width="10.3984375" style="6" customWidth="1"/>
    <col min="7" max="9" width="10.8984375" style="6"/>
    <col min="10" max="10" width="0" style="6" hidden="1" customWidth="1"/>
    <col min="11" max="12" width="10.8984375" style="6"/>
    <col min="13" max="13" width="11.69921875" style="6" bestFit="1" customWidth="1"/>
    <col min="14" max="256" width="10.8984375" style="6"/>
    <col min="257" max="257" width="10.09765625" style="6" customWidth="1"/>
    <col min="258" max="258" width="15.3984375" style="6" customWidth="1"/>
    <col min="259" max="265" width="10.8984375" style="6"/>
    <col min="266" max="266" width="0" style="6" hidden="1" customWidth="1"/>
    <col min="267" max="512" width="10.8984375" style="6"/>
    <col min="513" max="513" width="10.09765625" style="6" customWidth="1"/>
    <col min="514" max="514" width="15.3984375" style="6" customWidth="1"/>
    <col min="515" max="521" width="10.8984375" style="6"/>
    <col min="522" max="522" width="0" style="6" hidden="1" customWidth="1"/>
    <col min="523" max="768" width="10.8984375" style="6"/>
    <col min="769" max="769" width="10.09765625" style="6" customWidth="1"/>
    <col min="770" max="770" width="15.3984375" style="6" customWidth="1"/>
    <col min="771" max="777" width="10.8984375" style="6"/>
    <col min="778" max="778" width="0" style="6" hidden="1" customWidth="1"/>
    <col min="779" max="1024" width="10.8984375" style="6"/>
    <col min="1025" max="1025" width="10.09765625" style="6" customWidth="1"/>
    <col min="1026" max="1026" width="15.3984375" style="6" customWidth="1"/>
    <col min="1027" max="1033" width="10.8984375" style="6"/>
    <col min="1034" max="1034" width="0" style="6" hidden="1" customWidth="1"/>
    <col min="1035" max="1280" width="10.8984375" style="6"/>
    <col min="1281" max="1281" width="10.09765625" style="6" customWidth="1"/>
    <col min="1282" max="1282" width="15.3984375" style="6" customWidth="1"/>
    <col min="1283" max="1289" width="10.8984375" style="6"/>
    <col min="1290" max="1290" width="0" style="6" hidden="1" customWidth="1"/>
    <col min="1291" max="1536" width="10.8984375" style="6"/>
    <col min="1537" max="1537" width="10.09765625" style="6" customWidth="1"/>
    <col min="1538" max="1538" width="15.3984375" style="6" customWidth="1"/>
    <col min="1539" max="1545" width="10.8984375" style="6"/>
    <col min="1546" max="1546" width="0" style="6" hidden="1" customWidth="1"/>
    <col min="1547" max="1792" width="10.8984375" style="6"/>
    <col min="1793" max="1793" width="10.09765625" style="6" customWidth="1"/>
    <col min="1794" max="1794" width="15.3984375" style="6" customWidth="1"/>
    <col min="1795" max="1801" width="10.8984375" style="6"/>
    <col min="1802" max="1802" width="0" style="6" hidden="1" customWidth="1"/>
    <col min="1803" max="2048" width="10.8984375" style="6"/>
    <col min="2049" max="2049" width="10.09765625" style="6" customWidth="1"/>
    <col min="2050" max="2050" width="15.3984375" style="6" customWidth="1"/>
    <col min="2051" max="2057" width="10.8984375" style="6"/>
    <col min="2058" max="2058" width="0" style="6" hidden="1" customWidth="1"/>
    <col min="2059" max="2304" width="10.8984375" style="6"/>
    <col min="2305" max="2305" width="10.09765625" style="6" customWidth="1"/>
    <col min="2306" max="2306" width="15.3984375" style="6" customWidth="1"/>
    <col min="2307" max="2313" width="10.8984375" style="6"/>
    <col min="2314" max="2314" width="0" style="6" hidden="1" customWidth="1"/>
    <col min="2315" max="2560" width="10.8984375" style="6"/>
    <col min="2561" max="2561" width="10.09765625" style="6" customWidth="1"/>
    <col min="2562" max="2562" width="15.3984375" style="6" customWidth="1"/>
    <col min="2563" max="2569" width="10.8984375" style="6"/>
    <col min="2570" max="2570" width="0" style="6" hidden="1" customWidth="1"/>
    <col min="2571" max="2816" width="10.8984375" style="6"/>
    <col min="2817" max="2817" width="10.09765625" style="6" customWidth="1"/>
    <col min="2818" max="2818" width="15.3984375" style="6" customWidth="1"/>
    <col min="2819" max="2825" width="10.8984375" style="6"/>
    <col min="2826" max="2826" width="0" style="6" hidden="1" customWidth="1"/>
    <col min="2827" max="3072" width="10.8984375" style="6"/>
    <col min="3073" max="3073" width="10.09765625" style="6" customWidth="1"/>
    <col min="3074" max="3074" width="15.3984375" style="6" customWidth="1"/>
    <col min="3075" max="3081" width="10.8984375" style="6"/>
    <col min="3082" max="3082" width="0" style="6" hidden="1" customWidth="1"/>
    <col min="3083" max="3328" width="10.8984375" style="6"/>
    <col min="3329" max="3329" width="10.09765625" style="6" customWidth="1"/>
    <col min="3330" max="3330" width="15.3984375" style="6" customWidth="1"/>
    <col min="3331" max="3337" width="10.8984375" style="6"/>
    <col min="3338" max="3338" width="0" style="6" hidden="1" customWidth="1"/>
    <col min="3339" max="3584" width="10.8984375" style="6"/>
    <col min="3585" max="3585" width="10.09765625" style="6" customWidth="1"/>
    <col min="3586" max="3586" width="15.3984375" style="6" customWidth="1"/>
    <col min="3587" max="3593" width="10.8984375" style="6"/>
    <col min="3594" max="3594" width="0" style="6" hidden="1" customWidth="1"/>
    <col min="3595" max="3840" width="10.8984375" style="6"/>
    <col min="3841" max="3841" width="10.09765625" style="6" customWidth="1"/>
    <col min="3842" max="3842" width="15.3984375" style="6" customWidth="1"/>
    <col min="3843" max="3849" width="10.8984375" style="6"/>
    <col min="3850" max="3850" width="0" style="6" hidden="1" customWidth="1"/>
    <col min="3851" max="4096" width="10.8984375" style="6"/>
    <col min="4097" max="4097" width="10.09765625" style="6" customWidth="1"/>
    <col min="4098" max="4098" width="15.3984375" style="6" customWidth="1"/>
    <col min="4099" max="4105" width="10.8984375" style="6"/>
    <col min="4106" max="4106" width="0" style="6" hidden="1" customWidth="1"/>
    <col min="4107" max="4352" width="10.8984375" style="6"/>
    <col min="4353" max="4353" width="10.09765625" style="6" customWidth="1"/>
    <col min="4354" max="4354" width="15.3984375" style="6" customWidth="1"/>
    <col min="4355" max="4361" width="10.8984375" style="6"/>
    <col min="4362" max="4362" width="0" style="6" hidden="1" customWidth="1"/>
    <col min="4363" max="4608" width="10.8984375" style="6"/>
    <col min="4609" max="4609" width="10.09765625" style="6" customWidth="1"/>
    <col min="4610" max="4610" width="15.3984375" style="6" customWidth="1"/>
    <col min="4611" max="4617" width="10.8984375" style="6"/>
    <col min="4618" max="4618" width="0" style="6" hidden="1" customWidth="1"/>
    <col min="4619" max="4864" width="10.8984375" style="6"/>
    <col min="4865" max="4865" width="10.09765625" style="6" customWidth="1"/>
    <col min="4866" max="4866" width="15.3984375" style="6" customWidth="1"/>
    <col min="4867" max="4873" width="10.8984375" style="6"/>
    <col min="4874" max="4874" width="0" style="6" hidden="1" customWidth="1"/>
    <col min="4875" max="5120" width="10.8984375" style="6"/>
    <col min="5121" max="5121" width="10.09765625" style="6" customWidth="1"/>
    <col min="5122" max="5122" width="15.3984375" style="6" customWidth="1"/>
    <col min="5123" max="5129" width="10.8984375" style="6"/>
    <col min="5130" max="5130" width="0" style="6" hidden="1" customWidth="1"/>
    <col min="5131" max="5376" width="10.8984375" style="6"/>
    <col min="5377" max="5377" width="10.09765625" style="6" customWidth="1"/>
    <col min="5378" max="5378" width="15.3984375" style="6" customWidth="1"/>
    <col min="5379" max="5385" width="10.8984375" style="6"/>
    <col min="5386" max="5386" width="0" style="6" hidden="1" customWidth="1"/>
    <col min="5387" max="5632" width="10.8984375" style="6"/>
    <col min="5633" max="5633" width="10.09765625" style="6" customWidth="1"/>
    <col min="5634" max="5634" width="15.3984375" style="6" customWidth="1"/>
    <col min="5635" max="5641" width="10.8984375" style="6"/>
    <col min="5642" max="5642" width="0" style="6" hidden="1" customWidth="1"/>
    <col min="5643" max="5888" width="10.8984375" style="6"/>
    <col min="5889" max="5889" width="10.09765625" style="6" customWidth="1"/>
    <col min="5890" max="5890" width="15.3984375" style="6" customWidth="1"/>
    <col min="5891" max="5897" width="10.8984375" style="6"/>
    <col min="5898" max="5898" width="0" style="6" hidden="1" customWidth="1"/>
    <col min="5899" max="6144" width="10.8984375" style="6"/>
    <col min="6145" max="6145" width="10.09765625" style="6" customWidth="1"/>
    <col min="6146" max="6146" width="15.3984375" style="6" customWidth="1"/>
    <col min="6147" max="6153" width="10.8984375" style="6"/>
    <col min="6154" max="6154" width="0" style="6" hidden="1" customWidth="1"/>
    <col min="6155" max="6400" width="10.8984375" style="6"/>
    <col min="6401" max="6401" width="10.09765625" style="6" customWidth="1"/>
    <col min="6402" max="6402" width="15.3984375" style="6" customWidth="1"/>
    <col min="6403" max="6409" width="10.8984375" style="6"/>
    <col min="6410" max="6410" width="0" style="6" hidden="1" customWidth="1"/>
    <col min="6411" max="6656" width="10.8984375" style="6"/>
    <col min="6657" max="6657" width="10.09765625" style="6" customWidth="1"/>
    <col min="6658" max="6658" width="15.3984375" style="6" customWidth="1"/>
    <col min="6659" max="6665" width="10.8984375" style="6"/>
    <col min="6666" max="6666" width="0" style="6" hidden="1" customWidth="1"/>
    <col min="6667" max="6912" width="10.8984375" style="6"/>
    <col min="6913" max="6913" width="10.09765625" style="6" customWidth="1"/>
    <col min="6914" max="6914" width="15.3984375" style="6" customWidth="1"/>
    <col min="6915" max="6921" width="10.8984375" style="6"/>
    <col min="6922" max="6922" width="0" style="6" hidden="1" customWidth="1"/>
    <col min="6923" max="7168" width="10.8984375" style="6"/>
    <col min="7169" max="7169" width="10.09765625" style="6" customWidth="1"/>
    <col min="7170" max="7170" width="15.3984375" style="6" customWidth="1"/>
    <col min="7171" max="7177" width="10.8984375" style="6"/>
    <col min="7178" max="7178" width="0" style="6" hidden="1" customWidth="1"/>
    <col min="7179" max="7424" width="10.8984375" style="6"/>
    <col min="7425" max="7425" width="10.09765625" style="6" customWidth="1"/>
    <col min="7426" max="7426" width="15.3984375" style="6" customWidth="1"/>
    <col min="7427" max="7433" width="10.8984375" style="6"/>
    <col min="7434" max="7434" width="0" style="6" hidden="1" customWidth="1"/>
    <col min="7435" max="7680" width="10.8984375" style="6"/>
    <col min="7681" max="7681" width="10.09765625" style="6" customWidth="1"/>
    <col min="7682" max="7682" width="15.3984375" style="6" customWidth="1"/>
    <col min="7683" max="7689" width="10.8984375" style="6"/>
    <col min="7690" max="7690" width="0" style="6" hidden="1" customWidth="1"/>
    <col min="7691" max="7936" width="10.8984375" style="6"/>
    <col min="7937" max="7937" width="10.09765625" style="6" customWidth="1"/>
    <col min="7938" max="7938" width="15.3984375" style="6" customWidth="1"/>
    <col min="7939" max="7945" width="10.8984375" style="6"/>
    <col min="7946" max="7946" width="0" style="6" hidden="1" customWidth="1"/>
    <col min="7947" max="8192" width="10.8984375" style="6"/>
    <col min="8193" max="8193" width="10.09765625" style="6" customWidth="1"/>
    <col min="8194" max="8194" width="15.3984375" style="6" customWidth="1"/>
    <col min="8195" max="8201" width="10.8984375" style="6"/>
    <col min="8202" max="8202" width="0" style="6" hidden="1" customWidth="1"/>
    <col min="8203" max="8448" width="10.8984375" style="6"/>
    <col min="8449" max="8449" width="10.09765625" style="6" customWidth="1"/>
    <col min="8450" max="8450" width="15.3984375" style="6" customWidth="1"/>
    <col min="8451" max="8457" width="10.8984375" style="6"/>
    <col min="8458" max="8458" width="0" style="6" hidden="1" customWidth="1"/>
    <col min="8459" max="8704" width="10.8984375" style="6"/>
    <col min="8705" max="8705" width="10.09765625" style="6" customWidth="1"/>
    <col min="8706" max="8706" width="15.3984375" style="6" customWidth="1"/>
    <col min="8707" max="8713" width="10.8984375" style="6"/>
    <col min="8714" max="8714" width="0" style="6" hidden="1" customWidth="1"/>
    <col min="8715" max="8960" width="10.8984375" style="6"/>
    <col min="8961" max="8961" width="10.09765625" style="6" customWidth="1"/>
    <col min="8962" max="8962" width="15.3984375" style="6" customWidth="1"/>
    <col min="8963" max="8969" width="10.8984375" style="6"/>
    <col min="8970" max="8970" width="0" style="6" hidden="1" customWidth="1"/>
    <col min="8971" max="9216" width="10.8984375" style="6"/>
    <col min="9217" max="9217" width="10.09765625" style="6" customWidth="1"/>
    <col min="9218" max="9218" width="15.3984375" style="6" customWidth="1"/>
    <col min="9219" max="9225" width="10.8984375" style="6"/>
    <col min="9226" max="9226" width="0" style="6" hidden="1" customWidth="1"/>
    <col min="9227" max="9472" width="10.8984375" style="6"/>
    <col min="9473" max="9473" width="10.09765625" style="6" customWidth="1"/>
    <col min="9474" max="9474" width="15.3984375" style="6" customWidth="1"/>
    <col min="9475" max="9481" width="10.8984375" style="6"/>
    <col min="9482" max="9482" width="0" style="6" hidden="1" customWidth="1"/>
    <col min="9483" max="9728" width="10.8984375" style="6"/>
    <col min="9729" max="9729" width="10.09765625" style="6" customWidth="1"/>
    <col min="9730" max="9730" width="15.3984375" style="6" customWidth="1"/>
    <col min="9731" max="9737" width="10.8984375" style="6"/>
    <col min="9738" max="9738" width="0" style="6" hidden="1" customWidth="1"/>
    <col min="9739" max="9984" width="10.8984375" style="6"/>
    <col min="9985" max="9985" width="10.09765625" style="6" customWidth="1"/>
    <col min="9986" max="9986" width="15.3984375" style="6" customWidth="1"/>
    <col min="9987" max="9993" width="10.8984375" style="6"/>
    <col min="9994" max="9994" width="0" style="6" hidden="1" customWidth="1"/>
    <col min="9995" max="10240" width="10.8984375" style="6"/>
    <col min="10241" max="10241" width="10.09765625" style="6" customWidth="1"/>
    <col min="10242" max="10242" width="15.3984375" style="6" customWidth="1"/>
    <col min="10243" max="10249" width="10.8984375" style="6"/>
    <col min="10250" max="10250" width="0" style="6" hidden="1" customWidth="1"/>
    <col min="10251" max="10496" width="10.8984375" style="6"/>
    <col min="10497" max="10497" width="10.09765625" style="6" customWidth="1"/>
    <col min="10498" max="10498" width="15.3984375" style="6" customWidth="1"/>
    <col min="10499" max="10505" width="10.8984375" style="6"/>
    <col min="10506" max="10506" width="0" style="6" hidden="1" customWidth="1"/>
    <col min="10507" max="10752" width="10.8984375" style="6"/>
    <col min="10753" max="10753" width="10.09765625" style="6" customWidth="1"/>
    <col min="10754" max="10754" width="15.3984375" style="6" customWidth="1"/>
    <col min="10755" max="10761" width="10.8984375" style="6"/>
    <col min="10762" max="10762" width="0" style="6" hidden="1" customWidth="1"/>
    <col min="10763" max="11008" width="10.8984375" style="6"/>
    <col min="11009" max="11009" width="10.09765625" style="6" customWidth="1"/>
    <col min="11010" max="11010" width="15.3984375" style="6" customWidth="1"/>
    <col min="11011" max="11017" width="10.8984375" style="6"/>
    <col min="11018" max="11018" width="0" style="6" hidden="1" customWidth="1"/>
    <col min="11019" max="11264" width="10.8984375" style="6"/>
    <col min="11265" max="11265" width="10.09765625" style="6" customWidth="1"/>
    <col min="11266" max="11266" width="15.3984375" style="6" customWidth="1"/>
    <col min="11267" max="11273" width="10.8984375" style="6"/>
    <col min="11274" max="11274" width="0" style="6" hidden="1" customWidth="1"/>
    <col min="11275" max="11520" width="10.8984375" style="6"/>
    <col min="11521" max="11521" width="10.09765625" style="6" customWidth="1"/>
    <col min="11522" max="11522" width="15.3984375" style="6" customWidth="1"/>
    <col min="11523" max="11529" width="10.8984375" style="6"/>
    <col min="11530" max="11530" width="0" style="6" hidden="1" customWidth="1"/>
    <col min="11531" max="11776" width="10.8984375" style="6"/>
    <col min="11777" max="11777" width="10.09765625" style="6" customWidth="1"/>
    <col min="11778" max="11778" width="15.3984375" style="6" customWidth="1"/>
    <col min="11779" max="11785" width="10.8984375" style="6"/>
    <col min="11786" max="11786" width="0" style="6" hidden="1" customWidth="1"/>
    <col min="11787" max="12032" width="10.8984375" style="6"/>
    <col min="12033" max="12033" width="10.09765625" style="6" customWidth="1"/>
    <col min="12034" max="12034" width="15.3984375" style="6" customWidth="1"/>
    <col min="12035" max="12041" width="10.8984375" style="6"/>
    <col min="12042" max="12042" width="0" style="6" hidden="1" customWidth="1"/>
    <col min="12043" max="12288" width="10.8984375" style="6"/>
    <col min="12289" max="12289" width="10.09765625" style="6" customWidth="1"/>
    <col min="12290" max="12290" width="15.3984375" style="6" customWidth="1"/>
    <col min="12291" max="12297" width="10.8984375" style="6"/>
    <col min="12298" max="12298" width="0" style="6" hidden="1" customWidth="1"/>
    <col min="12299" max="12544" width="10.8984375" style="6"/>
    <col min="12545" max="12545" width="10.09765625" style="6" customWidth="1"/>
    <col min="12546" max="12546" width="15.3984375" style="6" customWidth="1"/>
    <col min="12547" max="12553" width="10.8984375" style="6"/>
    <col min="12554" max="12554" width="0" style="6" hidden="1" customWidth="1"/>
    <col min="12555" max="12800" width="10.8984375" style="6"/>
    <col min="12801" max="12801" width="10.09765625" style="6" customWidth="1"/>
    <col min="12802" max="12802" width="15.3984375" style="6" customWidth="1"/>
    <col min="12803" max="12809" width="10.8984375" style="6"/>
    <col min="12810" max="12810" width="0" style="6" hidden="1" customWidth="1"/>
    <col min="12811" max="13056" width="10.8984375" style="6"/>
    <col min="13057" max="13057" width="10.09765625" style="6" customWidth="1"/>
    <col min="13058" max="13058" width="15.3984375" style="6" customWidth="1"/>
    <col min="13059" max="13065" width="10.8984375" style="6"/>
    <col min="13066" max="13066" width="0" style="6" hidden="1" customWidth="1"/>
    <col min="13067" max="13312" width="10.8984375" style="6"/>
    <col min="13313" max="13313" width="10.09765625" style="6" customWidth="1"/>
    <col min="13314" max="13314" width="15.3984375" style="6" customWidth="1"/>
    <col min="13315" max="13321" width="10.8984375" style="6"/>
    <col min="13322" max="13322" width="0" style="6" hidden="1" customWidth="1"/>
    <col min="13323" max="13568" width="10.8984375" style="6"/>
    <col min="13569" max="13569" width="10.09765625" style="6" customWidth="1"/>
    <col min="13570" max="13570" width="15.3984375" style="6" customWidth="1"/>
    <col min="13571" max="13577" width="10.8984375" style="6"/>
    <col min="13578" max="13578" width="0" style="6" hidden="1" customWidth="1"/>
    <col min="13579" max="13824" width="10.8984375" style="6"/>
    <col min="13825" max="13825" width="10.09765625" style="6" customWidth="1"/>
    <col min="13826" max="13826" width="15.3984375" style="6" customWidth="1"/>
    <col min="13827" max="13833" width="10.8984375" style="6"/>
    <col min="13834" max="13834" width="0" style="6" hidden="1" customWidth="1"/>
    <col min="13835" max="14080" width="10.8984375" style="6"/>
    <col min="14081" max="14081" width="10.09765625" style="6" customWidth="1"/>
    <col min="14082" max="14082" width="15.3984375" style="6" customWidth="1"/>
    <col min="14083" max="14089" width="10.8984375" style="6"/>
    <col min="14090" max="14090" width="0" style="6" hidden="1" customWidth="1"/>
    <col min="14091" max="14336" width="10.8984375" style="6"/>
    <col min="14337" max="14337" width="10.09765625" style="6" customWidth="1"/>
    <col min="14338" max="14338" width="15.3984375" style="6" customWidth="1"/>
    <col min="14339" max="14345" width="10.8984375" style="6"/>
    <col min="14346" max="14346" width="0" style="6" hidden="1" customWidth="1"/>
    <col min="14347" max="14592" width="10.8984375" style="6"/>
    <col min="14593" max="14593" width="10.09765625" style="6" customWidth="1"/>
    <col min="14594" max="14594" width="15.3984375" style="6" customWidth="1"/>
    <col min="14595" max="14601" width="10.8984375" style="6"/>
    <col min="14602" max="14602" width="0" style="6" hidden="1" customWidth="1"/>
    <col min="14603" max="14848" width="10.8984375" style="6"/>
    <col min="14849" max="14849" width="10.09765625" style="6" customWidth="1"/>
    <col min="14850" max="14850" width="15.3984375" style="6" customWidth="1"/>
    <col min="14851" max="14857" width="10.8984375" style="6"/>
    <col min="14858" max="14858" width="0" style="6" hidden="1" customWidth="1"/>
    <col min="14859" max="15104" width="10.8984375" style="6"/>
    <col min="15105" max="15105" width="10.09765625" style="6" customWidth="1"/>
    <col min="15106" max="15106" width="15.3984375" style="6" customWidth="1"/>
    <col min="15107" max="15113" width="10.8984375" style="6"/>
    <col min="15114" max="15114" width="0" style="6" hidden="1" customWidth="1"/>
    <col min="15115" max="15360" width="10.8984375" style="6"/>
    <col min="15361" max="15361" width="10.09765625" style="6" customWidth="1"/>
    <col min="15362" max="15362" width="15.3984375" style="6" customWidth="1"/>
    <col min="15363" max="15369" width="10.8984375" style="6"/>
    <col min="15370" max="15370" width="0" style="6" hidden="1" customWidth="1"/>
    <col min="15371" max="15616" width="10.8984375" style="6"/>
    <col min="15617" max="15617" width="10.09765625" style="6" customWidth="1"/>
    <col min="15618" max="15618" width="15.3984375" style="6" customWidth="1"/>
    <col min="15619" max="15625" width="10.8984375" style="6"/>
    <col min="15626" max="15626" width="0" style="6" hidden="1" customWidth="1"/>
    <col min="15627" max="15872" width="10.8984375" style="6"/>
    <col min="15873" max="15873" width="10.09765625" style="6" customWidth="1"/>
    <col min="15874" max="15874" width="15.3984375" style="6" customWidth="1"/>
    <col min="15875" max="15881" width="10.8984375" style="6"/>
    <col min="15882" max="15882" width="0" style="6" hidden="1" customWidth="1"/>
    <col min="15883" max="16128" width="10.8984375" style="6"/>
    <col min="16129" max="16129" width="10.09765625" style="6" customWidth="1"/>
    <col min="16130" max="16130" width="15.3984375" style="6" customWidth="1"/>
    <col min="16131" max="16137" width="10.8984375" style="6"/>
    <col min="16138" max="16138" width="0" style="6" hidden="1" customWidth="1"/>
    <col min="16139" max="16383" width="10.8984375" style="6"/>
    <col min="16384" max="16384" width="9.09765625" style="6" customWidth="1"/>
  </cols>
  <sheetData>
    <row r="1" spans="1:8">
      <c r="A1" s="7" t="s">
        <v>38</v>
      </c>
      <c r="B1" s="8"/>
      <c r="C1" s="9"/>
      <c r="D1" s="10"/>
      <c r="E1" s="10"/>
      <c r="F1" s="10"/>
      <c r="G1" s="10"/>
      <c r="H1" s="11"/>
    </row>
    <row r="2" spans="1:8">
      <c r="A2" s="12" t="str">
        <f>+'2,4 Cargue y botada '!A4</f>
        <v>SECRETARIA DE OBRAS PUBLICAS</v>
      </c>
      <c r="B2" s="13"/>
      <c r="C2" s="14"/>
      <c r="D2" s="15"/>
      <c r="E2" s="16" t="s">
        <v>40</v>
      </c>
      <c r="F2" s="15"/>
      <c r="G2" s="15"/>
      <c r="H2" s="17"/>
    </row>
    <row r="3" spans="1:8" ht="13.8" thickBot="1">
      <c r="A3" s="18" t="s">
        <v>184</v>
      </c>
      <c r="B3" s="19"/>
      <c r="C3" s="20"/>
      <c r="D3" s="928"/>
      <c r="E3" s="929"/>
      <c r="F3" s="929"/>
      <c r="G3" s="929"/>
      <c r="H3" s="930"/>
    </row>
    <row r="4" spans="1:8">
      <c r="A4" s="21"/>
      <c r="B4" s="15"/>
      <c r="C4" s="15"/>
      <c r="D4" s="15"/>
      <c r="E4" s="15"/>
      <c r="F4" s="15"/>
      <c r="G4" s="15"/>
      <c r="H4" s="15"/>
    </row>
    <row r="5" spans="1:8" ht="30.6" customHeight="1">
      <c r="A5" s="97" t="s">
        <v>179</v>
      </c>
      <c r="B5" s="956" t="str">
        <f>+PRESUPUESTO!A2</f>
        <v>MANTENIMIENTO Y MEJORAMIENTO DE LAS VÍAS URBANAS DEL  MUNICIPIO DE SANTA FE DE ANTIOQUIA, MEDIANTE LA REPOSICIÓN DE PAVIMENTO</v>
      </c>
      <c r="C5" s="949"/>
      <c r="D5" s="949"/>
      <c r="E5" s="949"/>
      <c r="F5" s="949"/>
      <c r="G5" s="22" t="s">
        <v>73</v>
      </c>
      <c r="H5" s="15"/>
    </row>
    <row r="6" spans="1:8" ht="51" customHeight="1">
      <c r="A6" s="97" t="s">
        <v>74</v>
      </c>
      <c r="B6" s="949" t="s">
        <v>107</v>
      </c>
      <c r="C6" s="949"/>
      <c r="D6" s="949"/>
      <c r="E6" s="949"/>
      <c r="F6" s="949"/>
      <c r="G6" s="22" t="s">
        <v>75</v>
      </c>
      <c r="H6" s="15">
        <v>2.5</v>
      </c>
    </row>
    <row r="7" spans="1:8">
      <c r="A7" s="22"/>
      <c r="B7" s="22"/>
      <c r="C7" s="15"/>
      <c r="D7" s="22"/>
      <c r="E7" s="22"/>
      <c r="F7" s="22"/>
      <c r="G7" s="22" t="s">
        <v>77</v>
      </c>
      <c r="H7" s="15" t="s">
        <v>12</v>
      </c>
    </row>
    <row r="8" spans="1:8" ht="13.8" thickBot="1">
      <c r="A8" s="16" t="s">
        <v>46</v>
      </c>
      <c r="B8" s="16"/>
      <c r="C8" s="15"/>
      <c r="D8" s="15"/>
      <c r="E8" s="15"/>
      <c r="F8" s="15"/>
      <c r="G8" s="15"/>
      <c r="H8" s="15"/>
    </row>
    <row r="9" spans="1:8">
      <c r="A9" s="925" t="s">
        <v>47</v>
      </c>
      <c r="B9" s="926"/>
      <c r="C9" s="927"/>
      <c r="D9" s="25" t="s">
        <v>48</v>
      </c>
      <c r="E9" s="26" t="s">
        <v>49</v>
      </c>
      <c r="F9" s="25" t="s">
        <v>50</v>
      </c>
      <c r="G9" s="27" t="s">
        <v>51</v>
      </c>
      <c r="H9" s="28"/>
    </row>
    <row r="10" spans="1:8">
      <c r="A10" s="934" t="s">
        <v>52</v>
      </c>
      <c r="B10" s="935"/>
      <c r="C10" s="936"/>
      <c r="D10" s="34"/>
      <c r="E10" s="30"/>
      <c r="F10" s="88">
        <v>0.05</v>
      </c>
      <c r="G10" s="32">
        <f>F10*H33</f>
        <v>43.400000000000006</v>
      </c>
      <c r="H10" s="33"/>
    </row>
    <row r="11" spans="1:8">
      <c r="A11" s="948" t="s">
        <v>91</v>
      </c>
      <c r="B11" s="935"/>
      <c r="C11" s="936"/>
      <c r="D11" s="34"/>
      <c r="E11" s="31">
        <f>+EQUIPOS!D4</f>
        <v>68651.582301227347</v>
      </c>
      <c r="F11" s="88">
        <v>2.2222222222222223E-2</v>
      </c>
      <c r="G11" s="32">
        <f t="shared" ref="G11:G14" si="0">+E11*F11</f>
        <v>1525.5907178050522</v>
      </c>
      <c r="H11" s="33"/>
    </row>
    <row r="12" spans="1:8" ht="15" customHeight="1">
      <c r="A12" s="948" t="s">
        <v>175</v>
      </c>
      <c r="B12" s="935"/>
      <c r="C12" s="936"/>
      <c r="D12" s="34"/>
      <c r="E12" s="31">
        <f>+EQUIPOS!D6</f>
        <v>128918.09604711263</v>
      </c>
      <c r="F12" s="88">
        <v>2.2222222222222223E-2</v>
      </c>
      <c r="G12" s="32">
        <f t="shared" si="0"/>
        <v>2864.8465788247254</v>
      </c>
      <c r="H12" s="33"/>
    </row>
    <row r="13" spans="1:8" ht="17.399999999999999" customHeight="1">
      <c r="A13" s="950" t="s">
        <v>92</v>
      </c>
      <c r="B13" s="951"/>
      <c r="C13" s="952"/>
      <c r="D13" s="34"/>
      <c r="E13" s="31">
        <f>+EQUIPOS!D7</f>
        <v>217772.903171351</v>
      </c>
      <c r="F13" s="88">
        <v>2.2222222222222223E-2</v>
      </c>
      <c r="G13" s="32">
        <f t="shared" si="0"/>
        <v>4839.3978482522443</v>
      </c>
      <c r="H13" s="33"/>
    </row>
    <row r="14" spans="1:8" ht="15" customHeight="1">
      <c r="A14" s="948" t="s">
        <v>100</v>
      </c>
      <c r="B14" s="935"/>
      <c r="C14" s="936"/>
      <c r="D14" s="29"/>
      <c r="E14" s="31">
        <f>+EQUIPOS!D11</f>
        <v>7502.6740362191304</v>
      </c>
      <c r="F14" s="88">
        <v>3.3333333333333333E-2</v>
      </c>
      <c r="G14" s="32">
        <f t="shared" si="0"/>
        <v>250.08913454063767</v>
      </c>
      <c r="H14" s="33"/>
    </row>
    <row r="15" spans="1:8" ht="13.8" thickBot="1">
      <c r="A15" s="953"/>
      <c r="B15" s="954"/>
      <c r="C15" s="955"/>
      <c r="D15" s="35"/>
      <c r="E15" s="36"/>
      <c r="F15" s="37"/>
      <c r="G15" s="38"/>
      <c r="H15" s="39"/>
    </row>
    <row r="16" spans="1:8" ht="13.8" thickBot="1">
      <c r="A16" s="15"/>
      <c r="B16" s="15"/>
      <c r="C16" s="15"/>
      <c r="D16" s="15"/>
      <c r="E16" s="15"/>
      <c r="F16" s="15"/>
      <c r="G16" s="40" t="s">
        <v>53</v>
      </c>
      <c r="H16" s="41">
        <f>ROUND(SUM(G11:G15),0)</f>
        <v>9480</v>
      </c>
    </row>
    <row r="17" spans="1:8" ht="13.8" thickBot="1">
      <c r="A17" s="16" t="s">
        <v>54</v>
      </c>
      <c r="B17" s="16"/>
      <c r="C17" s="15"/>
      <c r="D17" s="15"/>
      <c r="E17" s="15"/>
      <c r="F17" s="15"/>
      <c r="G17" s="15"/>
      <c r="H17" s="15"/>
    </row>
    <row r="18" spans="1:8">
      <c r="A18" s="925" t="s">
        <v>47</v>
      </c>
      <c r="B18" s="926"/>
      <c r="C18" s="927"/>
      <c r="D18" s="25" t="s">
        <v>1</v>
      </c>
      <c r="E18" s="25" t="s">
        <v>55</v>
      </c>
      <c r="F18" s="25" t="s">
        <v>56</v>
      </c>
      <c r="G18" s="27" t="s">
        <v>51</v>
      </c>
      <c r="H18" s="28"/>
    </row>
    <row r="19" spans="1:8" ht="14.4" customHeight="1">
      <c r="A19" s="42" t="s">
        <v>109</v>
      </c>
      <c r="B19" s="43"/>
      <c r="C19" s="44"/>
      <c r="D19" s="34" t="s">
        <v>80</v>
      </c>
      <c r="E19" s="31">
        <f>+MATERIALES!C4</f>
        <v>85000</v>
      </c>
      <c r="F19" s="46">
        <v>1.3</v>
      </c>
      <c r="G19" s="32">
        <f>+F19*E19</f>
        <v>110500</v>
      </c>
      <c r="H19" s="33"/>
    </row>
    <row r="20" spans="1:8">
      <c r="A20" s="42" t="s">
        <v>81</v>
      </c>
      <c r="B20" s="43"/>
      <c r="C20" s="44"/>
      <c r="D20" s="34" t="s">
        <v>82</v>
      </c>
      <c r="E20" s="31">
        <v>53</v>
      </c>
      <c r="F20" s="46">
        <v>24</v>
      </c>
      <c r="G20" s="32">
        <f>+F20*E20</f>
        <v>1272</v>
      </c>
      <c r="H20" s="33"/>
    </row>
    <row r="21" spans="1:8" ht="13.8" thickBot="1">
      <c r="A21" s="49"/>
      <c r="B21" s="50"/>
      <c r="C21" s="51"/>
      <c r="D21" s="35"/>
      <c r="E21" s="36"/>
      <c r="F21" s="37"/>
      <c r="G21" s="38"/>
      <c r="H21" s="39"/>
    </row>
    <row r="22" spans="1:8" ht="13.8" thickBot="1">
      <c r="A22" s="15"/>
      <c r="B22" s="15"/>
      <c r="C22" s="15"/>
      <c r="D22" s="15"/>
      <c r="E22" s="15"/>
      <c r="F22" s="15"/>
      <c r="G22" s="40" t="s">
        <v>53</v>
      </c>
      <c r="H22" s="41">
        <f>ROUND(SUM(G19:G21),0)</f>
        <v>111772</v>
      </c>
    </row>
    <row r="23" spans="1:8" ht="13.8" thickBot="1">
      <c r="A23" s="52" t="s">
        <v>57</v>
      </c>
      <c r="B23" s="52"/>
      <c r="C23" s="50"/>
      <c r="D23" s="15"/>
      <c r="E23" s="15"/>
      <c r="F23" s="15"/>
      <c r="G23" s="15"/>
      <c r="H23" s="15"/>
    </row>
    <row r="24" spans="1:8">
      <c r="A24" s="53" t="s">
        <v>58</v>
      </c>
      <c r="B24" s="54"/>
      <c r="C24" s="55" t="s">
        <v>59</v>
      </c>
      <c r="D24" s="25" t="s">
        <v>60</v>
      </c>
      <c r="E24" s="25" t="s">
        <v>61</v>
      </c>
      <c r="F24" s="25" t="s">
        <v>62</v>
      </c>
      <c r="G24" s="56" t="s">
        <v>51</v>
      </c>
      <c r="H24" s="28"/>
    </row>
    <row r="25" spans="1:8">
      <c r="A25" s="42" t="s">
        <v>13</v>
      </c>
      <c r="B25" s="43"/>
      <c r="C25" s="98">
        <v>1.3</v>
      </c>
      <c r="D25" s="58">
        <v>49</v>
      </c>
      <c r="E25" s="82">
        <v>2100</v>
      </c>
      <c r="F25" s="82">
        <f>+D25*E25</f>
        <v>102900</v>
      </c>
      <c r="G25" s="31">
        <f>+C25*F25</f>
        <v>133770</v>
      </c>
      <c r="H25" s="33"/>
    </row>
    <row r="26" spans="1:8" ht="13.8" thickBot="1">
      <c r="A26" s="60"/>
      <c r="B26" s="65"/>
      <c r="C26" s="96"/>
      <c r="D26" s="93"/>
      <c r="E26" s="94"/>
      <c r="F26" s="95"/>
      <c r="G26" s="37"/>
      <c r="H26" s="39"/>
    </row>
    <row r="27" spans="1:8" ht="13.8" thickBot="1">
      <c r="A27" s="15"/>
      <c r="B27" s="15"/>
      <c r="C27" s="15"/>
      <c r="D27" s="15"/>
      <c r="E27" s="15"/>
      <c r="F27" s="15"/>
      <c r="G27" s="40" t="s">
        <v>53</v>
      </c>
      <c r="H27" s="41">
        <f>SUM(G25:G26)</f>
        <v>133770</v>
      </c>
    </row>
    <row r="28" spans="1:8" ht="13.8" thickBot="1">
      <c r="A28" s="52" t="s">
        <v>63</v>
      </c>
      <c r="B28" s="52"/>
      <c r="C28" s="15"/>
      <c r="D28" s="15"/>
      <c r="E28" s="15"/>
      <c r="F28" s="15"/>
      <c r="G28" s="15"/>
      <c r="H28" s="15"/>
    </row>
    <row r="29" spans="1:8">
      <c r="A29" s="53" t="s">
        <v>64</v>
      </c>
      <c r="B29" s="54"/>
      <c r="C29" s="62" t="s">
        <v>65</v>
      </c>
      <c r="D29" s="25" t="s">
        <v>66</v>
      </c>
      <c r="E29" s="26" t="s">
        <v>67</v>
      </c>
      <c r="F29" s="62" t="s">
        <v>50</v>
      </c>
      <c r="G29" s="27" t="s">
        <v>51</v>
      </c>
      <c r="H29" s="28"/>
    </row>
    <row r="30" spans="1:8">
      <c r="A30" s="42" t="s">
        <v>110</v>
      </c>
      <c r="B30" s="43"/>
      <c r="C30" s="31">
        <v>2</v>
      </c>
      <c r="D30" s="103"/>
      <c r="E30" s="31">
        <f>+Salarios!G11*C30</f>
        <v>156192</v>
      </c>
      <c r="F30" s="88">
        <v>2.7777777777777779E-3</v>
      </c>
      <c r="G30" s="84">
        <f>+E30*F30</f>
        <v>433.86666666666667</v>
      </c>
      <c r="H30" s="33"/>
    </row>
    <row r="31" spans="1:8">
      <c r="A31" s="42" t="s">
        <v>108</v>
      </c>
      <c r="B31" s="43"/>
      <c r="C31" s="64"/>
      <c r="D31" s="103"/>
      <c r="E31" s="31">
        <f>+Salarios!G9</f>
        <v>156192.00000000006</v>
      </c>
      <c r="F31" s="88">
        <v>2.7777777777777779E-3</v>
      </c>
      <c r="G31" s="84">
        <f>+E31*F31</f>
        <v>433.86666666666684</v>
      </c>
      <c r="H31" s="33"/>
    </row>
    <row r="32" spans="1:8" ht="13.8" thickBot="1">
      <c r="A32" s="60"/>
      <c r="B32" s="65"/>
      <c r="C32" s="36"/>
      <c r="D32" s="51"/>
      <c r="E32" s="51"/>
      <c r="F32" s="51"/>
      <c r="G32" s="50"/>
      <c r="H32" s="39"/>
    </row>
    <row r="33" spans="1:14" ht="13.8" thickBot="1">
      <c r="A33" s="15"/>
      <c r="B33" s="15"/>
      <c r="C33" s="15"/>
      <c r="D33" s="15"/>
      <c r="E33" s="15"/>
      <c r="F33" s="15"/>
      <c r="G33" s="40" t="s">
        <v>53</v>
      </c>
      <c r="H33" s="41">
        <f>ROUND(SUM(G30:G32),0)</f>
        <v>868</v>
      </c>
    </row>
    <row r="34" spans="1:14" ht="13.8" thickBot="1">
      <c r="A34" s="15"/>
      <c r="B34" s="15"/>
      <c r="C34" s="15"/>
      <c r="D34" s="15"/>
      <c r="E34" s="15"/>
      <c r="F34" s="15"/>
      <c r="G34" s="66"/>
      <c r="H34" s="15"/>
    </row>
    <row r="35" spans="1:14" ht="13.8" thickBot="1">
      <c r="A35" s="15"/>
      <c r="B35" s="15"/>
      <c r="C35" s="15"/>
      <c r="D35" s="15"/>
      <c r="E35" s="13" t="s">
        <v>68</v>
      </c>
      <c r="F35" s="67"/>
      <c r="G35" s="67"/>
      <c r="H35" s="41">
        <f>ROUND((H16+H22+H27+H33),0)</f>
        <v>255890</v>
      </c>
    </row>
    <row r="36" spans="1:14" ht="13.8" thickBot="1">
      <c r="A36" s="16" t="s">
        <v>69</v>
      </c>
      <c r="B36" s="16"/>
      <c r="C36" s="15"/>
      <c r="D36" s="15"/>
      <c r="E36" s="15"/>
      <c r="F36" s="15"/>
      <c r="G36" s="15"/>
      <c r="H36" s="15"/>
    </row>
    <row r="37" spans="1:14">
      <c r="A37" s="68" t="s">
        <v>47</v>
      </c>
      <c r="B37" s="69"/>
      <c r="C37" s="69"/>
      <c r="D37" s="69"/>
      <c r="E37" s="70"/>
      <c r="F37" s="71" t="s">
        <v>3</v>
      </c>
      <c r="G37" s="72" t="s">
        <v>70</v>
      </c>
      <c r="H37" s="28"/>
    </row>
    <row r="38" spans="1:14">
      <c r="A38" s="42" t="s">
        <v>35</v>
      </c>
      <c r="B38" s="43"/>
      <c r="C38" s="43"/>
      <c r="D38" s="43"/>
      <c r="E38" s="44"/>
      <c r="F38" s="85"/>
      <c r="G38" s="74">
        <f>+F38*H35</f>
        <v>0</v>
      </c>
      <c r="H38" s="75"/>
    </row>
    <row r="39" spans="1:14">
      <c r="A39" s="42" t="s">
        <v>71</v>
      </c>
      <c r="B39" s="43"/>
      <c r="C39" s="43"/>
      <c r="D39" s="43"/>
      <c r="E39" s="44"/>
      <c r="F39" s="86"/>
      <c r="G39" s="74">
        <f>+F39*H35</f>
        <v>0</v>
      </c>
      <c r="H39" s="75"/>
    </row>
    <row r="40" spans="1:14" ht="13.8" thickBot="1">
      <c r="A40" s="49" t="s">
        <v>0</v>
      </c>
      <c r="B40" s="50"/>
      <c r="C40" s="50"/>
      <c r="D40" s="50"/>
      <c r="E40" s="51"/>
      <c r="F40" s="87"/>
      <c r="G40" s="77">
        <f>+F40*H35</f>
        <v>0</v>
      </c>
      <c r="H40" s="39"/>
    </row>
    <row r="41" spans="1:14" ht="13.8" thickBot="1">
      <c r="A41" s="15"/>
      <c r="B41" s="15"/>
      <c r="C41" s="15"/>
      <c r="D41" s="15"/>
      <c r="E41" s="15"/>
      <c r="F41" s="15"/>
      <c r="G41" s="40" t="s">
        <v>53</v>
      </c>
      <c r="H41" s="78">
        <f>ROUND(SUM(G38:G40),0)</f>
        <v>0</v>
      </c>
    </row>
    <row r="42" spans="1:14" ht="13.8" thickBot="1">
      <c r="A42" s="15"/>
      <c r="B42" s="15"/>
      <c r="C42" s="15"/>
      <c r="D42" s="15"/>
      <c r="E42" s="15"/>
      <c r="F42" s="15"/>
      <c r="G42" s="15"/>
      <c r="H42" s="15"/>
    </row>
    <row r="43" spans="1:14" ht="13.8" thickBot="1">
      <c r="C43" s="15"/>
      <c r="D43" s="13" t="s">
        <v>72</v>
      </c>
      <c r="E43" s="67"/>
      <c r="F43" s="67"/>
      <c r="G43" s="67"/>
      <c r="H43" s="41">
        <f>ROUND((H35+H41),0)</f>
        <v>255890</v>
      </c>
      <c r="K43" s="6">
        <f>+H43*1.3</f>
        <v>332657</v>
      </c>
      <c r="M43" s="268">
        <f>225000/1.3</f>
        <v>173076.92307692306</v>
      </c>
      <c r="N43" s="6">
        <f>+M43*1.3</f>
        <v>225000</v>
      </c>
    </row>
    <row r="45" spans="1:14">
      <c r="B45" s="606" t="s">
        <v>399</v>
      </c>
    </row>
    <row r="46" spans="1:14">
      <c r="B46" s="606" t="s">
        <v>400</v>
      </c>
    </row>
    <row r="47" spans="1:14">
      <c r="B47" s="606" t="s">
        <v>401</v>
      </c>
    </row>
  </sheetData>
  <mergeCells count="11">
    <mergeCell ref="A11:C11"/>
    <mergeCell ref="D3:H3"/>
    <mergeCell ref="B5:F5"/>
    <mergeCell ref="B6:F6"/>
    <mergeCell ref="A9:C9"/>
    <mergeCell ref="A10:C10"/>
    <mergeCell ref="A12:C12"/>
    <mergeCell ref="A13:C13"/>
    <mergeCell ref="A14:C14"/>
    <mergeCell ref="A15:C15"/>
    <mergeCell ref="A18:C18"/>
  </mergeCells>
  <pageMargins left="0.71" right="0.71" top="0.75" bottom="0.75" header="0.31" footer="0.31"/>
  <pageSetup paperSize="9" scale="80" orientation="portrait" horizontalDpi="4294967295" verticalDpi="4294967295" r:id="rId1"/>
  <colBreaks count="1" manualBreakCount="1">
    <brk id="8" max="1048575" man="1"/>
  </col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92D050"/>
  </sheetPr>
  <dimension ref="A1:J41"/>
  <sheetViews>
    <sheetView view="pageBreakPreview" topLeftCell="A8" zoomScaleNormal="120" zoomScaleSheetLayoutView="100" zoomScalePageLayoutView="120" workbookViewId="0">
      <selection activeCell="A8" sqref="A8:F8"/>
    </sheetView>
  </sheetViews>
  <sheetFormatPr baseColWidth="10" defaultRowHeight="13.2"/>
  <cols>
    <col min="1" max="1" width="10.8984375" style="6"/>
    <col min="2" max="2" width="10.09765625" style="6" customWidth="1"/>
    <col min="3" max="3" width="15.3984375" style="6" customWidth="1"/>
    <col min="4" max="4" width="12.8984375" style="6" customWidth="1"/>
    <col min="5" max="5" width="11.5" style="6" bestFit="1" customWidth="1"/>
    <col min="6" max="8" width="10.8984375" style="6"/>
    <col min="9" max="9" width="11.8984375" style="6" bestFit="1" customWidth="1"/>
    <col min="10" max="253" width="10.8984375" style="6"/>
    <col min="254" max="254" width="10.09765625" style="6" customWidth="1"/>
    <col min="255" max="255" width="15.3984375" style="6" customWidth="1"/>
    <col min="256" max="256" width="10.8984375" style="6"/>
    <col min="257" max="257" width="11.5" style="6" bestFit="1" customWidth="1"/>
    <col min="258" max="262" width="10.8984375" style="6"/>
    <col min="263" max="263" width="0" style="6" hidden="1" customWidth="1"/>
    <col min="264" max="509" width="10.8984375" style="6"/>
    <col min="510" max="510" width="10.09765625" style="6" customWidth="1"/>
    <col min="511" max="511" width="15.3984375" style="6" customWidth="1"/>
    <col min="512" max="512" width="10.8984375" style="6"/>
    <col min="513" max="513" width="11.5" style="6" bestFit="1" customWidth="1"/>
    <col min="514" max="518" width="10.8984375" style="6"/>
    <col min="519" max="519" width="0" style="6" hidden="1" customWidth="1"/>
    <col min="520" max="765" width="10.8984375" style="6"/>
    <col min="766" max="766" width="10.09765625" style="6" customWidth="1"/>
    <col min="767" max="767" width="15.3984375" style="6" customWidth="1"/>
    <col min="768" max="768" width="10.8984375" style="6"/>
    <col min="769" max="769" width="11.5" style="6" bestFit="1" customWidth="1"/>
    <col min="770" max="774" width="10.8984375" style="6"/>
    <col min="775" max="775" width="0" style="6" hidden="1" customWidth="1"/>
    <col min="776" max="1021" width="10.8984375" style="6"/>
    <col min="1022" max="1022" width="10.09765625" style="6" customWidth="1"/>
    <col min="1023" max="1023" width="15.3984375" style="6" customWidth="1"/>
    <col min="1024" max="1024" width="10.8984375" style="6"/>
    <col min="1025" max="1025" width="11.5" style="6" bestFit="1" customWidth="1"/>
    <col min="1026" max="1030" width="10.8984375" style="6"/>
    <col min="1031" max="1031" width="0" style="6" hidden="1" customWidth="1"/>
    <col min="1032" max="1277" width="10.8984375" style="6"/>
    <col min="1278" max="1278" width="10.09765625" style="6" customWidth="1"/>
    <col min="1279" max="1279" width="15.3984375" style="6" customWidth="1"/>
    <col min="1280" max="1280" width="10.8984375" style="6"/>
    <col min="1281" max="1281" width="11.5" style="6" bestFit="1" customWidth="1"/>
    <col min="1282" max="1286" width="10.8984375" style="6"/>
    <col min="1287" max="1287" width="0" style="6" hidden="1" customWidth="1"/>
    <col min="1288" max="1533" width="10.8984375" style="6"/>
    <col min="1534" max="1534" width="10.09765625" style="6" customWidth="1"/>
    <col min="1535" max="1535" width="15.3984375" style="6" customWidth="1"/>
    <col min="1536" max="1536" width="10.8984375" style="6"/>
    <col min="1537" max="1537" width="11.5" style="6" bestFit="1" customWidth="1"/>
    <col min="1538" max="1542" width="10.8984375" style="6"/>
    <col min="1543" max="1543" width="0" style="6" hidden="1" customWidth="1"/>
    <col min="1544" max="1789" width="10.8984375" style="6"/>
    <col min="1790" max="1790" width="10.09765625" style="6" customWidth="1"/>
    <col min="1791" max="1791" width="15.3984375" style="6" customWidth="1"/>
    <col min="1792" max="1792" width="10.8984375" style="6"/>
    <col min="1793" max="1793" width="11.5" style="6" bestFit="1" customWidth="1"/>
    <col min="1794" max="1798" width="10.8984375" style="6"/>
    <col min="1799" max="1799" width="0" style="6" hidden="1" customWidth="1"/>
    <col min="1800" max="2045" width="10.8984375" style="6"/>
    <col min="2046" max="2046" width="10.09765625" style="6" customWidth="1"/>
    <col min="2047" max="2047" width="15.3984375" style="6" customWidth="1"/>
    <col min="2048" max="2048" width="10.8984375" style="6"/>
    <col min="2049" max="2049" width="11.5" style="6" bestFit="1" customWidth="1"/>
    <col min="2050" max="2054" width="10.8984375" style="6"/>
    <col min="2055" max="2055" width="0" style="6" hidden="1" customWidth="1"/>
    <col min="2056" max="2301" width="10.8984375" style="6"/>
    <col min="2302" max="2302" width="10.09765625" style="6" customWidth="1"/>
    <col min="2303" max="2303" width="15.3984375" style="6" customWidth="1"/>
    <col min="2304" max="2304" width="10.8984375" style="6"/>
    <col min="2305" max="2305" width="11.5" style="6" bestFit="1" customWidth="1"/>
    <col min="2306" max="2310" width="10.8984375" style="6"/>
    <col min="2311" max="2311" width="0" style="6" hidden="1" customWidth="1"/>
    <col min="2312" max="2557" width="10.8984375" style="6"/>
    <col min="2558" max="2558" width="10.09765625" style="6" customWidth="1"/>
    <col min="2559" max="2559" width="15.3984375" style="6" customWidth="1"/>
    <col min="2560" max="2560" width="10.8984375" style="6"/>
    <col min="2561" max="2561" width="11.5" style="6" bestFit="1" customWidth="1"/>
    <col min="2562" max="2566" width="10.8984375" style="6"/>
    <col min="2567" max="2567" width="0" style="6" hidden="1" customWidth="1"/>
    <col min="2568" max="2813" width="10.8984375" style="6"/>
    <col min="2814" max="2814" width="10.09765625" style="6" customWidth="1"/>
    <col min="2815" max="2815" width="15.3984375" style="6" customWidth="1"/>
    <col min="2816" max="2816" width="10.8984375" style="6"/>
    <col min="2817" max="2817" width="11.5" style="6" bestFit="1" customWidth="1"/>
    <col min="2818" max="2822" width="10.8984375" style="6"/>
    <col min="2823" max="2823" width="0" style="6" hidden="1" customWidth="1"/>
    <col min="2824" max="3069" width="10.8984375" style="6"/>
    <col min="3070" max="3070" width="10.09765625" style="6" customWidth="1"/>
    <col min="3071" max="3071" width="15.3984375" style="6" customWidth="1"/>
    <col min="3072" max="3072" width="10.8984375" style="6"/>
    <col min="3073" max="3073" width="11.5" style="6" bestFit="1" customWidth="1"/>
    <col min="3074" max="3078" width="10.8984375" style="6"/>
    <col min="3079" max="3079" width="0" style="6" hidden="1" customWidth="1"/>
    <col min="3080" max="3325" width="10.8984375" style="6"/>
    <col min="3326" max="3326" width="10.09765625" style="6" customWidth="1"/>
    <col min="3327" max="3327" width="15.3984375" style="6" customWidth="1"/>
    <col min="3328" max="3328" width="10.8984375" style="6"/>
    <col min="3329" max="3329" width="11.5" style="6" bestFit="1" customWidth="1"/>
    <col min="3330" max="3334" width="10.8984375" style="6"/>
    <col min="3335" max="3335" width="0" style="6" hidden="1" customWidth="1"/>
    <col min="3336" max="3581" width="10.8984375" style="6"/>
    <col min="3582" max="3582" width="10.09765625" style="6" customWidth="1"/>
    <col min="3583" max="3583" width="15.3984375" style="6" customWidth="1"/>
    <col min="3584" max="3584" width="10.8984375" style="6"/>
    <col min="3585" max="3585" width="11.5" style="6" bestFit="1" customWidth="1"/>
    <col min="3586" max="3590" width="10.8984375" style="6"/>
    <col min="3591" max="3591" width="0" style="6" hidden="1" customWidth="1"/>
    <col min="3592" max="3837" width="10.8984375" style="6"/>
    <col min="3838" max="3838" width="10.09765625" style="6" customWidth="1"/>
    <col min="3839" max="3839" width="15.3984375" style="6" customWidth="1"/>
    <col min="3840" max="3840" width="10.8984375" style="6"/>
    <col min="3841" max="3841" width="11.5" style="6" bestFit="1" customWidth="1"/>
    <col min="3842" max="3846" width="10.8984375" style="6"/>
    <col min="3847" max="3847" width="0" style="6" hidden="1" customWidth="1"/>
    <col min="3848" max="4093" width="10.8984375" style="6"/>
    <col min="4094" max="4094" width="10.09765625" style="6" customWidth="1"/>
    <col min="4095" max="4095" width="15.3984375" style="6" customWidth="1"/>
    <col min="4096" max="4096" width="10.8984375" style="6"/>
    <col min="4097" max="4097" width="11.5" style="6" bestFit="1" customWidth="1"/>
    <col min="4098" max="4102" width="10.8984375" style="6"/>
    <col min="4103" max="4103" width="0" style="6" hidden="1" customWidth="1"/>
    <col min="4104" max="4349" width="10.8984375" style="6"/>
    <col min="4350" max="4350" width="10.09765625" style="6" customWidth="1"/>
    <col min="4351" max="4351" width="15.3984375" style="6" customWidth="1"/>
    <col min="4352" max="4352" width="10.8984375" style="6"/>
    <col min="4353" max="4353" width="11.5" style="6" bestFit="1" customWidth="1"/>
    <col min="4354" max="4358" width="10.8984375" style="6"/>
    <col min="4359" max="4359" width="0" style="6" hidden="1" customWidth="1"/>
    <col min="4360" max="4605" width="10.8984375" style="6"/>
    <col min="4606" max="4606" width="10.09765625" style="6" customWidth="1"/>
    <col min="4607" max="4607" width="15.3984375" style="6" customWidth="1"/>
    <col min="4608" max="4608" width="10.8984375" style="6"/>
    <col min="4609" max="4609" width="11.5" style="6" bestFit="1" customWidth="1"/>
    <col min="4610" max="4614" width="10.8984375" style="6"/>
    <col min="4615" max="4615" width="0" style="6" hidden="1" customWidth="1"/>
    <col min="4616" max="4861" width="10.8984375" style="6"/>
    <col min="4862" max="4862" width="10.09765625" style="6" customWidth="1"/>
    <col min="4863" max="4863" width="15.3984375" style="6" customWidth="1"/>
    <col min="4864" max="4864" width="10.8984375" style="6"/>
    <col min="4865" max="4865" width="11.5" style="6" bestFit="1" customWidth="1"/>
    <col min="4866" max="4870" width="10.8984375" style="6"/>
    <col min="4871" max="4871" width="0" style="6" hidden="1" customWidth="1"/>
    <col min="4872" max="5117" width="10.8984375" style="6"/>
    <col min="5118" max="5118" width="10.09765625" style="6" customWidth="1"/>
    <col min="5119" max="5119" width="15.3984375" style="6" customWidth="1"/>
    <col min="5120" max="5120" width="10.8984375" style="6"/>
    <col min="5121" max="5121" width="11.5" style="6" bestFit="1" customWidth="1"/>
    <col min="5122" max="5126" width="10.8984375" style="6"/>
    <col min="5127" max="5127" width="0" style="6" hidden="1" customWidth="1"/>
    <col min="5128" max="5373" width="10.8984375" style="6"/>
    <col min="5374" max="5374" width="10.09765625" style="6" customWidth="1"/>
    <col min="5375" max="5375" width="15.3984375" style="6" customWidth="1"/>
    <col min="5376" max="5376" width="10.8984375" style="6"/>
    <col min="5377" max="5377" width="11.5" style="6" bestFit="1" customWidth="1"/>
    <col min="5378" max="5382" width="10.8984375" style="6"/>
    <col min="5383" max="5383" width="0" style="6" hidden="1" customWidth="1"/>
    <col min="5384" max="5629" width="10.8984375" style="6"/>
    <col min="5630" max="5630" width="10.09765625" style="6" customWidth="1"/>
    <col min="5631" max="5631" width="15.3984375" style="6" customWidth="1"/>
    <col min="5632" max="5632" width="10.8984375" style="6"/>
    <col min="5633" max="5633" width="11.5" style="6" bestFit="1" customWidth="1"/>
    <col min="5634" max="5638" width="10.8984375" style="6"/>
    <col min="5639" max="5639" width="0" style="6" hidden="1" customWidth="1"/>
    <col min="5640" max="5885" width="10.8984375" style="6"/>
    <col min="5886" max="5886" width="10.09765625" style="6" customWidth="1"/>
    <col min="5887" max="5887" width="15.3984375" style="6" customWidth="1"/>
    <col min="5888" max="5888" width="10.8984375" style="6"/>
    <col min="5889" max="5889" width="11.5" style="6" bestFit="1" customWidth="1"/>
    <col min="5890" max="5894" width="10.8984375" style="6"/>
    <col min="5895" max="5895" width="0" style="6" hidden="1" customWidth="1"/>
    <col min="5896" max="6141" width="10.8984375" style="6"/>
    <col min="6142" max="6142" width="10.09765625" style="6" customWidth="1"/>
    <col min="6143" max="6143" width="15.3984375" style="6" customWidth="1"/>
    <col min="6144" max="6144" width="10.8984375" style="6"/>
    <col min="6145" max="6145" width="11.5" style="6" bestFit="1" customWidth="1"/>
    <col min="6146" max="6150" width="10.8984375" style="6"/>
    <col min="6151" max="6151" width="0" style="6" hidden="1" customWidth="1"/>
    <col min="6152" max="6397" width="10.8984375" style="6"/>
    <col min="6398" max="6398" width="10.09765625" style="6" customWidth="1"/>
    <col min="6399" max="6399" width="15.3984375" style="6" customWidth="1"/>
    <col min="6400" max="6400" width="10.8984375" style="6"/>
    <col min="6401" max="6401" width="11.5" style="6" bestFit="1" customWidth="1"/>
    <col min="6402" max="6406" width="10.8984375" style="6"/>
    <col min="6407" max="6407" width="0" style="6" hidden="1" customWidth="1"/>
    <col min="6408" max="6653" width="10.8984375" style="6"/>
    <col min="6654" max="6654" width="10.09765625" style="6" customWidth="1"/>
    <col min="6655" max="6655" width="15.3984375" style="6" customWidth="1"/>
    <col min="6656" max="6656" width="10.8984375" style="6"/>
    <col min="6657" max="6657" width="11.5" style="6" bestFit="1" customWidth="1"/>
    <col min="6658" max="6662" width="10.8984375" style="6"/>
    <col min="6663" max="6663" width="0" style="6" hidden="1" customWidth="1"/>
    <col min="6664" max="6909" width="10.8984375" style="6"/>
    <col min="6910" max="6910" width="10.09765625" style="6" customWidth="1"/>
    <col min="6911" max="6911" width="15.3984375" style="6" customWidth="1"/>
    <col min="6912" max="6912" width="10.8984375" style="6"/>
    <col min="6913" max="6913" width="11.5" style="6" bestFit="1" customWidth="1"/>
    <col min="6914" max="6918" width="10.8984375" style="6"/>
    <col min="6919" max="6919" width="0" style="6" hidden="1" customWidth="1"/>
    <col min="6920" max="7165" width="10.8984375" style="6"/>
    <col min="7166" max="7166" width="10.09765625" style="6" customWidth="1"/>
    <col min="7167" max="7167" width="15.3984375" style="6" customWidth="1"/>
    <col min="7168" max="7168" width="10.8984375" style="6"/>
    <col min="7169" max="7169" width="11.5" style="6" bestFit="1" customWidth="1"/>
    <col min="7170" max="7174" width="10.8984375" style="6"/>
    <col min="7175" max="7175" width="0" style="6" hidden="1" customWidth="1"/>
    <col min="7176" max="7421" width="10.8984375" style="6"/>
    <col min="7422" max="7422" width="10.09765625" style="6" customWidth="1"/>
    <col min="7423" max="7423" width="15.3984375" style="6" customWidth="1"/>
    <col min="7424" max="7424" width="10.8984375" style="6"/>
    <col min="7425" max="7425" width="11.5" style="6" bestFit="1" customWidth="1"/>
    <col min="7426" max="7430" width="10.8984375" style="6"/>
    <col min="7431" max="7431" width="0" style="6" hidden="1" customWidth="1"/>
    <col min="7432" max="7677" width="10.8984375" style="6"/>
    <col min="7678" max="7678" width="10.09765625" style="6" customWidth="1"/>
    <col min="7679" max="7679" width="15.3984375" style="6" customWidth="1"/>
    <col min="7680" max="7680" width="10.8984375" style="6"/>
    <col min="7681" max="7681" width="11.5" style="6" bestFit="1" customWidth="1"/>
    <col min="7682" max="7686" width="10.8984375" style="6"/>
    <col min="7687" max="7687" width="0" style="6" hidden="1" customWidth="1"/>
    <col min="7688" max="7933" width="10.8984375" style="6"/>
    <col min="7934" max="7934" width="10.09765625" style="6" customWidth="1"/>
    <col min="7935" max="7935" width="15.3984375" style="6" customWidth="1"/>
    <col min="7936" max="7936" width="10.8984375" style="6"/>
    <col min="7937" max="7937" width="11.5" style="6" bestFit="1" customWidth="1"/>
    <col min="7938" max="7942" width="10.8984375" style="6"/>
    <col min="7943" max="7943" width="0" style="6" hidden="1" customWidth="1"/>
    <col min="7944" max="8189" width="10.8984375" style="6"/>
    <col min="8190" max="8190" width="10.09765625" style="6" customWidth="1"/>
    <col min="8191" max="8191" width="15.3984375" style="6" customWidth="1"/>
    <col min="8192" max="8192" width="10.8984375" style="6"/>
    <col min="8193" max="8193" width="11.5" style="6" bestFit="1" customWidth="1"/>
    <col min="8194" max="8198" width="10.8984375" style="6"/>
    <col min="8199" max="8199" width="0" style="6" hidden="1" customWidth="1"/>
    <col min="8200" max="8445" width="10.8984375" style="6"/>
    <col min="8446" max="8446" width="10.09765625" style="6" customWidth="1"/>
    <col min="8447" max="8447" width="15.3984375" style="6" customWidth="1"/>
    <col min="8448" max="8448" width="10.8984375" style="6"/>
    <col min="8449" max="8449" width="11.5" style="6" bestFit="1" customWidth="1"/>
    <col min="8450" max="8454" width="10.8984375" style="6"/>
    <col min="8455" max="8455" width="0" style="6" hidden="1" customWidth="1"/>
    <col min="8456" max="8701" width="10.8984375" style="6"/>
    <col min="8702" max="8702" width="10.09765625" style="6" customWidth="1"/>
    <col min="8703" max="8703" width="15.3984375" style="6" customWidth="1"/>
    <col min="8704" max="8704" width="10.8984375" style="6"/>
    <col min="8705" max="8705" width="11.5" style="6" bestFit="1" customWidth="1"/>
    <col min="8706" max="8710" width="10.8984375" style="6"/>
    <col min="8711" max="8711" width="0" style="6" hidden="1" customWidth="1"/>
    <col min="8712" max="8957" width="10.8984375" style="6"/>
    <col min="8958" max="8958" width="10.09765625" style="6" customWidth="1"/>
    <col min="8959" max="8959" width="15.3984375" style="6" customWidth="1"/>
    <col min="8960" max="8960" width="10.8984375" style="6"/>
    <col min="8961" max="8961" width="11.5" style="6" bestFit="1" customWidth="1"/>
    <col min="8962" max="8966" width="10.8984375" style="6"/>
    <col min="8967" max="8967" width="0" style="6" hidden="1" customWidth="1"/>
    <col min="8968" max="9213" width="10.8984375" style="6"/>
    <col min="9214" max="9214" width="10.09765625" style="6" customWidth="1"/>
    <col min="9215" max="9215" width="15.3984375" style="6" customWidth="1"/>
    <col min="9216" max="9216" width="10.8984375" style="6"/>
    <col min="9217" max="9217" width="11.5" style="6" bestFit="1" customWidth="1"/>
    <col min="9218" max="9222" width="10.8984375" style="6"/>
    <col min="9223" max="9223" width="0" style="6" hidden="1" customWidth="1"/>
    <col min="9224" max="9469" width="10.8984375" style="6"/>
    <col min="9470" max="9470" width="10.09765625" style="6" customWidth="1"/>
    <col min="9471" max="9471" width="15.3984375" style="6" customWidth="1"/>
    <col min="9472" max="9472" width="10.8984375" style="6"/>
    <col min="9473" max="9473" width="11.5" style="6" bestFit="1" customWidth="1"/>
    <col min="9474" max="9478" width="10.8984375" style="6"/>
    <col min="9479" max="9479" width="0" style="6" hidden="1" customWidth="1"/>
    <col min="9480" max="9725" width="10.8984375" style="6"/>
    <col min="9726" max="9726" width="10.09765625" style="6" customWidth="1"/>
    <col min="9727" max="9727" width="15.3984375" style="6" customWidth="1"/>
    <col min="9728" max="9728" width="10.8984375" style="6"/>
    <col min="9729" max="9729" width="11.5" style="6" bestFit="1" customWidth="1"/>
    <col min="9730" max="9734" width="10.8984375" style="6"/>
    <col min="9735" max="9735" width="0" style="6" hidden="1" customWidth="1"/>
    <col min="9736" max="9981" width="10.8984375" style="6"/>
    <col min="9982" max="9982" width="10.09765625" style="6" customWidth="1"/>
    <col min="9983" max="9983" width="15.3984375" style="6" customWidth="1"/>
    <col min="9984" max="9984" width="10.8984375" style="6"/>
    <col min="9985" max="9985" width="11.5" style="6" bestFit="1" customWidth="1"/>
    <col min="9986" max="9990" width="10.8984375" style="6"/>
    <col min="9991" max="9991" width="0" style="6" hidden="1" customWidth="1"/>
    <col min="9992" max="10237" width="10.8984375" style="6"/>
    <col min="10238" max="10238" width="10.09765625" style="6" customWidth="1"/>
    <col min="10239" max="10239" width="15.3984375" style="6" customWidth="1"/>
    <col min="10240" max="10240" width="10.8984375" style="6"/>
    <col min="10241" max="10241" width="11.5" style="6" bestFit="1" customWidth="1"/>
    <col min="10242" max="10246" width="10.8984375" style="6"/>
    <col min="10247" max="10247" width="0" style="6" hidden="1" customWidth="1"/>
    <col min="10248" max="10493" width="10.8984375" style="6"/>
    <col min="10494" max="10494" width="10.09765625" style="6" customWidth="1"/>
    <col min="10495" max="10495" width="15.3984375" style="6" customWidth="1"/>
    <col min="10496" max="10496" width="10.8984375" style="6"/>
    <col min="10497" max="10497" width="11.5" style="6" bestFit="1" customWidth="1"/>
    <col min="10498" max="10502" width="10.8984375" style="6"/>
    <col min="10503" max="10503" width="0" style="6" hidden="1" customWidth="1"/>
    <col min="10504" max="10749" width="10.8984375" style="6"/>
    <col min="10750" max="10750" width="10.09765625" style="6" customWidth="1"/>
    <col min="10751" max="10751" width="15.3984375" style="6" customWidth="1"/>
    <col min="10752" max="10752" width="10.8984375" style="6"/>
    <col min="10753" max="10753" width="11.5" style="6" bestFit="1" customWidth="1"/>
    <col min="10754" max="10758" width="10.8984375" style="6"/>
    <col min="10759" max="10759" width="0" style="6" hidden="1" customWidth="1"/>
    <col min="10760" max="11005" width="10.8984375" style="6"/>
    <col min="11006" max="11006" width="10.09765625" style="6" customWidth="1"/>
    <col min="11007" max="11007" width="15.3984375" style="6" customWidth="1"/>
    <col min="11008" max="11008" width="10.8984375" style="6"/>
    <col min="11009" max="11009" width="11.5" style="6" bestFit="1" customWidth="1"/>
    <col min="11010" max="11014" width="10.8984375" style="6"/>
    <col min="11015" max="11015" width="0" style="6" hidden="1" customWidth="1"/>
    <col min="11016" max="11261" width="10.8984375" style="6"/>
    <col min="11262" max="11262" width="10.09765625" style="6" customWidth="1"/>
    <col min="11263" max="11263" width="15.3984375" style="6" customWidth="1"/>
    <col min="11264" max="11264" width="10.8984375" style="6"/>
    <col min="11265" max="11265" width="11.5" style="6" bestFit="1" customWidth="1"/>
    <col min="11266" max="11270" width="10.8984375" style="6"/>
    <col min="11271" max="11271" width="0" style="6" hidden="1" customWidth="1"/>
    <col min="11272" max="11517" width="10.8984375" style="6"/>
    <col min="11518" max="11518" width="10.09765625" style="6" customWidth="1"/>
    <col min="11519" max="11519" width="15.3984375" style="6" customWidth="1"/>
    <col min="11520" max="11520" width="10.8984375" style="6"/>
    <col min="11521" max="11521" width="11.5" style="6" bestFit="1" customWidth="1"/>
    <col min="11522" max="11526" width="10.8984375" style="6"/>
    <col min="11527" max="11527" width="0" style="6" hidden="1" customWidth="1"/>
    <col min="11528" max="11773" width="10.8984375" style="6"/>
    <col min="11774" max="11774" width="10.09765625" style="6" customWidth="1"/>
    <col min="11775" max="11775" width="15.3984375" style="6" customWidth="1"/>
    <col min="11776" max="11776" width="10.8984375" style="6"/>
    <col min="11777" max="11777" width="11.5" style="6" bestFit="1" customWidth="1"/>
    <col min="11778" max="11782" width="10.8984375" style="6"/>
    <col min="11783" max="11783" width="0" style="6" hidden="1" customWidth="1"/>
    <col min="11784" max="12029" width="10.8984375" style="6"/>
    <col min="12030" max="12030" width="10.09765625" style="6" customWidth="1"/>
    <col min="12031" max="12031" width="15.3984375" style="6" customWidth="1"/>
    <col min="12032" max="12032" width="10.8984375" style="6"/>
    <col min="12033" max="12033" width="11.5" style="6" bestFit="1" customWidth="1"/>
    <col min="12034" max="12038" width="10.8984375" style="6"/>
    <col min="12039" max="12039" width="0" style="6" hidden="1" customWidth="1"/>
    <col min="12040" max="12285" width="10.8984375" style="6"/>
    <col min="12286" max="12286" width="10.09765625" style="6" customWidth="1"/>
    <col min="12287" max="12287" width="15.3984375" style="6" customWidth="1"/>
    <col min="12288" max="12288" width="10.8984375" style="6"/>
    <col min="12289" max="12289" width="11.5" style="6" bestFit="1" customWidth="1"/>
    <col min="12290" max="12294" width="10.8984375" style="6"/>
    <col min="12295" max="12295" width="0" style="6" hidden="1" customWidth="1"/>
    <col min="12296" max="12541" width="10.8984375" style="6"/>
    <col min="12542" max="12542" width="10.09765625" style="6" customWidth="1"/>
    <col min="12543" max="12543" width="15.3984375" style="6" customWidth="1"/>
    <col min="12544" max="12544" width="10.8984375" style="6"/>
    <col min="12545" max="12545" width="11.5" style="6" bestFit="1" customWidth="1"/>
    <col min="12546" max="12550" width="10.8984375" style="6"/>
    <col min="12551" max="12551" width="0" style="6" hidden="1" customWidth="1"/>
    <col min="12552" max="12797" width="10.8984375" style="6"/>
    <col min="12798" max="12798" width="10.09765625" style="6" customWidth="1"/>
    <col min="12799" max="12799" width="15.3984375" style="6" customWidth="1"/>
    <col min="12800" max="12800" width="10.8984375" style="6"/>
    <col min="12801" max="12801" width="11.5" style="6" bestFit="1" customWidth="1"/>
    <col min="12802" max="12806" width="10.8984375" style="6"/>
    <col min="12807" max="12807" width="0" style="6" hidden="1" customWidth="1"/>
    <col min="12808" max="13053" width="10.8984375" style="6"/>
    <col min="13054" max="13054" width="10.09765625" style="6" customWidth="1"/>
    <col min="13055" max="13055" width="15.3984375" style="6" customWidth="1"/>
    <col min="13056" max="13056" width="10.8984375" style="6"/>
    <col min="13057" max="13057" width="11.5" style="6" bestFit="1" customWidth="1"/>
    <col min="13058" max="13062" width="10.8984375" style="6"/>
    <col min="13063" max="13063" width="0" style="6" hidden="1" customWidth="1"/>
    <col min="13064" max="13309" width="10.8984375" style="6"/>
    <col min="13310" max="13310" width="10.09765625" style="6" customWidth="1"/>
    <col min="13311" max="13311" width="15.3984375" style="6" customWidth="1"/>
    <col min="13312" max="13312" width="10.8984375" style="6"/>
    <col min="13313" max="13313" width="11.5" style="6" bestFit="1" customWidth="1"/>
    <col min="13314" max="13318" width="10.8984375" style="6"/>
    <col min="13319" max="13319" width="0" style="6" hidden="1" customWidth="1"/>
    <col min="13320" max="13565" width="10.8984375" style="6"/>
    <col min="13566" max="13566" width="10.09765625" style="6" customWidth="1"/>
    <col min="13567" max="13567" width="15.3984375" style="6" customWidth="1"/>
    <col min="13568" max="13568" width="10.8984375" style="6"/>
    <col min="13569" max="13569" width="11.5" style="6" bestFit="1" customWidth="1"/>
    <col min="13570" max="13574" width="10.8984375" style="6"/>
    <col min="13575" max="13575" width="0" style="6" hidden="1" customWidth="1"/>
    <col min="13576" max="13821" width="10.8984375" style="6"/>
    <col min="13822" max="13822" width="10.09765625" style="6" customWidth="1"/>
    <col min="13823" max="13823" width="15.3984375" style="6" customWidth="1"/>
    <col min="13824" max="13824" width="10.8984375" style="6"/>
    <col min="13825" max="13825" width="11.5" style="6" bestFit="1" customWidth="1"/>
    <col min="13826" max="13830" width="10.8984375" style="6"/>
    <col min="13831" max="13831" width="0" style="6" hidden="1" customWidth="1"/>
    <col min="13832" max="14077" width="10.8984375" style="6"/>
    <col min="14078" max="14078" width="10.09765625" style="6" customWidth="1"/>
    <col min="14079" max="14079" width="15.3984375" style="6" customWidth="1"/>
    <col min="14080" max="14080" width="10.8984375" style="6"/>
    <col min="14081" max="14081" width="11.5" style="6" bestFit="1" customWidth="1"/>
    <col min="14082" max="14086" width="10.8984375" style="6"/>
    <col min="14087" max="14087" width="0" style="6" hidden="1" customWidth="1"/>
    <col min="14088" max="14333" width="10.8984375" style="6"/>
    <col min="14334" max="14334" width="10.09765625" style="6" customWidth="1"/>
    <col min="14335" max="14335" width="15.3984375" style="6" customWidth="1"/>
    <col min="14336" max="14336" width="10.8984375" style="6"/>
    <col min="14337" max="14337" width="11.5" style="6" bestFit="1" customWidth="1"/>
    <col min="14338" max="14342" width="10.8984375" style="6"/>
    <col min="14343" max="14343" width="0" style="6" hidden="1" customWidth="1"/>
    <col min="14344" max="14589" width="10.8984375" style="6"/>
    <col min="14590" max="14590" width="10.09765625" style="6" customWidth="1"/>
    <col min="14591" max="14591" width="15.3984375" style="6" customWidth="1"/>
    <col min="14592" max="14592" width="10.8984375" style="6"/>
    <col min="14593" max="14593" width="11.5" style="6" bestFit="1" customWidth="1"/>
    <col min="14594" max="14598" width="10.8984375" style="6"/>
    <col min="14599" max="14599" width="0" style="6" hidden="1" customWidth="1"/>
    <col min="14600" max="14845" width="10.8984375" style="6"/>
    <col min="14846" max="14846" width="10.09765625" style="6" customWidth="1"/>
    <col min="14847" max="14847" width="15.3984375" style="6" customWidth="1"/>
    <col min="14848" max="14848" width="10.8984375" style="6"/>
    <col min="14849" max="14849" width="11.5" style="6" bestFit="1" customWidth="1"/>
    <col min="14850" max="14854" width="10.8984375" style="6"/>
    <col min="14855" max="14855" width="0" style="6" hidden="1" customWidth="1"/>
    <col min="14856" max="15101" width="10.8984375" style="6"/>
    <col min="15102" max="15102" width="10.09765625" style="6" customWidth="1"/>
    <col min="15103" max="15103" width="15.3984375" style="6" customWidth="1"/>
    <col min="15104" max="15104" width="10.8984375" style="6"/>
    <col min="15105" max="15105" width="11.5" style="6" bestFit="1" customWidth="1"/>
    <col min="15106" max="15110" width="10.8984375" style="6"/>
    <col min="15111" max="15111" width="0" style="6" hidden="1" customWidth="1"/>
    <col min="15112" max="15357" width="10.8984375" style="6"/>
    <col min="15358" max="15358" width="10.09765625" style="6" customWidth="1"/>
    <col min="15359" max="15359" width="15.3984375" style="6" customWidth="1"/>
    <col min="15360" max="15360" width="10.8984375" style="6"/>
    <col min="15361" max="15361" width="11.5" style="6" bestFit="1" customWidth="1"/>
    <col min="15362" max="15366" width="10.8984375" style="6"/>
    <col min="15367" max="15367" width="0" style="6" hidden="1" customWidth="1"/>
    <col min="15368" max="15613" width="10.8984375" style="6"/>
    <col min="15614" max="15614" width="10.09765625" style="6" customWidth="1"/>
    <col min="15615" max="15615" width="15.3984375" style="6" customWidth="1"/>
    <col min="15616" max="15616" width="10.8984375" style="6"/>
    <col min="15617" max="15617" width="11.5" style="6" bestFit="1" customWidth="1"/>
    <col min="15618" max="15622" width="10.8984375" style="6"/>
    <col min="15623" max="15623" width="0" style="6" hidden="1" customWidth="1"/>
    <col min="15624" max="15869" width="10.8984375" style="6"/>
    <col min="15870" max="15870" width="10.09765625" style="6" customWidth="1"/>
    <col min="15871" max="15871" width="15.3984375" style="6" customWidth="1"/>
    <col min="15872" max="15872" width="10.8984375" style="6"/>
    <col min="15873" max="15873" width="11.5" style="6" bestFit="1" customWidth="1"/>
    <col min="15874" max="15878" width="10.8984375" style="6"/>
    <col min="15879" max="15879" width="0" style="6" hidden="1" customWidth="1"/>
    <col min="15880" max="16125" width="10.8984375" style="6"/>
    <col min="16126" max="16126" width="10.09765625" style="6" customWidth="1"/>
    <col min="16127" max="16127" width="15.3984375" style="6" customWidth="1"/>
    <col min="16128" max="16128" width="10.8984375" style="6"/>
    <col min="16129" max="16129" width="11.5" style="6" bestFit="1" customWidth="1"/>
    <col min="16130" max="16134" width="10.8984375" style="6"/>
    <col min="16135" max="16135" width="0" style="6" hidden="1" customWidth="1"/>
    <col min="16136" max="16380" width="10.8984375" style="6"/>
    <col min="16381" max="16384" width="9.09765625" style="6" customWidth="1"/>
  </cols>
  <sheetData>
    <row r="1" spans="1:9">
      <c r="A1" s="7" t="s">
        <v>38</v>
      </c>
      <c r="B1" s="8"/>
      <c r="C1" s="9"/>
      <c r="D1" s="10"/>
      <c r="E1" s="10"/>
      <c r="F1" s="10"/>
      <c r="G1" s="10"/>
      <c r="H1" s="11"/>
    </row>
    <row r="2" spans="1:9">
      <c r="A2" s="12" t="str">
        <f>+'2,4 Cargue y botada '!A4</f>
        <v>SECRETARIA DE OBRAS PUBLICAS</v>
      </c>
      <c r="B2" s="13"/>
      <c r="C2" s="14"/>
      <c r="D2" s="15"/>
      <c r="E2" s="16" t="s">
        <v>40</v>
      </c>
      <c r="F2" s="15"/>
      <c r="G2" s="15"/>
      <c r="H2" s="17"/>
    </row>
    <row r="3" spans="1:9" ht="13.8" thickBot="1">
      <c r="A3" s="79" t="str">
        <f>+'2,4 Cargue y botada '!A5</f>
        <v>MUNICIPIO DE SANTAFE DE ANTIOQUIA</v>
      </c>
      <c r="B3" s="19"/>
      <c r="C3" s="20"/>
      <c r="D3" s="928"/>
      <c r="E3" s="929"/>
      <c r="F3" s="929"/>
      <c r="G3" s="929"/>
      <c r="H3" s="930"/>
    </row>
    <row r="4" spans="1:9">
      <c r="A4" s="13"/>
      <c r="B4" s="67"/>
      <c r="C4" s="67"/>
      <c r="D4" s="66"/>
      <c r="E4" s="66"/>
      <c r="F4" s="66"/>
      <c r="G4" s="66"/>
      <c r="H4" s="66"/>
    </row>
    <row r="5" spans="1:9" ht="32.4" customHeight="1">
      <c r="A5" s="97" t="s">
        <v>179</v>
      </c>
      <c r="B5" s="959" t="str">
        <f>+PRESUPUESTO!A2</f>
        <v>MANTENIMIENTO Y MEJORAMIENTO DE LAS VÍAS URBANAS DEL  MUNICIPIO DE SANTA FE DE ANTIOQUIA, MEDIANTE LA REPOSICIÓN DE PAVIMENTO</v>
      </c>
      <c r="C5" s="960"/>
      <c r="D5" s="960"/>
      <c r="E5" s="960"/>
      <c r="F5" s="960"/>
      <c r="G5" s="22" t="s">
        <v>73</v>
      </c>
      <c r="H5" s="15"/>
    </row>
    <row r="6" spans="1:9" ht="42" customHeight="1">
      <c r="A6" s="99" t="s">
        <v>74</v>
      </c>
      <c r="B6" s="944" t="s">
        <v>214</v>
      </c>
      <c r="C6" s="944"/>
      <c r="D6" s="944"/>
      <c r="E6" s="944"/>
      <c r="F6" s="944"/>
      <c r="G6" s="22" t="s">
        <v>75</v>
      </c>
      <c r="H6" s="15" t="s">
        <v>83</v>
      </c>
    </row>
    <row r="7" spans="1:9">
      <c r="A7" s="22"/>
      <c r="B7" s="22"/>
      <c r="C7" s="15"/>
      <c r="D7" s="22"/>
      <c r="E7" s="22"/>
      <c r="F7" s="22"/>
      <c r="G7" s="22" t="s">
        <v>45</v>
      </c>
      <c r="H7" s="15" t="s">
        <v>8</v>
      </c>
    </row>
    <row r="8" spans="1:9" ht="13.8" thickBot="1">
      <c r="A8" s="16" t="s">
        <v>46</v>
      </c>
      <c r="B8" s="16"/>
      <c r="C8" s="15"/>
      <c r="D8" s="15"/>
      <c r="E8" s="15"/>
      <c r="F8" s="15"/>
      <c r="G8" s="15"/>
      <c r="H8" s="15"/>
    </row>
    <row r="9" spans="1:9">
      <c r="A9" s="925" t="s">
        <v>47</v>
      </c>
      <c r="B9" s="926"/>
      <c r="C9" s="927"/>
      <c r="D9" s="25" t="s">
        <v>48</v>
      </c>
      <c r="E9" s="26" t="s">
        <v>49</v>
      </c>
      <c r="F9" s="25" t="s">
        <v>50</v>
      </c>
      <c r="G9" s="27" t="s">
        <v>51</v>
      </c>
      <c r="H9" s="28"/>
    </row>
    <row r="10" spans="1:9">
      <c r="A10" s="948" t="s">
        <v>97</v>
      </c>
      <c r="B10" s="938"/>
      <c r="C10" s="939"/>
      <c r="D10" s="34"/>
      <c r="E10" s="30">
        <f>+EQUIPOS!D8</f>
        <v>77252.960007717906</v>
      </c>
      <c r="F10" s="88">
        <v>80</v>
      </c>
      <c r="G10" s="32">
        <f>E10/F10</f>
        <v>965.66200009647378</v>
      </c>
      <c r="H10" s="33"/>
      <c r="I10" s="6">
        <f>+F10*8</f>
        <v>640</v>
      </c>
    </row>
    <row r="11" spans="1:9" ht="23.4" customHeight="1">
      <c r="A11" s="937" t="s">
        <v>99</v>
      </c>
      <c r="B11" s="957"/>
      <c r="C11" s="958"/>
      <c r="D11" s="34"/>
      <c r="E11" s="31">
        <f>+EQUIPOS!D9</f>
        <v>185284.48919720409</v>
      </c>
      <c r="F11" s="88">
        <v>80</v>
      </c>
      <c r="G11" s="32">
        <f t="shared" ref="G11:G12" si="0">E11/F11</f>
        <v>2316.0561149650512</v>
      </c>
      <c r="H11" s="33"/>
    </row>
    <row r="12" spans="1:9" ht="22.2" customHeight="1">
      <c r="A12" s="937" t="s">
        <v>101</v>
      </c>
      <c r="B12" s="957"/>
      <c r="C12" s="958"/>
      <c r="D12" s="34"/>
      <c r="E12" s="31">
        <f>+EQUIPOS!D10</f>
        <v>539513.49538804009</v>
      </c>
      <c r="F12" s="88">
        <v>80</v>
      </c>
      <c r="G12" s="32">
        <f t="shared" si="0"/>
        <v>6743.9186923505013</v>
      </c>
      <c r="H12" s="33"/>
    </row>
    <row r="13" spans="1:9">
      <c r="A13" s="948" t="s">
        <v>118</v>
      </c>
      <c r="B13" s="938"/>
      <c r="C13" s="939"/>
      <c r="D13" s="29"/>
      <c r="E13" s="30"/>
      <c r="F13" s="269">
        <v>5.0000000000000001E-4</v>
      </c>
      <c r="G13" s="32">
        <f>H31*F13</f>
        <v>0.39050000000000001</v>
      </c>
      <c r="H13" s="33"/>
    </row>
    <row r="14" spans="1:9" ht="13.8" thickBot="1">
      <c r="A14" s="953"/>
      <c r="B14" s="954"/>
      <c r="C14" s="955"/>
      <c r="D14" s="35"/>
      <c r="E14" s="36"/>
      <c r="F14" s="37"/>
      <c r="G14" s="38"/>
      <c r="H14" s="39"/>
    </row>
    <row r="15" spans="1:9" ht="13.8" thickBot="1">
      <c r="A15" s="15"/>
      <c r="B15" s="15"/>
      <c r="C15" s="15"/>
      <c r="D15" s="15"/>
      <c r="E15" s="15"/>
      <c r="F15" s="15"/>
      <c r="G15" s="40" t="s">
        <v>53</v>
      </c>
      <c r="H15" s="41">
        <f>ROUND(SUM(G10:G14),0)</f>
        <v>10026</v>
      </c>
    </row>
    <row r="16" spans="1:9" ht="13.8" thickBot="1">
      <c r="A16" s="16" t="s">
        <v>54</v>
      </c>
      <c r="B16" s="16"/>
      <c r="C16" s="15"/>
      <c r="D16" s="15"/>
      <c r="E16" s="15"/>
      <c r="F16" s="15"/>
      <c r="G16" s="15"/>
      <c r="H16" s="15"/>
    </row>
    <row r="17" spans="1:10">
      <c r="A17" s="925" t="s">
        <v>47</v>
      </c>
      <c r="B17" s="926"/>
      <c r="C17" s="927"/>
      <c r="D17" s="25" t="s">
        <v>1</v>
      </c>
      <c r="E17" s="25" t="s">
        <v>55</v>
      </c>
      <c r="F17" s="25" t="s">
        <v>56</v>
      </c>
      <c r="G17" s="27" t="s">
        <v>51</v>
      </c>
      <c r="H17" s="28"/>
    </row>
    <row r="18" spans="1:10">
      <c r="A18" s="42"/>
      <c r="B18" s="43"/>
      <c r="C18" s="44"/>
      <c r="D18" s="34"/>
      <c r="E18" s="45"/>
      <c r="F18" s="46"/>
      <c r="G18" s="32"/>
      <c r="H18" s="33"/>
    </row>
    <row r="19" spans="1:10" ht="13.8" thickBot="1">
      <c r="A19" s="60"/>
      <c r="B19" s="65"/>
      <c r="C19" s="61"/>
      <c r="D19" s="35"/>
      <c r="E19" s="36"/>
      <c r="F19" s="37"/>
      <c r="G19" s="38"/>
      <c r="H19" s="39"/>
    </row>
    <row r="20" spans="1:10" ht="13.8" thickBot="1">
      <c r="A20" s="15"/>
      <c r="B20" s="15"/>
      <c r="C20" s="15"/>
      <c r="D20" s="15"/>
      <c r="E20" s="15"/>
      <c r="F20" s="15"/>
      <c r="G20" s="40" t="s">
        <v>53</v>
      </c>
      <c r="H20" s="41">
        <f>ROUND(SUM(G18:G19),0)</f>
        <v>0</v>
      </c>
    </row>
    <row r="21" spans="1:10" ht="13.8" thickBot="1">
      <c r="A21" s="52" t="s">
        <v>57</v>
      </c>
      <c r="B21" s="52"/>
      <c r="C21" s="50"/>
      <c r="D21" s="15"/>
      <c r="E21" s="15"/>
      <c r="F21" s="15"/>
      <c r="G21" s="15"/>
      <c r="H21" s="15"/>
    </row>
    <row r="22" spans="1:10">
      <c r="A22" s="89" t="s">
        <v>58</v>
      </c>
      <c r="B22" s="90"/>
      <c r="C22" s="100" t="s">
        <v>59</v>
      </c>
      <c r="D22" s="25" t="s">
        <v>60</v>
      </c>
      <c r="E22" s="25" t="s">
        <v>61</v>
      </c>
      <c r="F22" s="25" t="s">
        <v>62</v>
      </c>
      <c r="G22" s="56" t="s">
        <v>51</v>
      </c>
      <c r="H22" s="28"/>
    </row>
    <row r="23" spans="1:10" ht="13.8" thickBot="1">
      <c r="A23" s="60" t="s">
        <v>177</v>
      </c>
      <c r="B23" s="65"/>
      <c r="C23" s="271">
        <v>1E-3</v>
      </c>
      <c r="D23" s="93"/>
      <c r="E23" s="94"/>
      <c r="F23" s="95">
        <v>6000000</v>
      </c>
      <c r="G23" s="37">
        <f>+C23*F23</f>
        <v>6000</v>
      </c>
      <c r="H23" s="39"/>
      <c r="I23" s="270">
        <f>+G23*1000</f>
        <v>6000000</v>
      </c>
      <c r="J23" s="6">
        <f>1/1000</f>
        <v>1E-3</v>
      </c>
    </row>
    <row r="24" spans="1:10" ht="13.8" thickBot="1">
      <c r="A24" s="60"/>
      <c r="B24" s="65"/>
      <c r="C24" s="96"/>
      <c r="D24" s="93"/>
      <c r="E24" s="94"/>
      <c r="F24" s="95"/>
      <c r="G24" s="37"/>
      <c r="H24" s="39"/>
    </row>
    <row r="25" spans="1:10" ht="13.8" thickBot="1">
      <c r="A25" s="60"/>
      <c r="B25" s="65"/>
      <c r="C25" s="101"/>
      <c r="D25" s="102"/>
      <c r="E25" s="37"/>
      <c r="F25" s="37"/>
      <c r="G25" s="38"/>
      <c r="H25" s="39"/>
    </row>
    <row r="26" spans="1:10" ht="13.8" thickBot="1">
      <c r="A26" s="15"/>
      <c r="B26" s="15"/>
      <c r="C26" s="15"/>
      <c r="D26" s="15"/>
      <c r="E26" s="15"/>
      <c r="F26" s="15"/>
      <c r="G26" s="40" t="s">
        <v>53</v>
      </c>
      <c r="H26" s="78">
        <f>SUM(G23:G25)</f>
        <v>6000</v>
      </c>
    </row>
    <row r="27" spans="1:10" ht="13.8" thickBot="1">
      <c r="A27" s="52" t="s">
        <v>63</v>
      </c>
      <c r="B27" s="52"/>
      <c r="C27" s="15"/>
      <c r="D27" s="15"/>
      <c r="E27" s="15"/>
      <c r="F27" s="15"/>
      <c r="G27" s="15"/>
      <c r="H27" s="15"/>
    </row>
    <row r="28" spans="1:10">
      <c r="A28" s="53" t="s">
        <v>64</v>
      </c>
      <c r="B28" s="54"/>
      <c r="C28" s="62" t="s">
        <v>65</v>
      </c>
      <c r="D28" s="25" t="s">
        <v>66</v>
      </c>
      <c r="E28" s="26" t="s">
        <v>67</v>
      </c>
      <c r="F28" s="62" t="s">
        <v>50</v>
      </c>
      <c r="G28" s="27" t="s">
        <v>51</v>
      </c>
      <c r="H28" s="28"/>
    </row>
    <row r="29" spans="1:10">
      <c r="A29" s="42" t="s">
        <v>119</v>
      </c>
      <c r="B29" s="43"/>
      <c r="C29" s="31"/>
      <c r="D29" s="103"/>
      <c r="E29" s="31">
        <f>+Salarios!G11</f>
        <v>78096</v>
      </c>
      <c r="F29" s="88">
        <f>1/100</f>
        <v>0.01</v>
      </c>
      <c r="G29" s="84">
        <f>+E29*F29</f>
        <v>780.96</v>
      </c>
      <c r="H29" s="33"/>
    </row>
    <row r="30" spans="1:10" ht="13.8" thickBot="1">
      <c r="A30" s="60"/>
      <c r="B30" s="65"/>
      <c r="C30" s="36"/>
      <c r="D30" s="51"/>
      <c r="E30" s="51"/>
      <c r="F30" s="51"/>
      <c r="G30" s="50"/>
      <c r="H30" s="39"/>
    </row>
    <row r="31" spans="1:10" ht="13.8" thickBot="1">
      <c r="A31" s="15"/>
      <c r="B31" s="15"/>
      <c r="C31" s="15"/>
      <c r="D31" s="15"/>
      <c r="E31" s="15"/>
      <c r="F31" s="15"/>
      <c r="G31" s="40" t="s">
        <v>53</v>
      </c>
      <c r="H31" s="41">
        <f>ROUND(SUM(G29:G30),0)</f>
        <v>781</v>
      </c>
    </row>
    <row r="32" spans="1:10" ht="13.8" thickBot="1">
      <c r="A32" s="15"/>
      <c r="B32" s="15"/>
      <c r="C32" s="15"/>
      <c r="D32" s="15"/>
      <c r="E32" s="15"/>
      <c r="F32" s="15"/>
      <c r="G32" s="66"/>
      <c r="H32" s="15"/>
    </row>
    <row r="33" spans="1:8" ht="13.8" thickBot="1">
      <c r="A33" s="15"/>
      <c r="B33" s="15"/>
      <c r="C33" s="15"/>
      <c r="D33" s="15"/>
      <c r="E33" s="13" t="s">
        <v>68</v>
      </c>
      <c r="F33" s="67"/>
      <c r="G33" s="67"/>
      <c r="H33" s="41">
        <f>ROUND((H15+H20+H26+H31),0)</f>
        <v>16807</v>
      </c>
    </row>
    <row r="34" spans="1:8">
      <c r="A34" s="16" t="s">
        <v>69</v>
      </c>
      <c r="B34" s="16"/>
      <c r="C34" s="15"/>
      <c r="D34" s="15"/>
      <c r="E34" s="15"/>
      <c r="F34" s="15"/>
      <c r="G34" s="15"/>
      <c r="H34" s="15"/>
    </row>
    <row r="35" spans="1:8">
      <c r="A35" s="68" t="s">
        <v>47</v>
      </c>
      <c r="B35" s="69"/>
      <c r="C35" s="69"/>
      <c r="D35" s="69"/>
      <c r="E35" s="70"/>
      <c r="F35" s="71" t="s">
        <v>3</v>
      </c>
      <c r="G35" s="72" t="s">
        <v>70</v>
      </c>
      <c r="H35" s="28"/>
    </row>
    <row r="36" spans="1:8">
      <c r="A36" s="42" t="s">
        <v>35</v>
      </c>
      <c r="B36" s="43"/>
      <c r="C36" s="43"/>
      <c r="D36" s="43"/>
      <c r="E36" s="44"/>
      <c r="F36" s="85"/>
      <c r="G36" s="74">
        <f>+F36*H33</f>
        <v>0</v>
      </c>
      <c r="H36" s="75"/>
    </row>
    <row r="37" spans="1:8">
      <c r="A37" s="42" t="s">
        <v>71</v>
      </c>
      <c r="B37" s="43"/>
      <c r="C37" s="43"/>
      <c r="D37" s="43"/>
      <c r="E37" s="44"/>
      <c r="F37" s="86"/>
      <c r="G37" s="74">
        <f>+F37*H33</f>
        <v>0</v>
      </c>
      <c r="H37" s="75"/>
    </row>
    <row r="38" spans="1:8" ht="13.8" thickBot="1">
      <c r="A38" s="49" t="s">
        <v>0</v>
      </c>
      <c r="B38" s="50"/>
      <c r="C38" s="50"/>
      <c r="D38" s="50"/>
      <c r="E38" s="51"/>
      <c r="F38" s="87"/>
      <c r="G38" s="77">
        <f>+F38*H33</f>
        <v>0</v>
      </c>
      <c r="H38" s="39"/>
    </row>
    <row r="39" spans="1:8" ht="13.8" thickBot="1">
      <c r="A39" s="15"/>
      <c r="B39" s="15"/>
      <c r="C39" s="15"/>
      <c r="D39" s="15"/>
      <c r="E39" s="15"/>
      <c r="F39" s="15"/>
      <c r="G39" s="40" t="s">
        <v>53</v>
      </c>
      <c r="H39" s="78">
        <f>ROUND(SUM(G36:G38),0)</f>
        <v>0</v>
      </c>
    </row>
    <row r="40" spans="1:8" ht="13.8" thickBot="1">
      <c r="A40" s="15"/>
      <c r="B40" s="15"/>
      <c r="C40" s="15"/>
      <c r="D40" s="15"/>
      <c r="E40" s="15"/>
      <c r="F40" s="15"/>
      <c r="G40" s="15"/>
      <c r="H40" s="15"/>
    </row>
    <row r="41" spans="1:8" ht="13.8" thickBot="1">
      <c r="C41" s="15"/>
      <c r="D41" s="13" t="s">
        <v>72</v>
      </c>
      <c r="E41" s="67"/>
      <c r="F41" s="67"/>
      <c r="G41" s="67"/>
      <c r="H41" s="41">
        <f>ROUND((H33+H39),0)</f>
        <v>16807</v>
      </c>
    </row>
  </sheetData>
  <mergeCells count="10">
    <mergeCell ref="A13:C13"/>
    <mergeCell ref="A14:C14"/>
    <mergeCell ref="A17:C17"/>
    <mergeCell ref="A12:C12"/>
    <mergeCell ref="D3:H3"/>
    <mergeCell ref="B6:F6"/>
    <mergeCell ref="A9:C9"/>
    <mergeCell ref="A10:C10"/>
    <mergeCell ref="A11:C11"/>
    <mergeCell ref="B5:F5"/>
  </mergeCells>
  <pageMargins left="0.71" right="0.71" top="0.75" bottom="0.75" header="0.31" footer="0.31"/>
  <pageSetup paperSize="9" scale="80" orientation="portrait" horizontalDpi="4294967295" verticalDpi="4294967295" r:id="rId1"/>
  <rowBreaks count="1" manualBreakCount="1">
    <brk id="42" max="16383" man="1"/>
  </rowBreaks>
  <colBreaks count="1" manualBreakCount="1">
    <brk id="8"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K43"/>
  <sheetViews>
    <sheetView view="pageBreakPreview" topLeftCell="A28" zoomScale="90" zoomScaleNormal="130" zoomScaleSheetLayoutView="90" zoomScalePageLayoutView="130" workbookViewId="0">
      <selection activeCell="A8" sqref="A8:F8"/>
    </sheetView>
  </sheetViews>
  <sheetFormatPr baseColWidth="10" defaultRowHeight="13.2"/>
  <cols>
    <col min="1" max="1" width="10.8984375" style="104"/>
    <col min="2" max="2" width="11.09765625" style="104" customWidth="1"/>
    <col min="3" max="3" width="13.69921875" style="104" customWidth="1"/>
    <col min="4" max="4" width="10.59765625" style="104" customWidth="1"/>
    <col min="5" max="5" width="10.8984375" style="104"/>
    <col min="6" max="6" width="10.3984375" style="104" bestFit="1" customWidth="1"/>
    <col min="7" max="7" width="10.8984375" style="104"/>
    <col min="8" max="8" width="10.3984375" style="104" bestFit="1" customWidth="1"/>
    <col min="9" max="9" width="10.8984375" style="104"/>
    <col min="10" max="10" width="0" style="104" hidden="1" customWidth="1"/>
    <col min="11" max="11" width="12.09765625" style="104" bestFit="1" customWidth="1"/>
    <col min="12" max="256" width="10.8984375" style="104"/>
    <col min="257" max="257" width="11.09765625" style="104" customWidth="1"/>
    <col min="258" max="258" width="15.3984375" style="104" customWidth="1"/>
    <col min="259" max="265" width="10.8984375" style="104"/>
    <col min="266" max="266" width="0" style="104" hidden="1" customWidth="1"/>
    <col min="267" max="512" width="10.8984375" style="104"/>
    <col min="513" max="513" width="11.09765625" style="104" customWidth="1"/>
    <col min="514" max="514" width="15.3984375" style="104" customWidth="1"/>
    <col min="515" max="521" width="10.8984375" style="104"/>
    <col min="522" max="522" width="0" style="104" hidden="1" customWidth="1"/>
    <col min="523" max="768" width="10.8984375" style="104"/>
    <col min="769" max="769" width="11.09765625" style="104" customWidth="1"/>
    <col min="770" max="770" width="15.3984375" style="104" customWidth="1"/>
    <col min="771" max="777" width="10.8984375" style="104"/>
    <col min="778" max="778" width="0" style="104" hidden="1" customWidth="1"/>
    <col min="779" max="1024" width="10.8984375" style="104"/>
    <col min="1025" max="1025" width="11.09765625" style="104" customWidth="1"/>
    <col min="1026" max="1026" width="15.3984375" style="104" customWidth="1"/>
    <col min="1027" max="1033" width="10.8984375" style="104"/>
    <col min="1034" max="1034" width="0" style="104" hidden="1" customWidth="1"/>
    <col min="1035" max="1280" width="10.8984375" style="104"/>
    <col min="1281" max="1281" width="11.09765625" style="104" customWidth="1"/>
    <col min="1282" max="1282" width="15.3984375" style="104" customWidth="1"/>
    <col min="1283" max="1289" width="10.8984375" style="104"/>
    <col min="1290" max="1290" width="0" style="104" hidden="1" customWidth="1"/>
    <col min="1291" max="1536" width="10.8984375" style="104"/>
    <col min="1537" max="1537" width="11.09765625" style="104" customWidth="1"/>
    <col min="1538" max="1538" width="15.3984375" style="104" customWidth="1"/>
    <col min="1539" max="1545" width="10.8984375" style="104"/>
    <col min="1546" max="1546" width="0" style="104" hidden="1" customWidth="1"/>
    <col min="1547" max="1792" width="10.8984375" style="104"/>
    <col min="1793" max="1793" width="11.09765625" style="104" customWidth="1"/>
    <col min="1794" max="1794" width="15.3984375" style="104" customWidth="1"/>
    <col min="1795" max="1801" width="10.8984375" style="104"/>
    <col min="1802" max="1802" width="0" style="104" hidden="1" customWidth="1"/>
    <col min="1803" max="2048" width="10.8984375" style="104"/>
    <col min="2049" max="2049" width="11.09765625" style="104" customWidth="1"/>
    <col min="2050" max="2050" width="15.3984375" style="104" customWidth="1"/>
    <col min="2051" max="2057" width="10.8984375" style="104"/>
    <col min="2058" max="2058" width="0" style="104" hidden="1" customWidth="1"/>
    <col min="2059" max="2304" width="10.8984375" style="104"/>
    <col min="2305" max="2305" width="11.09765625" style="104" customWidth="1"/>
    <col min="2306" max="2306" width="15.3984375" style="104" customWidth="1"/>
    <col min="2307" max="2313" width="10.8984375" style="104"/>
    <col min="2314" max="2314" width="0" style="104" hidden="1" customWidth="1"/>
    <col min="2315" max="2560" width="10.8984375" style="104"/>
    <col min="2561" max="2561" width="11.09765625" style="104" customWidth="1"/>
    <col min="2562" max="2562" width="15.3984375" style="104" customWidth="1"/>
    <col min="2563" max="2569" width="10.8984375" style="104"/>
    <col min="2570" max="2570" width="0" style="104" hidden="1" customWidth="1"/>
    <col min="2571" max="2816" width="10.8984375" style="104"/>
    <col min="2817" max="2817" width="11.09765625" style="104" customWidth="1"/>
    <col min="2818" max="2818" width="15.3984375" style="104" customWidth="1"/>
    <col min="2819" max="2825" width="10.8984375" style="104"/>
    <col min="2826" max="2826" width="0" style="104" hidden="1" customWidth="1"/>
    <col min="2827" max="3072" width="10.8984375" style="104"/>
    <col min="3073" max="3073" width="11.09765625" style="104" customWidth="1"/>
    <col min="3074" max="3074" width="15.3984375" style="104" customWidth="1"/>
    <col min="3075" max="3081" width="10.8984375" style="104"/>
    <col min="3082" max="3082" width="0" style="104" hidden="1" customWidth="1"/>
    <col min="3083" max="3328" width="10.8984375" style="104"/>
    <col min="3329" max="3329" width="11.09765625" style="104" customWidth="1"/>
    <col min="3330" max="3330" width="15.3984375" style="104" customWidth="1"/>
    <col min="3331" max="3337" width="10.8984375" style="104"/>
    <col min="3338" max="3338" width="0" style="104" hidden="1" customWidth="1"/>
    <col min="3339" max="3584" width="10.8984375" style="104"/>
    <col min="3585" max="3585" width="11.09765625" style="104" customWidth="1"/>
    <col min="3586" max="3586" width="15.3984375" style="104" customWidth="1"/>
    <col min="3587" max="3593" width="10.8984375" style="104"/>
    <col min="3594" max="3594" width="0" style="104" hidden="1" customWidth="1"/>
    <col min="3595" max="3840" width="10.8984375" style="104"/>
    <col min="3841" max="3841" width="11.09765625" style="104" customWidth="1"/>
    <col min="3842" max="3842" width="15.3984375" style="104" customWidth="1"/>
    <col min="3843" max="3849" width="10.8984375" style="104"/>
    <col min="3850" max="3850" width="0" style="104" hidden="1" customWidth="1"/>
    <col min="3851" max="4096" width="10.8984375" style="104"/>
    <col min="4097" max="4097" width="11.09765625" style="104" customWidth="1"/>
    <col min="4098" max="4098" width="15.3984375" style="104" customWidth="1"/>
    <col min="4099" max="4105" width="10.8984375" style="104"/>
    <col min="4106" max="4106" width="0" style="104" hidden="1" customWidth="1"/>
    <col min="4107" max="4352" width="10.8984375" style="104"/>
    <col min="4353" max="4353" width="11.09765625" style="104" customWidth="1"/>
    <col min="4354" max="4354" width="15.3984375" style="104" customWidth="1"/>
    <col min="4355" max="4361" width="10.8984375" style="104"/>
    <col min="4362" max="4362" width="0" style="104" hidden="1" customWidth="1"/>
    <col min="4363" max="4608" width="10.8984375" style="104"/>
    <col min="4609" max="4609" width="11.09765625" style="104" customWidth="1"/>
    <col min="4610" max="4610" width="15.3984375" style="104" customWidth="1"/>
    <col min="4611" max="4617" width="10.8984375" style="104"/>
    <col min="4618" max="4618" width="0" style="104" hidden="1" customWidth="1"/>
    <col min="4619" max="4864" width="10.8984375" style="104"/>
    <col min="4865" max="4865" width="11.09765625" style="104" customWidth="1"/>
    <col min="4866" max="4866" width="15.3984375" style="104" customWidth="1"/>
    <col min="4867" max="4873" width="10.8984375" style="104"/>
    <col min="4874" max="4874" width="0" style="104" hidden="1" customWidth="1"/>
    <col min="4875" max="5120" width="10.8984375" style="104"/>
    <col min="5121" max="5121" width="11.09765625" style="104" customWidth="1"/>
    <col min="5122" max="5122" width="15.3984375" style="104" customWidth="1"/>
    <col min="5123" max="5129" width="10.8984375" style="104"/>
    <col min="5130" max="5130" width="0" style="104" hidden="1" customWidth="1"/>
    <col min="5131" max="5376" width="10.8984375" style="104"/>
    <col min="5377" max="5377" width="11.09765625" style="104" customWidth="1"/>
    <col min="5378" max="5378" width="15.3984375" style="104" customWidth="1"/>
    <col min="5379" max="5385" width="10.8984375" style="104"/>
    <col min="5386" max="5386" width="0" style="104" hidden="1" customWidth="1"/>
    <col min="5387" max="5632" width="10.8984375" style="104"/>
    <col min="5633" max="5633" width="11.09765625" style="104" customWidth="1"/>
    <col min="5634" max="5634" width="15.3984375" style="104" customWidth="1"/>
    <col min="5635" max="5641" width="10.8984375" style="104"/>
    <col min="5642" max="5642" width="0" style="104" hidden="1" customWidth="1"/>
    <col min="5643" max="5888" width="10.8984375" style="104"/>
    <col min="5889" max="5889" width="11.09765625" style="104" customWidth="1"/>
    <col min="5890" max="5890" width="15.3984375" style="104" customWidth="1"/>
    <col min="5891" max="5897" width="10.8984375" style="104"/>
    <col min="5898" max="5898" width="0" style="104" hidden="1" customWidth="1"/>
    <col min="5899" max="6144" width="10.8984375" style="104"/>
    <col min="6145" max="6145" width="11.09765625" style="104" customWidth="1"/>
    <col min="6146" max="6146" width="15.3984375" style="104" customWidth="1"/>
    <col min="6147" max="6153" width="10.8984375" style="104"/>
    <col min="6154" max="6154" width="0" style="104" hidden="1" customWidth="1"/>
    <col min="6155" max="6400" width="10.8984375" style="104"/>
    <col min="6401" max="6401" width="11.09765625" style="104" customWidth="1"/>
    <col min="6402" max="6402" width="15.3984375" style="104" customWidth="1"/>
    <col min="6403" max="6409" width="10.8984375" style="104"/>
    <col min="6410" max="6410" width="0" style="104" hidden="1" customWidth="1"/>
    <col min="6411" max="6656" width="10.8984375" style="104"/>
    <col min="6657" max="6657" width="11.09765625" style="104" customWidth="1"/>
    <col min="6658" max="6658" width="15.3984375" style="104" customWidth="1"/>
    <col min="6659" max="6665" width="10.8984375" style="104"/>
    <col min="6666" max="6666" width="0" style="104" hidden="1" customWidth="1"/>
    <col min="6667" max="6912" width="10.8984375" style="104"/>
    <col min="6913" max="6913" width="11.09765625" style="104" customWidth="1"/>
    <col min="6914" max="6914" width="15.3984375" style="104" customWidth="1"/>
    <col min="6915" max="6921" width="10.8984375" style="104"/>
    <col min="6922" max="6922" width="0" style="104" hidden="1" customWidth="1"/>
    <col min="6923" max="7168" width="10.8984375" style="104"/>
    <col min="7169" max="7169" width="11.09765625" style="104" customWidth="1"/>
    <col min="7170" max="7170" width="15.3984375" style="104" customWidth="1"/>
    <col min="7171" max="7177" width="10.8984375" style="104"/>
    <col min="7178" max="7178" width="0" style="104" hidden="1" customWidth="1"/>
    <col min="7179" max="7424" width="10.8984375" style="104"/>
    <col min="7425" max="7425" width="11.09765625" style="104" customWidth="1"/>
    <col min="7426" max="7426" width="15.3984375" style="104" customWidth="1"/>
    <col min="7427" max="7433" width="10.8984375" style="104"/>
    <col min="7434" max="7434" width="0" style="104" hidden="1" customWidth="1"/>
    <col min="7435" max="7680" width="10.8984375" style="104"/>
    <col min="7681" max="7681" width="11.09765625" style="104" customWidth="1"/>
    <col min="7682" max="7682" width="15.3984375" style="104" customWidth="1"/>
    <col min="7683" max="7689" width="10.8984375" style="104"/>
    <col min="7690" max="7690" width="0" style="104" hidden="1" customWidth="1"/>
    <col min="7691" max="7936" width="10.8984375" style="104"/>
    <col min="7937" max="7937" width="11.09765625" style="104" customWidth="1"/>
    <col min="7938" max="7938" width="15.3984375" style="104" customWidth="1"/>
    <col min="7939" max="7945" width="10.8984375" style="104"/>
    <col min="7946" max="7946" width="0" style="104" hidden="1" customWidth="1"/>
    <col min="7947" max="8192" width="10.8984375" style="104"/>
    <col min="8193" max="8193" width="11.09765625" style="104" customWidth="1"/>
    <col min="8194" max="8194" width="15.3984375" style="104" customWidth="1"/>
    <col min="8195" max="8201" width="10.8984375" style="104"/>
    <col min="8202" max="8202" width="0" style="104" hidden="1" customWidth="1"/>
    <col min="8203" max="8448" width="10.8984375" style="104"/>
    <col min="8449" max="8449" width="11.09765625" style="104" customWidth="1"/>
    <col min="8450" max="8450" width="15.3984375" style="104" customWidth="1"/>
    <col min="8451" max="8457" width="10.8984375" style="104"/>
    <col min="8458" max="8458" width="0" style="104" hidden="1" customWidth="1"/>
    <col min="8459" max="8704" width="10.8984375" style="104"/>
    <col min="8705" max="8705" width="11.09765625" style="104" customWidth="1"/>
    <col min="8706" max="8706" width="15.3984375" style="104" customWidth="1"/>
    <col min="8707" max="8713" width="10.8984375" style="104"/>
    <col min="8714" max="8714" width="0" style="104" hidden="1" customWidth="1"/>
    <col min="8715" max="8960" width="10.8984375" style="104"/>
    <col min="8961" max="8961" width="11.09765625" style="104" customWidth="1"/>
    <col min="8962" max="8962" width="15.3984375" style="104" customWidth="1"/>
    <col min="8963" max="8969" width="10.8984375" style="104"/>
    <col min="8970" max="8970" width="0" style="104" hidden="1" customWidth="1"/>
    <col min="8971" max="9216" width="10.8984375" style="104"/>
    <col min="9217" max="9217" width="11.09765625" style="104" customWidth="1"/>
    <col min="9218" max="9218" width="15.3984375" style="104" customWidth="1"/>
    <col min="9219" max="9225" width="10.8984375" style="104"/>
    <col min="9226" max="9226" width="0" style="104" hidden="1" customWidth="1"/>
    <col min="9227" max="9472" width="10.8984375" style="104"/>
    <col min="9473" max="9473" width="11.09765625" style="104" customWidth="1"/>
    <col min="9474" max="9474" width="15.3984375" style="104" customWidth="1"/>
    <col min="9475" max="9481" width="10.8984375" style="104"/>
    <col min="9482" max="9482" width="0" style="104" hidden="1" customWidth="1"/>
    <col min="9483" max="9728" width="10.8984375" style="104"/>
    <col min="9729" max="9729" width="11.09765625" style="104" customWidth="1"/>
    <col min="9730" max="9730" width="15.3984375" style="104" customWidth="1"/>
    <col min="9731" max="9737" width="10.8984375" style="104"/>
    <col min="9738" max="9738" width="0" style="104" hidden="1" customWidth="1"/>
    <col min="9739" max="9984" width="10.8984375" style="104"/>
    <col min="9985" max="9985" width="11.09765625" style="104" customWidth="1"/>
    <col min="9986" max="9986" width="15.3984375" style="104" customWidth="1"/>
    <col min="9987" max="9993" width="10.8984375" style="104"/>
    <col min="9994" max="9994" width="0" style="104" hidden="1" customWidth="1"/>
    <col min="9995" max="10240" width="10.8984375" style="104"/>
    <col min="10241" max="10241" width="11.09765625" style="104" customWidth="1"/>
    <col min="10242" max="10242" width="15.3984375" style="104" customWidth="1"/>
    <col min="10243" max="10249" width="10.8984375" style="104"/>
    <col min="10250" max="10250" width="0" style="104" hidden="1" customWidth="1"/>
    <col min="10251" max="10496" width="10.8984375" style="104"/>
    <col min="10497" max="10497" width="11.09765625" style="104" customWidth="1"/>
    <col min="10498" max="10498" width="15.3984375" style="104" customWidth="1"/>
    <col min="10499" max="10505" width="10.8984375" style="104"/>
    <col min="10506" max="10506" width="0" style="104" hidden="1" customWidth="1"/>
    <col min="10507" max="10752" width="10.8984375" style="104"/>
    <col min="10753" max="10753" width="11.09765625" style="104" customWidth="1"/>
    <col min="10754" max="10754" width="15.3984375" style="104" customWidth="1"/>
    <col min="10755" max="10761" width="10.8984375" style="104"/>
    <col min="10762" max="10762" width="0" style="104" hidden="1" customWidth="1"/>
    <col min="10763" max="11008" width="10.8984375" style="104"/>
    <col min="11009" max="11009" width="11.09765625" style="104" customWidth="1"/>
    <col min="11010" max="11010" width="15.3984375" style="104" customWidth="1"/>
    <col min="11011" max="11017" width="10.8984375" style="104"/>
    <col min="11018" max="11018" width="0" style="104" hidden="1" customWidth="1"/>
    <col min="11019" max="11264" width="10.8984375" style="104"/>
    <col min="11265" max="11265" width="11.09765625" style="104" customWidth="1"/>
    <col min="11266" max="11266" width="15.3984375" style="104" customWidth="1"/>
    <col min="11267" max="11273" width="10.8984375" style="104"/>
    <col min="11274" max="11274" width="0" style="104" hidden="1" customWidth="1"/>
    <col min="11275" max="11520" width="10.8984375" style="104"/>
    <col min="11521" max="11521" width="11.09765625" style="104" customWidth="1"/>
    <col min="11522" max="11522" width="15.3984375" style="104" customWidth="1"/>
    <col min="11523" max="11529" width="10.8984375" style="104"/>
    <col min="11530" max="11530" width="0" style="104" hidden="1" customWidth="1"/>
    <col min="11531" max="11776" width="10.8984375" style="104"/>
    <col min="11777" max="11777" width="11.09765625" style="104" customWidth="1"/>
    <col min="11778" max="11778" width="15.3984375" style="104" customWidth="1"/>
    <col min="11779" max="11785" width="10.8984375" style="104"/>
    <col min="11786" max="11786" width="0" style="104" hidden="1" customWidth="1"/>
    <col min="11787" max="12032" width="10.8984375" style="104"/>
    <col min="12033" max="12033" width="11.09765625" style="104" customWidth="1"/>
    <col min="12034" max="12034" width="15.3984375" style="104" customWidth="1"/>
    <col min="12035" max="12041" width="10.8984375" style="104"/>
    <col min="12042" max="12042" width="0" style="104" hidden="1" customWidth="1"/>
    <col min="12043" max="12288" width="10.8984375" style="104"/>
    <col min="12289" max="12289" width="11.09765625" style="104" customWidth="1"/>
    <col min="12290" max="12290" width="15.3984375" style="104" customWidth="1"/>
    <col min="12291" max="12297" width="10.8984375" style="104"/>
    <col min="12298" max="12298" width="0" style="104" hidden="1" customWidth="1"/>
    <col min="12299" max="12544" width="10.8984375" style="104"/>
    <col min="12545" max="12545" width="11.09765625" style="104" customWidth="1"/>
    <col min="12546" max="12546" width="15.3984375" style="104" customWidth="1"/>
    <col min="12547" max="12553" width="10.8984375" style="104"/>
    <col min="12554" max="12554" width="0" style="104" hidden="1" customWidth="1"/>
    <col min="12555" max="12800" width="10.8984375" style="104"/>
    <col min="12801" max="12801" width="11.09765625" style="104" customWidth="1"/>
    <col min="12802" max="12802" width="15.3984375" style="104" customWidth="1"/>
    <col min="12803" max="12809" width="10.8984375" style="104"/>
    <col min="12810" max="12810" width="0" style="104" hidden="1" customWidth="1"/>
    <col min="12811" max="13056" width="10.8984375" style="104"/>
    <col min="13057" max="13057" width="11.09765625" style="104" customWidth="1"/>
    <col min="13058" max="13058" width="15.3984375" style="104" customWidth="1"/>
    <col min="13059" max="13065" width="10.8984375" style="104"/>
    <col min="13066" max="13066" width="0" style="104" hidden="1" customWidth="1"/>
    <col min="13067" max="13312" width="10.8984375" style="104"/>
    <col min="13313" max="13313" width="11.09765625" style="104" customWidth="1"/>
    <col min="13314" max="13314" width="15.3984375" style="104" customWidth="1"/>
    <col min="13315" max="13321" width="10.8984375" style="104"/>
    <col min="13322" max="13322" width="0" style="104" hidden="1" customWidth="1"/>
    <col min="13323" max="13568" width="10.8984375" style="104"/>
    <col min="13569" max="13569" width="11.09765625" style="104" customWidth="1"/>
    <col min="13570" max="13570" width="15.3984375" style="104" customWidth="1"/>
    <col min="13571" max="13577" width="10.8984375" style="104"/>
    <col min="13578" max="13578" width="0" style="104" hidden="1" customWidth="1"/>
    <col min="13579" max="13824" width="10.8984375" style="104"/>
    <col min="13825" max="13825" width="11.09765625" style="104" customWidth="1"/>
    <col min="13826" max="13826" width="15.3984375" style="104" customWidth="1"/>
    <col min="13827" max="13833" width="10.8984375" style="104"/>
    <col min="13834" max="13834" width="0" style="104" hidden="1" customWidth="1"/>
    <col min="13835" max="14080" width="10.8984375" style="104"/>
    <col min="14081" max="14081" width="11.09765625" style="104" customWidth="1"/>
    <col min="14082" max="14082" width="15.3984375" style="104" customWidth="1"/>
    <col min="14083" max="14089" width="10.8984375" style="104"/>
    <col min="14090" max="14090" width="0" style="104" hidden="1" customWidth="1"/>
    <col min="14091" max="14336" width="10.8984375" style="104"/>
    <col min="14337" max="14337" width="11.09765625" style="104" customWidth="1"/>
    <col min="14338" max="14338" width="15.3984375" style="104" customWidth="1"/>
    <col min="14339" max="14345" width="10.8984375" style="104"/>
    <col min="14346" max="14346" width="0" style="104" hidden="1" customWidth="1"/>
    <col min="14347" max="14592" width="10.8984375" style="104"/>
    <col min="14593" max="14593" width="11.09765625" style="104" customWidth="1"/>
    <col min="14594" max="14594" width="15.3984375" style="104" customWidth="1"/>
    <col min="14595" max="14601" width="10.8984375" style="104"/>
    <col min="14602" max="14602" width="0" style="104" hidden="1" customWidth="1"/>
    <col min="14603" max="14848" width="10.8984375" style="104"/>
    <col min="14849" max="14849" width="11.09765625" style="104" customWidth="1"/>
    <col min="14850" max="14850" width="15.3984375" style="104" customWidth="1"/>
    <col min="14851" max="14857" width="10.8984375" style="104"/>
    <col min="14858" max="14858" width="0" style="104" hidden="1" customWidth="1"/>
    <col min="14859" max="15104" width="10.8984375" style="104"/>
    <col min="15105" max="15105" width="11.09765625" style="104" customWidth="1"/>
    <col min="15106" max="15106" width="15.3984375" style="104" customWidth="1"/>
    <col min="15107" max="15113" width="10.8984375" style="104"/>
    <col min="15114" max="15114" width="0" style="104" hidden="1" customWidth="1"/>
    <col min="15115" max="15360" width="10.8984375" style="104"/>
    <col min="15361" max="15361" width="11.09765625" style="104" customWidth="1"/>
    <col min="15362" max="15362" width="15.3984375" style="104" customWidth="1"/>
    <col min="15363" max="15369" width="10.8984375" style="104"/>
    <col min="15370" max="15370" width="0" style="104" hidden="1" customWidth="1"/>
    <col min="15371" max="15616" width="10.8984375" style="104"/>
    <col min="15617" max="15617" width="11.09765625" style="104" customWidth="1"/>
    <col min="15618" max="15618" width="15.3984375" style="104" customWidth="1"/>
    <col min="15619" max="15625" width="10.8984375" style="104"/>
    <col min="15626" max="15626" width="0" style="104" hidden="1" customWidth="1"/>
    <col min="15627" max="15872" width="10.8984375" style="104"/>
    <col min="15873" max="15873" width="11.09765625" style="104" customWidth="1"/>
    <col min="15874" max="15874" width="15.3984375" style="104" customWidth="1"/>
    <col min="15875" max="15881" width="10.8984375" style="104"/>
    <col min="15882" max="15882" width="0" style="104" hidden="1" customWidth="1"/>
    <col min="15883" max="16128" width="10.8984375" style="104"/>
    <col min="16129" max="16129" width="11.09765625" style="104" customWidth="1"/>
    <col min="16130" max="16130" width="15.3984375" style="104" customWidth="1"/>
    <col min="16131" max="16137" width="10.8984375" style="104"/>
    <col min="16138" max="16138" width="0" style="104" hidden="1" customWidth="1"/>
    <col min="16139" max="16383" width="10.8984375" style="104"/>
    <col min="16384" max="16384" width="9.09765625" style="104" customWidth="1"/>
  </cols>
  <sheetData>
    <row r="1" spans="1:11">
      <c r="A1" s="105" t="s">
        <v>38</v>
      </c>
      <c r="B1" s="106"/>
      <c r="C1" s="107"/>
      <c r="D1" s="108"/>
      <c r="E1" s="108"/>
      <c r="F1" s="108"/>
      <c r="G1" s="108"/>
      <c r="H1" s="109"/>
    </row>
    <row r="2" spans="1:11">
      <c r="A2" s="110" t="s">
        <v>39</v>
      </c>
      <c r="B2" s="111"/>
      <c r="C2" s="112"/>
      <c r="D2" s="113"/>
      <c r="E2" s="114" t="s">
        <v>40</v>
      </c>
      <c r="F2" s="113"/>
      <c r="G2" s="113"/>
      <c r="H2" s="115"/>
    </row>
    <row r="3" spans="1:11" ht="13.8" thickBot="1">
      <c r="A3" s="79" t="str">
        <f>+'2,4 Cargue y botada '!A5</f>
        <v>MUNICIPIO DE SANTAFE DE ANTIOQUIA</v>
      </c>
      <c r="B3" s="116"/>
      <c r="C3" s="117"/>
      <c r="D3" s="964"/>
      <c r="E3" s="965"/>
      <c r="F3" s="965"/>
      <c r="G3" s="965"/>
      <c r="H3" s="966"/>
    </row>
    <row r="4" spans="1:11">
      <c r="A4" s="13"/>
      <c r="B4" s="158"/>
      <c r="C4" s="158"/>
      <c r="D4" s="157"/>
      <c r="E4" s="157"/>
      <c r="F4" s="157"/>
      <c r="G4" s="157"/>
      <c r="H4" s="157"/>
    </row>
    <row r="5" spans="1:11" ht="43.2" customHeight="1">
      <c r="A5" s="97" t="s">
        <v>179</v>
      </c>
      <c r="B5" s="967" t="str">
        <f>+PRESUPUESTO!A2</f>
        <v>MANTENIMIENTO Y MEJORAMIENTO DE LAS VÍAS URBANAS DEL  MUNICIPIO DE SANTA FE DE ANTIOQUIA, MEDIANTE LA REPOSICIÓN DE PAVIMENTO</v>
      </c>
      <c r="C5" s="968"/>
      <c r="D5" s="968"/>
      <c r="E5" s="968"/>
      <c r="F5" s="968"/>
      <c r="G5" s="119" t="s">
        <v>73</v>
      </c>
      <c r="H5" s="113"/>
    </row>
    <row r="6" spans="1:11" ht="31.35" customHeight="1">
      <c r="A6" s="118" t="s">
        <v>74</v>
      </c>
      <c r="B6" s="969" t="s">
        <v>32</v>
      </c>
      <c r="C6" s="969"/>
      <c r="D6" s="969"/>
      <c r="E6" s="969"/>
      <c r="F6" s="969"/>
      <c r="G6" s="119" t="s">
        <v>75</v>
      </c>
      <c r="H6" s="157">
        <v>3.2</v>
      </c>
    </row>
    <row r="7" spans="1:11">
      <c r="A7" s="119"/>
      <c r="B7" s="119"/>
      <c r="C7" s="113"/>
      <c r="D7" s="119"/>
      <c r="E7" s="119"/>
      <c r="F7" s="119"/>
      <c r="G7" s="119" t="s">
        <v>45</v>
      </c>
      <c r="H7" s="157" t="s">
        <v>12</v>
      </c>
    </row>
    <row r="8" spans="1:11" ht="13.8" thickBot="1">
      <c r="A8" s="114" t="s">
        <v>46</v>
      </c>
      <c r="B8" s="114"/>
      <c r="C8" s="113"/>
      <c r="D8" s="113"/>
      <c r="E8" s="113"/>
      <c r="F8" s="113"/>
      <c r="G8" s="113"/>
      <c r="H8" s="113"/>
    </row>
    <row r="9" spans="1:11">
      <c r="A9" s="970" t="s">
        <v>47</v>
      </c>
      <c r="B9" s="971"/>
      <c r="C9" s="972"/>
      <c r="D9" s="120" t="s">
        <v>48</v>
      </c>
      <c r="E9" s="121" t="s">
        <v>49</v>
      </c>
      <c r="F9" s="120" t="s">
        <v>50</v>
      </c>
      <c r="G9" s="122" t="s">
        <v>51</v>
      </c>
      <c r="H9" s="123"/>
    </row>
    <row r="10" spans="1:11">
      <c r="A10" s="961" t="s">
        <v>52</v>
      </c>
      <c r="B10" s="962"/>
      <c r="C10" s="963"/>
      <c r="D10" s="124"/>
      <c r="E10" s="169"/>
      <c r="F10" s="125">
        <v>0.05</v>
      </c>
      <c r="G10" s="126">
        <f>F10*H33</f>
        <v>6757.75</v>
      </c>
      <c r="H10" s="127"/>
    </row>
    <row r="11" spans="1:11">
      <c r="A11" s="961" t="s">
        <v>142</v>
      </c>
      <c r="B11" s="962"/>
      <c r="C11" s="963"/>
      <c r="D11" s="129"/>
      <c r="E11" s="128">
        <f>+EQUIPOS!D11</f>
        <v>7502.6740362191304</v>
      </c>
      <c r="F11" s="125">
        <v>0.125</v>
      </c>
      <c r="G11" s="126">
        <f t="shared" ref="G11:G12" si="0">+E11*F11</f>
        <v>937.83425452739129</v>
      </c>
      <c r="H11" s="127"/>
      <c r="K11" s="170"/>
    </row>
    <row r="12" spans="1:11">
      <c r="A12" s="961" t="s">
        <v>216</v>
      </c>
      <c r="B12" s="962"/>
      <c r="C12" s="963"/>
      <c r="D12" s="124"/>
      <c r="E12" s="128">
        <f>+EQUIPOS!D6</f>
        <v>128918.09604711263</v>
      </c>
      <c r="F12" s="125">
        <f>1/8</f>
        <v>0.125</v>
      </c>
      <c r="G12" s="126">
        <f t="shared" si="0"/>
        <v>16114.762005889079</v>
      </c>
      <c r="H12" s="127"/>
    </row>
    <row r="13" spans="1:11">
      <c r="A13" s="961" t="s">
        <v>11</v>
      </c>
      <c r="B13" s="962"/>
      <c r="C13" s="963"/>
      <c r="D13" s="124"/>
      <c r="E13" s="128">
        <v>225000</v>
      </c>
      <c r="F13" s="125">
        <f>1/8</f>
        <v>0.125</v>
      </c>
      <c r="G13" s="126">
        <f t="shared" ref="G13" si="1">+E13*F13</f>
        <v>28125</v>
      </c>
      <c r="H13" s="127"/>
      <c r="I13" s="273">
        <v>0.1</v>
      </c>
      <c r="K13" s="104">
        <f>1/8</f>
        <v>0.125</v>
      </c>
    </row>
    <row r="14" spans="1:11" ht="13.8" thickBot="1">
      <c r="A14" s="973"/>
      <c r="B14" s="974"/>
      <c r="C14" s="975"/>
      <c r="D14" s="130"/>
      <c r="E14" s="131"/>
      <c r="F14" s="132"/>
      <c r="G14" s="133"/>
      <c r="H14" s="134"/>
      <c r="K14" s="104">
        <f>8*10</f>
        <v>80</v>
      </c>
    </row>
    <row r="15" spans="1:11" ht="13.8" thickBot="1">
      <c r="A15" s="113"/>
      <c r="B15" s="113"/>
      <c r="C15" s="113"/>
      <c r="D15" s="113"/>
      <c r="E15" s="113"/>
      <c r="F15" s="113"/>
      <c r="G15" s="135" t="s">
        <v>53</v>
      </c>
      <c r="H15" s="136">
        <f>ROUND(SUM(G10:G14),0)</f>
        <v>51935</v>
      </c>
      <c r="I15" s="104">
        <f>1/200</f>
        <v>5.0000000000000001E-3</v>
      </c>
      <c r="K15" s="104">
        <f>+K14*8</f>
        <v>640</v>
      </c>
    </row>
    <row r="16" spans="1:11" ht="13.8" thickBot="1">
      <c r="A16" s="114" t="s">
        <v>54</v>
      </c>
      <c r="B16" s="114"/>
      <c r="C16" s="113"/>
      <c r="D16" s="113"/>
      <c r="E16" s="113"/>
      <c r="F16" s="113"/>
      <c r="G16" s="113"/>
      <c r="H16" s="113"/>
      <c r="I16" s="104">
        <f>1/8</f>
        <v>0.125</v>
      </c>
    </row>
    <row r="17" spans="1:11">
      <c r="A17" s="970" t="s">
        <v>47</v>
      </c>
      <c r="B17" s="971"/>
      <c r="C17" s="972"/>
      <c r="D17" s="120" t="s">
        <v>1</v>
      </c>
      <c r="E17" s="120" t="s">
        <v>55</v>
      </c>
      <c r="F17" s="120" t="s">
        <v>56</v>
      </c>
      <c r="G17" s="122" t="s">
        <v>51</v>
      </c>
      <c r="H17" s="123"/>
    </row>
    <row r="18" spans="1:11">
      <c r="A18" s="137" t="s">
        <v>84</v>
      </c>
      <c r="B18" s="138"/>
      <c r="C18" s="139"/>
      <c r="D18" s="124" t="s">
        <v>10</v>
      </c>
      <c r="E18" s="128">
        <f>+MATERIALES!C5</f>
        <v>450000</v>
      </c>
      <c r="F18" s="140">
        <v>2.4</v>
      </c>
      <c r="G18" s="126">
        <f>+F18*E18</f>
        <v>1080000</v>
      </c>
      <c r="H18" s="127"/>
    </row>
    <row r="19" spans="1:11">
      <c r="A19" s="961" t="s">
        <v>85</v>
      </c>
      <c r="B19" s="962"/>
      <c r="C19" s="963"/>
      <c r="D19" s="124" t="s">
        <v>10</v>
      </c>
      <c r="E19" s="128">
        <f>+MATERIALES!C5</f>
        <v>450000</v>
      </c>
      <c r="F19" s="140">
        <v>0.02</v>
      </c>
      <c r="G19" s="126">
        <f>+E19*F19</f>
        <v>9000</v>
      </c>
      <c r="H19" s="127"/>
    </row>
    <row r="20" spans="1:11" ht="13.8" thickBot="1">
      <c r="A20" s="142"/>
      <c r="B20" s="143"/>
      <c r="C20" s="144"/>
      <c r="D20" s="130"/>
      <c r="E20" s="131"/>
      <c r="F20" s="132"/>
      <c r="G20" s="133"/>
      <c r="H20" s="134"/>
    </row>
    <row r="21" spans="1:11" ht="13.8" thickBot="1">
      <c r="A21" s="113"/>
      <c r="B21" s="113"/>
      <c r="C21" s="113"/>
      <c r="D21" s="113"/>
      <c r="E21" s="113"/>
      <c r="F21" s="113"/>
      <c r="G21" s="135" t="s">
        <v>53</v>
      </c>
      <c r="H21" s="136">
        <f>ROUND(SUM(G18:G20),0)</f>
        <v>1089000</v>
      </c>
    </row>
    <row r="22" spans="1:11" ht="13.8" thickBot="1">
      <c r="A22" s="145" t="s">
        <v>57</v>
      </c>
      <c r="B22" s="145"/>
      <c r="C22" s="143"/>
      <c r="D22" s="113"/>
      <c r="E22" s="113"/>
      <c r="F22" s="113"/>
      <c r="G22" s="113"/>
      <c r="H22" s="113"/>
    </row>
    <row r="23" spans="1:11">
      <c r="A23" s="146" t="s">
        <v>58</v>
      </c>
      <c r="B23" s="147"/>
      <c r="C23" s="148" t="s">
        <v>59</v>
      </c>
      <c r="D23" s="120" t="s">
        <v>60</v>
      </c>
      <c r="E23" s="120" t="s">
        <v>86</v>
      </c>
      <c r="F23" s="120" t="s">
        <v>62</v>
      </c>
      <c r="G23" s="149" t="s">
        <v>51</v>
      </c>
      <c r="H23" s="123"/>
    </row>
    <row r="24" spans="1:11">
      <c r="A24" s="137" t="s">
        <v>13</v>
      </c>
      <c r="B24" s="138"/>
      <c r="C24" s="171">
        <v>2.4</v>
      </c>
      <c r="D24" s="150">
        <v>25</v>
      </c>
      <c r="E24" s="172">
        <v>2100</v>
      </c>
      <c r="F24" s="172">
        <f>+D24*E24</f>
        <v>52500</v>
      </c>
      <c r="G24" s="128">
        <f>+C24*F24</f>
        <v>126000</v>
      </c>
      <c r="H24" s="127"/>
    </row>
    <row r="25" spans="1:11" ht="13.8" thickBot="1">
      <c r="A25" s="152" t="s">
        <v>19</v>
      </c>
      <c r="B25" s="156"/>
      <c r="C25" s="173">
        <v>0.01</v>
      </c>
      <c r="D25" s="174"/>
      <c r="E25" s="175"/>
      <c r="F25" s="176">
        <v>6000000</v>
      </c>
      <c r="G25" s="132">
        <f>+C25*F25</f>
        <v>60000</v>
      </c>
      <c r="H25" s="134"/>
      <c r="I25" s="104">
        <f>1/106</f>
        <v>9.433962264150943E-3</v>
      </c>
      <c r="K25" s="104">
        <f>+I25*F25</f>
        <v>56603.773584905655</v>
      </c>
    </row>
    <row r="26" spans="1:11" ht="13.8" thickBot="1">
      <c r="A26" s="152"/>
      <c r="B26" s="153"/>
      <c r="C26" s="130"/>
      <c r="D26" s="131"/>
      <c r="E26" s="132"/>
      <c r="F26" s="133"/>
      <c r="G26" s="130"/>
      <c r="H26" s="127"/>
      <c r="I26" s="104">
        <f>1/85</f>
        <v>1.1764705882352941E-2</v>
      </c>
      <c r="K26" s="272">
        <f>85*G25</f>
        <v>5100000</v>
      </c>
    </row>
    <row r="27" spans="1:11" ht="13.8" thickBot="1">
      <c r="A27" s="113"/>
      <c r="B27" s="113"/>
      <c r="C27" s="113"/>
      <c r="D27" s="113"/>
      <c r="E27" s="113"/>
      <c r="F27" s="113"/>
      <c r="G27" s="135" t="s">
        <v>53</v>
      </c>
      <c r="H27" s="136">
        <f>SUM(G24:G26)</f>
        <v>186000</v>
      </c>
    </row>
    <row r="28" spans="1:11" ht="13.8" thickBot="1">
      <c r="A28" s="145" t="s">
        <v>63</v>
      </c>
      <c r="B28" s="145"/>
      <c r="C28" s="113"/>
      <c r="D28" s="113"/>
      <c r="E28" s="113"/>
      <c r="F28" s="113"/>
      <c r="G28" s="113"/>
      <c r="H28" s="113"/>
    </row>
    <row r="29" spans="1:11">
      <c r="A29" s="146" t="s">
        <v>64</v>
      </c>
      <c r="B29" s="147"/>
      <c r="C29" s="154" t="s">
        <v>65</v>
      </c>
      <c r="D29" s="120" t="s">
        <v>66</v>
      </c>
      <c r="E29" s="121" t="s">
        <v>67</v>
      </c>
      <c r="F29" s="154" t="s">
        <v>50</v>
      </c>
      <c r="G29" s="122" t="s">
        <v>51</v>
      </c>
      <c r="H29" s="123"/>
      <c r="J29" s="104">
        <f>C30/2</f>
        <v>4</v>
      </c>
    </row>
    <row r="30" spans="1:11">
      <c r="A30" s="137" t="s">
        <v>138</v>
      </c>
      <c r="B30" s="138"/>
      <c r="C30" s="128">
        <v>8</v>
      </c>
      <c r="D30" s="103"/>
      <c r="E30" s="128">
        <f>+Salarios!G11*C30</f>
        <v>624768</v>
      </c>
      <c r="F30" s="125">
        <f>1/(10)</f>
        <v>0.1</v>
      </c>
      <c r="G30" s="155">
        <f>+E30*F30</f>
        <v>62476.800000000003</v>
      </c>
      <c r="H30" s="127"/>
      <c r="I30" s="104">
        <f>1/8</f>
        <v>0.125</v>
      </c>
      <c r="K30" s="104">
        <f>1/4</f>
        <v>0.25</v>
      </c>
    </row>
    <row r="31" spans="1:11">
      <c r="A31" s="137" t="s">
        <v>4</v>
      </c>
      <c r="B31" s="138"/>
      <c r="C31" s="128">
        <v>2</v>
      </c>
      <c r="D31" s="103"/>
      <c r="E31" s="128">
        <f>+Salarios!G9*C31</f>
        <v>312384.00000000012</v>
      </c>
      <c r="F31" s="125">
        <f t="shared" ref="F31:F32" si="2">1/(10)</f>
        <v>0.1</v>
      </c>
      <c r="G31" s="155">
        <f>+E31*F31</f>
        <v>31238.400000000012</v>
      </c>
      <c r="H31" s="127"/>
    </row>
    <row r="32" spans="1:11" ht="13.8" thickBot="1">
      <c r="A32" s="152" t="s">
        <v>215</v>
      </c>
      <c r="B32" s="156"/>
      <c r="C32" s="131">
        <v>2</v>
      </c>
      <c r="D32" s="144"/>
      <c r="E32" s="144">
        <f>112000*1.85*C32</f>
        <v>414400</v>
      </c>
      <c r="F32" s="125">
        <f t="shared" si="2"/>
        <v>0.1</v>
      </c>
      <c r="G32" s="143">
        <f>+E32*F32</f>
        <v>41440</v>
      </c>
      <c r="H32" s="134"/>
    </row>
    <row r="33" spans="1:8" ht="13.8" thickBot="1">
      <c r="A33" s="113"/>
      <c r="B33" s="113"/>
      <c r="C33" s="113"/>
      <c r="D33" s="113"/>
      <c r="E33" s="113"/>
      <c r="F33" s="113"/>
      <c r="G33" s="135" t="s">
        <v>53</v>
      </c>
      <c r="H33" s="136">
        <f>ROUND(SUM(G30:G32),0)</f>
        <v>135155</v>
      </c>
    </row>
    <row r="34" spans="1:8" ht="13.8" thickBot="1">
      <c r="A34" s="113"/>
      <c r="B34" s="113"/>
      <c r="C34" s="113"/>
      <c r="D34" s="113"/>
      <c r="E34" s="113"/>
      <c r="F34" s="113"/>
      <c r="G34" s="157"/>
      <c r="H34" s="113"/>
    </row>
    <row r="35" spans="1:8" ht="13.8" thickBot="1">
      <c r="A35" s="113"/>
      <c r="B35" s="113"/>
      <c r="C35" s="113"/>
      <c r="D35" s="113"/>
      <c r="E35" s="111" t="s">
        <v>68</v>
      </c>
      <c r="F35" s="158"/>
      <c r="G35" s="158"/>
      <c r="H35" s="136">
        <f>ROUND((H15+H21+H27+H33),0)</f>
        <v>1462090</v>
      </c>
    </row>
    <row r="36" spans="1:8" ht="13.8" thickBot="1">
      <c r="A36" s="114" t="s">
        <v>69</v>
      </c>
      <c r="B36" s="114"/>
      <c r="C36" s="113"/>
      <c r="D36" s="113"/>
      <c r="E36" s="113"/>
      <c r="F36" s="113"/>
      <c r="G36" s="113"/>
      <c r="H36" s="113"/>
    </row>
    <row r="37" spans="1:8">
      <c r="A37" s="159" t="s">
        <v>47</v>
      </c>
      <c r="B37" s="160"/>
      <c r="C37" s="160"/>
      <c r="D37" s="160"/>
      <c r="E37" s="161"/>
      <c r="F37" s="162" t="s">
        <v>3</v>
      </c>
      <c r="G37" s="163" t="s">
        <v>70</v>
      </c>
      <c r="H37" s="123"/>
    </row>
    <row r="38" spans="1:8">
      <c r="A38" s="137" t="s">
        <v>35</v>
      </c>
      <c r="B38" s="138"/>
      <c r="C38" s="138"/>
      <c r="D38" s="138"/>
      <c r="E38" s="139"/>
      <c r="F38" s="85"/>
      <c r="G38" s="164">
        <f>+F38*H35</f>
        <v>0</v>
      </c>
      <c r="H38" s="165"/>
    </row>
    <row r="39" spans="1:8">
      <c r="A39" s="137" t="s">
        <v>71</v>
      </c>
      <c r="B39" s="138"/>
      <c r="C39" s="138"/>
      <c r="D39" s="138"/>
      <c r="E39" s="139"/>
      <c r="F39" s="85"/>
      <c r="G39" s="164">
        <f>+F39*H35</f>
        <v>0</v>
      </c>
      <c r="H39" s="165"/>
    </row>
    <row r="40" spans="1:8" ht="13.8" thickBot="1">
      <c r="A40" s="142" t="s">
        <v>0</v>
      </c>
      <c r="B40" s="143"/>
      <c r="C40" s="143"/>
      <c r="D40" s="143"/>
      <c r="E40" s="144"/>
      <c r="F40" s="87"/>
      <c r="G40" s="167">
        <f>+F40*H35</f>
        <v>0</v>
      </c>
      <c r="H40" s="134"/>
    </row>
    <row r="41" spans="1:8" ht="13.8" thickBot="1">
      <c r="A41" s="113"/>
      <c r="B41" s="113"/>
      <c r="C41" s="113"/>
      <c r="D41" s="113"/>
      <c r="E41" s="113"/>
      <c r="F41" s="113"/>
      <c r="G41" s="135" t="s">
        <v>53</v>
      </c>
      <c r="H41" s="168">
        <f>ROUND(SUM(G38:G40),0)</f>
        <v>0</v>
      </c>
    </row>
    <row r="42" spans="1:8" ht="13.8" thickBot="1">
      <c r="A42" s="113"/>
      <c r="B42" s="113"/>
      <c r="C42" s="113"/>
      <c r="D42" s="113"/>
      <c r="E42" s="113"/>
      <c r="F42" s="113"/>
      <c r="G42" s="113"/>
      <c r="H42" s="113"/>
    </row>
    <row r="43" spans="1:8" ht="13.8" thickBot="1">
      <c r="C43" s="113"/>
      <c r="D43" s="111" t="s">
        <v>72</v>
      </c>
      <c r="E43" s="158"/>
      <c r="F43" s="158"/>
      <c r="G43" s="158"/>
      <c r="H43" s="136">
        <f>ROUND((H35+H41),0)</f>
        <v>1462090</v>
      </c>
    </row>
  </sheetData>
  <mergeCells count="11">
    <mergeCell ref="A19:C19"/>
    <mergeCell ref="D3:H3"/>
    <mergeCell ref="B5:F5"/>
    <mergeCell ref="B6:F6"/>
    <mergeCell ref="A9:C9"/>
    <mergeCell ref="A10:C10"/>
    <mergeCell ref="A11:C11"/>
    <mergeCell ref="A12:C12"/>
    <mergeCell ref="A13:C13"/>
    <mergeCell ref="A14:C14"/>
    <mergeCell ref="A17:C17"/>
  </mergeCells>
  <pageMargins left="0.71" right="0.71" top="0.75" bottom="0.75" header="0.31" footer="0.31"/>
  <pageSetup paperSize="9" scale="80" orientation="portrait" horizontalDpi="4294967295" verticalDpi="4294967295" r:id="rId1"/>
  <rowBreaks count="1" manualBreakCount="1">
    <brk id="44" max="16383" man="1"/>
  </rowBreaks>
  <colBreaks count="1" manualBreakCount="1">
    <brk id="8"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I39"/>
  <sheetViews>
    <sheetView view="pageBreakPreview" topLeftCell="A25" zoomScale="90" zoomScaleNormal="130" zoomScaleSheetLayoutView="90" zoomScalePageLayoutView="130" workbookViewId="0">
      <selection activeCell="A8" sqref="A8:F8"/>
    </sheetView>
  </sheetViews>
  <sheetFormatPr baseColWidth="10" defaultRowHeight="13.2"/>
  <cols>
    <col min="1" max="1" width="10.8984375" style="104"/>
    <col min="2" max="2" width="10.09765625" style="104" customWidth="1"/>
    <col min="3" max="3" width="15.3984375" style="104" customWidth="1"/>
    <col min="4" max="9" width="10.8984375" style="104"/>
    <col min="10" max="10" width="9.09765625" style="104" customWidth="1"/>
    <col min="11" max="256" width="10.8984375" style="104"/>
    <col min="257" max="257" width="10.09765625" style="104" customWidth="1"/>
    <col min="258" max="258" width="15.3984375" style="104" customWidth="1"/>
    <col min="259" max="265" width="10.8984375" style="104"/>
    <col min="266" max="266" width="0" style="104" hidden="1" customWidth="1"/>
    <col min="267" max="512" width="10.8984375" style="104"/>
    <col min="513" max="513" width="10.09765625" style="104" customWidth="1"/>
    <col min="514" max="514" width="15.3984375" style="104" customWidth="1"/>
    <col min="515" max="521" width="10.8984375" style="104"/>
    <col min="522" max="522" width="0" style="104" hidden="1" customWidth="1"/>
    <col min="523" max="768" width="10.8984375" style="104"/>
    <col min="769" max="769" width="10.09765625" style="104" customWidth="1"/>
    <col min="770" max="770" width="15.3984375" style="104" customWidth="1"/>
    <col min="771" max="777" width="10.8984375" style="104"/>
    <col min="778" max="778" width="0" style="104" hidden="1" customWidth="1"/>
    <col min="779" max="1024" width="10.8984375" style="104"/>
    <col min="1025" max="1025" width="10.09765625" style="104" customWidth="1"/>
    <col min="1026" max="1026" width="15.3984375" style="104" customWidth="1"/>
    <col min="1027" max="1033" width="10.8984375" style="104"/>
    <col min="1034" max="1034" width="0" style="104" hidden="1" customWidth="1"/>
    <col min="1035" max="1280" width="10.8984375" style="104"/>
    <col min="1281" max="1281" width="10.09765625" style="104" customWidth="1"/>
    <col min="1282" max="1282" width="15.3984375" style="104" customWidth="1"/>
    <col min="1283" max="1289" width="10.8984375" style="104"/>
    <col min="1290" max="1290" width="0" style="104" hidden="1" customWidth="1"/>
    <col min="1291" max="1536" width="10.8984375" style="104"/>
    <col min="1537" max="1537" width="10.09765625" style="104" customWidth="1"/>
    <col min="1538" max="1538" width="15.3984375" style="104" customWidth="1"/>
    <col min="1539" max="1545" width="10.8984375" style="104"/>
    <col min="1546" max="1546" width="0" style="104" hidden="1" customWidth="1"/>
    <col min="1547" max="1792" width="10.8984375" style="104"/>
    <col min="1793" max="1793" width="10.09765625" style="104" customWidth="1"/>
    <col min="1794" max="1794" width="15.3984375" style="104" customWidth="1"/>
    <col min="1795" max="1801" width="10.8984375" style="104"/>
    <col min="1802" max="1802" width="0" style="104" hidden="1" customWidth="1"/>
    <col min="1803" max="2048" width="10.8984375" style="104"/>
    <col min="2049" max="2049" width="10.09765625" style="104" customWidth="1"/>
    <col min="2050" max="2050" width="15.3984375" style="104" customWidth="1"/>
    <col min="2051" max="2057" width="10.8984375" style="104"/>
    <col min="2058" max="2058" width="0" style="104" hidden="1" customWidth="1"/>
    <col min="2059" max="2304" width="10.8984375" style="104"/>
    <col min="2305" max="2305" width="10.09765625" style="104" customWidth="1"/>
    <col min="2306" max="2306" width="15.3984375" style="104" customWidth="1"/>
    <col min="2307" max="2313" width="10.8984375" style="104"/>
    <col min="2314" max="2314" width="0" style="104" hidden="1" customWidth="1"/>
    <col min="2315" max="2560" width="10.8984375" style="104"/>
    <col min="2561" max="2561" width="10.09765625" style="104" customWidth="1"/>
    <col min="2562" max="2562" width="15.3984375" style="104" customWidth="1"/>
    <col min="2563" max="2569" width="10.8984375" style="104"/>
    <col min="2570" max="2570" width="0" style="104" hidden="1" customWidth="1"/>
    <col min="2571" max="2816" width="10.8984375" style="104"/>
    <col min="2817" max="2817" width="10.09765625" style="104" customWidth="1"/>
    <col min="2818" max="2818" width="15.3984375" style="104" customWidth="1"/>
    <col min="2819" max="2825" width="10.8984375" style="104"/>
    <col min="2826" max="2826" width="0" style="104" hidden="1" customWidth="1"/>
    <col min="2827" max="3072" width="10.8984375" style="104"/>
    <col min="3073" max="3073" width="10.09765625" style="104" customWidth="1"/>
    <col min="3074" max="3074" width="15.3984375" style="104" customWidth="1"/>
    <col min="3075" max="3081" width="10.8984375" style="104"/>
    <col min="3082" max="3082" width="0" style="104" hidden="1" customWidth="1"/>
    <col min="3083" max="3328" width="10.8984375" style="104"/>
    <col min="3329" max="3329" width="10.09765625" style="104" customWidth="1"/>
    <col min="3330" max="3330" width="15.3984375" style="104" customWidth="1"/>
    <col min="3331" max="3337" width="10.8984375" style="104"/>
    <col min="3338" max="3338" width="0" style="104" hidden="1" customWidth="1"/>
    <col min="3339" max="3584" width="10.8984375" style="104"/>
    <col min="3585" max="3585" width="10.09765625" style="104" customWidth="1"/>
    <col min="3586" max="3586" width="15.3984375" style="104" customWidth="1"/>
    <col min="3587" max="3593" width="10.8984375" style="104"/>
    <col min="3594" max="3594" width="0" style="104" hidden="1" customWidth="1"/>
    <col min="3595" max="3840" width="10.8984375" style="104"/>
    <col min="3841" max="3841" width="10.09765625" style="104" customWidth="1"/>
    <col min="3842" max="3842" width="15.3984375" style="104" customWidth="1"/>
    <col min="3843" max="3849" width="10.8984375" style="104"/>
    <col min="3850" max="3850" width="0" style="104" hidden="1" customWidth="1"/>
    <col min="3851" max="4096" width="10.8984375" style="104"/>
    <col min="4097" max="4097" width="10.09765625" style="104" customWidth="1"/>
    <col min="4098" max="4098" width="15.3984375" style="104" customWidth="1"/>
    <col min="4099" max="4105" width="10.8984375" style="104"/>
    <col min="4106" max="4106" width="0" style="104" hidden="1" customWidth="1"/>
    <col min="4107" max="4352" width="10.8984375" style="104"/>
    <col min="4353" max="4353" width="10.09765625" style="104" customWidth="1"/>
    <col min="4354" max="4354" width="15.3984375" style="104" customWidth="1"/>
    <col min="4355" max="4361" width="10.8984375" style="104"/>
    <col min="4362" max="4362" width="0" style="104" hidden="1" customWidth="1"/>
    <col min="4363" max="4608" width="10.8984375" style="104"/>
    <col min="4609" max="4609" width="10.09765625" style="104" customWidth="1"/>
    <col min="4610" max="4610" width="15.3984375" style="104" customWidth="1"/>
    <col min="4611" max="4617" width="10.8984375" style="104"/>
    <col min="4618" max="4618" width="0" style="104" hidden="1" customWidth="1"/>
    <col min="4619" max="4864" width="10.8984375" style="104"/>
    <col min="4865" max="4865" width="10.09765625" style="104" customWidth="1"/>
    <col min="4866" max="4866" width="15.3984375" style="104" customWidth="1"/>
    <col min="4867" max="4873" width="10.8984375" style="104"/>
    <col min="4874" max="4874" width="0" style="104" hidden="1" customWidth="1"/>
    <col min="4875" max="5120" width="10.8984375" style="104"/>
    <col min="5121" max="5121" width="10.09765625" style="104" customWidth="1"/>
    <col min="5122" max="5122" width="15.3984375" style="104" customWidth="1"/>
    <col min="5123" max="5129" width="10.8984375" style="104"/>
    <col min="5130" max="5130" width="0" style="104" hidden="1" customWidth="1"/>
    <col min="5131" max="5376" width="10.8984375" style="104"/>
    <col min="5377" max="5377" width="10.09765625" style="104" customWidth="1"/>
    <col min="5378" max="5378" width="15.3984375" style="104" customWidth="1"/>
    <col min="5379" max="5385" width="10.8984375" style="104"/>
    <col min="5386" max="5386" width="0" style="104" hidden="1" customWidth="1"/>
    <col min="5387" max="5632" width="10.8984375" style="104"/>
    <col min="5633" max="5633" width="10.09765625" style="104" customWidth="1"/>
    <col min="5634" max="5634" width="15.3984375" style="104" customWidth="1"/>
    <col min="5635" max="5641" width="10.8984375" style="104"/>
    <col min="5642" max="5642" width="0" style="104" hidden="1" customWidth="1"/>
    <col min="5643" max="5888" width="10.8984375" style="104"/>
    <col min="5889" max="5889" width="10.09765625" style="104" customWidth="1"/>
    <col min="5890" max="5890" width="15.3984375" style="104" customWidth="1"/>
    <col min="5891" max="5897" width="10.8984375" style="104"/>
    <col min="5898" max="5898" width="0" style="104" hidden="1" customWidth="1"/>
    <col min="5899" max="6144" width="10.8984375" style="104"/>
    <col min="6145" max="6145" width="10.09765625" style="104" customWidth="1"/>
    <col min="6146" max="6146" width="15.3984375" style="104" customWidth="1"/>
    <col min="6147" max="6153" width="10.8984375" style="104"/>
    <col min="6154" max="6154" width="0" style="104" hidden="1" customWidth="1"/>
    <col min="6155" max="6400" width="10.8984375" style="104"/>
    <col min="6401" max="6401" width="10.09765625" style="104" customWidth="1"/>
    <col min="6402" max="6402" width="15.3984375" style="104" customWidth="1"/>
    <col min="6403" max="6409" width="10.8984375" style="104"/>
    <col min="6410" max="6410" width="0" style="104" hidden="1" customWidth="1"/>
    <col min="6411" max="6656" width="10.8984375" style="104"/>
    <col min="6657" max="6657" width="10.09765625" style="104" customWidth="1"/>
    <col min="6658" max="6658" width="15.3984375" style="104" customWidth="1"/>
    <col min="6659" max="6665" width="10.8984375" style="104"/>
    <col min="6666" max="6666" width="0" style="104" hidden="1" customWidth="1"/>
    <col min="6667" max="6912" width="10.8984375" style="104"/>
    <col min="6913" max="6913" width="10.09765625" style="104" customWidth="1"/>
    <col min="6914" max="6914" width="15.3984375" style="104" customWidth="1"/>
    <col min="6915" max="6921" width="10.8984375" style="104"/>
    <col min="6922" max="6922" width="0" style="104" hidden="1" customWidth="1"/>
    <col min="6923" max="7168" width="10.8984375" style="104"/>
    <col min="7169" max="7169" width="10.09765625" style="104" customWidth="1"/>
    <col min="7170" max="7170" width="15.3984375" style="104" customWidth="1"/>
    <col min="7171" max="7177" width="10.8984375" style="104"/>
    <col min="7178" max="7178" width="0" style="104" hidden="1" customWidth="1"/>
    <col min="7179" max="7424" width="10.8984375" style="104"/>
    <col min="7425" max="7425" width="10.09765625" style="104" customWidth="1"/>
    <col min="7426" max="7426" width="15.3984375" style="104" customWidth="1"/>
    <col min="7427" max="7433" width="10.8984375" style="104"/>
    <col min="7434" max="7434" width="0" style="104" hidden="1" customWidth="1"/>
    <col min="7435" max="7680" width="10.8984375" style="104"/>
    <col min="7681" max="7681" width="10.09765625" style="104" customWidth="1"/>
    <col min="7682" max="7682" width="15.3984375" style="104" customWidth="1"/>
    <col min="7683" max="7689" width="10.8984375" style="104"/>
    <col min="7690" max="7690" width="0" style="104" hidden="1" customWidth="1"/>
    <col min="7691" max="7936" width="10.8984375" style="104"/>
    <col min="7937" max="7937" width="10.09765625" style="104" customWidth="1"/>
    <col min="7938" max="7938" width="15.3984375" style="104" customWidth="1"/>
    <col min="7939" max="7945" width="10.8984375" style="104"/>
    <col min="7946" max="7946" width="0" style="104" hidden="1" customWidth="1"/>
    <col min="7947" max="8192" width="10.8984375" style="104"/>
    <col min="8193" max="8193" width="10.09765625" style="104" customWidth="1"/>
    <col min="8194" max="8194" width="15.3984375" style="104" customWidth="1"/>
    <col min="8195" max="8201" width="10.8984375" style="104"/>
    <col min="8202" max="8202" width="0" style="104" hidden="1" customWidth="1"/>
    <col min="8203" max="8448" width="10.8984375" style="104"/>
    <col min="8449" max="8449" width="10.09765625" style="104" customWidth="1"/>
    <col min="8450" max="8450" width="15.3984375" style="104" customWidth="1"/>
    <col min="8451" max="8457" width="10.8984375" style="104"/>
    <col min="8458" max="8458" width="0" style="104" hidden="1" customWidth="1"/>
    <col min="8459" max="8704" width="10.8984375" style="104"/>
    <col min="8705" max="8705" width="10.09765625" style="104" customWidth="1"/>
    <col min="8706" max="8706" width="15.3984375" style="104" customWidth="1"/>
    <col min="8707" max="8713" width="10.8984375" style="104"/>
    <col min="8714" max="8714" width="0" style="104" hidden="1" customWidth="1"/>
    <col min="8715" max="8960" width="10.8984375" style="104"/>
    <col min="8961" max="8961" width="10.09765625" style="104" customWidth="1"/>
    <col min="8962" max="8962" width="15.3984375" style="104" customWidth="1"/>
    <col min="8963" max="8969" width="10.8984375" style="104"/>
    <col min="8970" max="8970" width="0" style="104" hidden="1" customWidth="1"/>
    <col min="8971" max="9216" width="10.8984375" style="104"/>
    <col min="9217" max="9217" width="10.09765625" style="104" customWidth="1"/>
    <col min="9218" max="9218" width="15.3984375" style="104" customWidth="1"/>
    <col min="9219" max="9225" width="10.8984375" style="104"/>
    <col min="9226" max="9226" width="0" style="104" hidden="1" customWidth="1"/>
    <col min="9227" max="9472" width="10.8984375" style="104"/>
    <col min="9473" max="9473" width="10.09765625" style="104" customWidth="1"/>
    <col min="9474" max="9474" width="15.3984375" style="104" customWidth="1"/>
    <col min="9475" max="9481" width="10.8984375" style="104"/>
    <col min="9482" max="9482" width="0" style="104" hidden="1" customWidth="1"/>
    <col min="9483" max="9728" width="10.8984375" style="104"/>
    <col min="9729" max="9729" width="10.09765625" style="104" customWidth="1"/>
    <col min="9730" max="9730" width="15.3984375" style="104" customWidth="1"/>
    <col min="9731" max="9737" width="10.8984375" style="104"/>
    <col min="9738" max="9738" width="0" style="104" hidden="1" customWidth="1"/>
    <col min="9739" max="9984" width="10.8984375" style="104"/>
    <col min="9985" max="9985" width="10.09765625" style="104" customWidth="1"/>
    <col min="9986" max="9986" width="15.3984375" style="104" customWidth="1"/>
    <col min="9987" max="9993" width="10.8984375" style="104"/>
    <col min="9994" max="9994" width="0" style="104" hidden="1" customWidth="1"/>
    <col min="9995" max="10240" width="10.8984375" style="104"/>
    <col min="10241" max="10241" width="10.09765625" style="104" customWidth="1"/>
    <col min="10242" max="10242" width="15.3984375" style="104" customWidth="1"/>
    <col min="10243" max="10249" width="10.8984375" style="104"/>
    <col min="10250" max="10250" width="0" style="104" hidden="1" customWidth="1"/>
    <col min="10251" max="10496" width="10.8984375" style="104"/>
    <col min="10497" max="10497" width="10.09765625" style="104" customWidth="1"/>
    <col min="10498" max="10498" width="15.3984375" style="104" customWidth="1"/>
    <col min="10499" max="10505" width="10.8984375" style="104"/>
    <col min="10506" max="10506" width="0" style="104" hidden="1" customWidth="1"/>
    <col min="10507" max="10752" width="10.8984375" style="104"/>
    <col min="10753" max="10753" width="10.09765625" style="104" customWidth="1"/>
    <col min="10754" max="10754" width="15.3984375" style="104" customWidth="1"/>
    <col min="10755" max="10761" width="10.8984375" style="104"/>
    <col min="10762" max="10762" width="0" style="104" hidden="1" customWidth="1"/>
    <col min="10763" max="11008" width="10.8984375" style="104"/>
    <col min="11009" max="11009" width="10.09765625" style="104" customWidth="1"/>
    <col min="11010" max="11010" width="15.3984375" style="104" customWidth="1"/>
    <col min="11011" max="11017" width="10.8984375" style="104"/>
    <col min="11018" max="11018" width="0" style="104" hidden="1" customWidth="1"/>
    <col min="11019" max="11264" width="10.8984375" style="104"/>
    <col min="11265" max="11265" width="10.09765625" style="104" customWidth="1"/>
    <col min="11266" max="11266" width="15.3984375" style="104" customWidth="1"/>
    <col min="11267" max="11273" width="10.8984375" style="104"/>
    <col min="11274" max="11274" width="0" style="104" hidden="1" customWidth="1"/>
    <col min="11275" max="11520" width="10.8984375" style="104"/>
    <col min="11521" max="11521" width="10.09765625" style="104" customWidth="1"/>
    <col min="11522" max="11522" width="15.3984375" style="104" customWidth="1"/>
    <col min="11523" max="11529" width="10.8984375" style="104"/>
    <col min="11530" max="11530" width="0" style="104" hidden="1" customWidth="1"/>
    <col min="11531" max="11776" width="10.8984375" style="104"/>
    <col min="11777" max="11777" width="10.09765625" style="104" customWidth="1"/>
    <col min="11778" max="11778" width="15.3984375" style="104" customWidth="1"/>
    <col min="11779" max="11785" width="10.8984375" style="104"/>
    <col min="11786" max="11786" width="0" style="104" hidden="1" customWidth="1"/>
    <col min="11787" max="12032" width="10.8984375" style="104"/>
    <col min="12033" max="12033" width="10.09765625" style="104" customWidth="1"/>
    <col min="12034" max="12034" width="15.3984375" style="104" customWidth="1"/>
    <col min="12035" max="12041" width="10.8984375" style="104"/>
    <col min="12042" max="12042" width="0" style="104" hidden="1" customWidth="1"/>
    <col min="12043" max="12288" width="10.8984375" style="104"/>
    <col min="12289" max="12289" width="10.09765625" style="104" customWidth="1"/>
    <col min="12290" max="12290" width="15.3984375" style="104" customWidth="1"/>
    <col min="12291" max="12297" width="10.8984375" style="104"/>
    <col min="12298" max="12298" width="0" style="104" hidden="1" customWidth="1"/>
    <col min="12299" max="12544" width="10.8984375" style="104"/>
    <col min="12545" max="12545" width="10.09765625" style="104" customWidth="1"/>
    <col min="12546" max="12546" width="15.3984375" style="104" customWidth="1"/>
    <col min="12547" max="12553" width="10.8984375" style="104"/>
    <col min="12554" max="12554" width="0" style="104" hidden="1" customWidth="1"/>
    <col min="12555" max="12800" width="10.8984375" style="104"/>
    <col min="12801" max="12801" width="10.09765625" style="104" customWidth="1"/>
    <col min="12802" max="12802" width="15.3984375" style="104" customWidth="1"/>
    <col min="12803" max="12809" width="10.8984375" style="104"/>
    <col min="12810" max="12810" width="0" style="104" hidden="1" customWidth="1"/>
    <col min="12811" max="13056" width="10.8984375" style="104"/>
    <col min="13057" max="13057" width="10.09765625" style="104" customWidth="1"/>
    <col min="13058" max="13058" width="15.3984375" style="104" customWidth="1"/>
    <col min="13059" max="13065" width="10.8984375" style="104"/>
    <col min="13066" max="13066" width="0" style="104" hidden="1" customWidth="1"/>
    <col min="13067" max="13312" width="10.8984375" style="104"/>
    <col min="13313" max="13313" width="10.09765625" style="104" customWidth="1"/>
    <col min="13314" max="13314" width="15.3984375" style="104" customWidth="1"/>
    <col min="13315" max="13321" width="10.8984375" style="104"/>
    <col min="13322" max="13322" width="0" style="104" hidden="1" customWidth="1"/>
    <col min="13323" max="13568" width="10.8984375" style="104"/>
    <col min="13569" max="13569" width="10.09765625" style="104" customWidth="1"/>
    <col min="13570" max="13570" width="15.3984375" style="104" customWidth="1"/>
    <col min="13571" max="13577" width="10.8984375" style="104"/>
    <col min="13578" max="13578" width="0" style="104" hidden="1" customWidth="1"/>
    <col min="13579" max="13824" width="10.8984375" style="104"/>
    <col min="13825" max="13825" width="10.09765625" style="104" customWidth="1"/>
    <col min="13826" max="13826" width="15.3984375" style="104" customWidth="1"/>
    <col min="13827" max="13833" width="10.8984375" style="104"/>
    <col min="13834" max="13834" width="0" style="104" hidden="1" customWidth="1"/>
    <col min="13835" max="14080" width="10.8984375" style="104"/>
    <col min="14081" max="14081" width="10.09765625" style="104" customWidth="1"/>
    <col min="14082" max="14082" width="15.3984375" style="104" customWidth="1"/>
    <col min="14083" max="14089" width="10.8984375" style="104"/>
    <col min="14090" max="14090" width="0" style="104" hidden="1" customWidth="1"/>
    <col min="14091" max="14336" width="10.8984375" style="104"/>
    <col min="14337" max="14337" width="10.09765625" style="104" customWidth="1"/>
    <col min="14338" max="14338" width="15.3984375" style="104" customWidth="1"/>
    <col min="14339" max="14345" width="10.8984375" style="104"/>
    <col min="14346" max="14346" width="0" style="104" hidden="1" customWidth="1"/>
    <col min="14347" max="14592" width="10.8984375" style="104"/>
    <col min="14593" max="14593" width="10.09765625" style="104" customWidth="1"/>
    <col min="14594" max="14594" width="15.3984375" style="104" customWidth="1"/>
    <col min="14595" max="14601" width="10.8984375" style="104"/>
    <col min="14602" max="14602" width="0" style="104" hidden="1" customWidth="1"/>
    <col min="14603" max="14848" width="10.8984375" style="104"/>
    <col min="14849" max="14849" width="10.09765625" style="104" customWidth="1"/>
    <col min="14850" max="14850" width="15.3984375" style="104" customWidth="1"/>
    <col min="14851" max="14857" width="10.8984375" style="104"/>
    <col min="14858" max="14858" width="0" style="104" hidden="1" customWidth="1"/>
    <col min="14859" max="15104" width="10.8984375" style="104"/>
    <col min="15105" max="15105" width="10.09765625" style="104" customWidth="1"/>
    <col min="15106" max="15106" width="15.3984375" style="104" customWidth="1"/>
    <col min="15107" max="15113" width="10.8984375" style="104"/>
    <col min="15114" max="15114" width="0" style="104" hidden="1" customWidth="1"/>
    <col min="15115" max="15360" width="10.8984375" style="104"/>
    <col min="15361" max="15361" width="10.09765625" style="104" customWidth="1"/>
    <col min="15362" max="15362" width="15.3984375" style="104" customWidth="1"/>
    <col min="15363" max="15369" width="10.8984375" style="104"/>
    <col min="15370" max="15370" width="0" style="104" hidden="1" customWidth="1"/>
    <col min="15371" max="15616" width="10.8984375" style="104"/>
    <col min="15617" max="15617" width="10.09765625" style="104" customWidth="1"/>
    <col min="15618" max="15618" width="15.3984375" style="104" customWidth="1"/>
    <col min="15619" max="15625" width="10.8984375" style="104"/>
    <col min="15626" max="15626" width="0" style="104" hidden="1" customWidth="1"/>
    <col min="15627" max="15872" width="10.8984375" style="104"/>
    <col min="15873" max="15873" width="10.09765625" style="104" customWidth="1"/>
    <col min="15874" max="15874" width="15.3984375" style="104" customWidth="1"/>
    <col min="15875" max="15881" width="10.8984375" style="104"/>
    <col min="15882" max="15882" width="0" style="104" hidden="1" customWidth="1"/>
    <col min="15883" max="16128" width="10.8984375" style="104"/>
    <col min="16129" max="16129" width="10.09765625" style="104" customWidth="1"/>
    <col min="16130" max="16130" width="15.3984375" style="104" customWidth="1"/>
    <col min="16131" max="16137" width="10.8984375" style="104"/>
    <col min="16138" max="16138" width="0" style="104" hidden="1" customWidth="1"/>
    <col min="16139" max="16383" width="10.8984375" style="104"/>
    <col min="16384" max="16384" width="9.09765625" style="104" customWidth="1"/>
  </cols>
  <sheetData>
    <row r="1" spans="1:9">
      <c r="A1" s="105" t="s">
        <v>38</v>
      </c>
      <c r="B1" s="106"/>
      <c r="C1" s="107"/>
      <c r="D1" s="108"/>
      <c r="E1" s="108"/>
      <c r="F1" s="108"/>
      <c r="G1" s="108"/>
      <c r="H1" s="109"/>
    </row>
    <row r="2" spans="1:9">
      <c r="A2" s="110" t="s">
        <v>39</v>
      </c>
      <c r="B2" s="111"/>
      <c r="C2" s="112"/>
      <c r="D2" s="113"/>
      <c r="E2" s="114" t="s">
        <v>40</v>
      </c>
      <c r="F2" s="113"/>
      <c r="G2" s="113"/>
      <c r="H2" s="115"/>
    </row>
    <row r="3" spans="1:9" ht="13.8" thickBot="1">
      <c r="A3" s="79" t="str">
        <f>+'2,4 Cargue y botada '!A5</f>
        <v>MUNICIPIO DE SANTAFE DE ANTIOQUIA</v>
      </c>
      <c r="B3" s="116"/>
      <c r="C3" s="117"/>
      <c r="D3" s="964"/>
      <c r="E3" s="965"/>
      <c r="F3" s="965"/>
      <c r="G3" s="965"/>
      <c r="H3" s="966"/>
    </row>
    <row r="4" spans="1:9">
      <c r="A4" s="118"/>
      <c r="B4" s="113"/>
      <c r="C4" s="113"/>
      <c r="D4" s="113"/>
      <c r="E4" s="113"/>
      <c r="F4" s="113"/>
      <c r="G4" s="113"/>
      <c r="H4" s="113"/>
    </row>
    <row r="5" spans="1:9" ht="34.950000000000003" customHeight="1">
      <c r="A5" s="97" t="s">
        <v>179</v>
      </c>
      <c r="B5" s="976" t="str">
        <f>+PRESUPUESTO!A2</f>
        <v>MANTENIMIENTO Y MEJORAMIENTO DE LAS VÍAS URBANAS DEL  MUNICIPIO DE SANTA FE DE ANTIOQUIA, MEDIANTE LA REPOSICIÓN DE PAVIMENTO</v>
      </c>
      <c r="C5" s="977"/>
      <c r="D5" s="977"/>
      <c r="E5" s="977"/>
      <c r="F5" s="977"/>
      <c r="G5" s="119" t="s">
        <v>73</v>
      </c>
      <c r="H5" s="113"/>
    </row>
    <row r="6" spans="1:9" ht="33" customHeight="1">
      <c r="A6" s="118" t="s">
        <v>74</v>
      </c>
      <c r="B6" s="978" t="s">
        <v>33</v>
      </c>
      <c r="C6" s="978"/>
      <c r="D6" s="978"/>
      <c r="E6" s="978"/>
      <c r="F6" s="978"/>
      <c r="G6" s="119" t="s">
        <v>75</v>
      </c>
      <c r="H6" s="113">
        <v>3.3</v>
      </c>
    </row>
    <row r="7" spans="1:9">
      <c r="A7" s="119"/>
      <c r="B7" s="119"/>
      <c r="C7" s="113"/>
      <c r="D7" s="119"/>
      <c r="E7" s="119"/>
      <c r="F7" s="119"/>
      <c r="G7" s="119" t="s">
        <v>77</v>
      </c>
      <c r="H7" s="113" t="s">
        <v>8</v>
      </c>
    </row>
    <row r="8" spans="1:9" ht="13.8" thickBot="1">
      <c r="A8" s="114" t="s">
        <v>46</v>
      </c>
      <c r="B8" s="114"/>
      <c r="C8" s="113"/>
      <c r="D8" s="113"/>
      <c r="E8" s="113"/>
      <c r="F8" s="113"/>
      <c r="G8" s="113"/>
      <c r="H8" s="113"/>
    </row>
    <row r="9" spans="1:9">
      <c r="A9" s="970" t="s">
        <v>47</v>
      </c>
      <c r="B9" s="971"/>
      <c r="C9" s="972"/>
      <c r="D9" s="120" t="s">
        <v>48</v>
      </c>
      <c r="E9" s="121" t="s">
        <v>49</v>
      </c>
      <c r="F9" s="120" t="s">
        <v>50</v>
      </c>
      <c r="G9" s="122" t="s">
        <v>51</v>
      </c>
      <c r="H9" s="123"/>
    </row>
    <row r="10" spans="1:9">
      <c r="A10" s="961" t="s">
        <v>52</v>
      </c>
      <c r="B10" s="962"/>
      <c r="C10" s="963"/>
      <c r="D10" s="124"/>
      <c r="E10" s="169"/>
      <c r="F10" s="125">
        <v>0.05</v>
      </c>
      <c r="G10" s="126">
        <f>F10*H29</f>
        <v>26.05</v>
      </c>
      <c r="H10" s="127"/>
    </row>
    <row r="11" spans="1:9">
      <c r="A11" s="961" t="s">
        <v>18</v>
      </c>
      <c r="B11" s="962"/>
      <c r="C11" s="963"/>
      <c r="D11" s="129"/>
      <c r="E11" s="128">
        <f>+EQUIPOS!D12</f>
        <v>120000</v>
      </c>
      <c r="F11" s="125">
        <v>6.6666666666666671E-3</v>
      </c>
      <c r="G11" s="126">
        <f t="shared" ref="G11" si="0">+E11*F11</f>
        <v>800</v>
      </c>
      <c r="H11" s="127"/>
      <c r="I11" s="104">
        <f>1/150</f>
        <v>6.6666666666666671E-3</v>
      </c>
    </row>
    <row r="12" spans="1:9" ht="13.8" thickBot="1">
      <c r="A12" s="973"/>
      <c r="B12" s="974"/>
      <c r="C12" s="975"/>
      <c r="D12" s="130"/>
      <c r="E12" s="131"/>
      <c r="F12" s="132"/>
      <c r="G12" s="133"/>
      <c r="H12" s="134"/>
    </row>
    <row r="13" spans="1:9" ht="13.8" thickBot="1">
      <c r="A13" s="113"/>
      <c r="B13" s="113"/>
      <c r="C13" s="113"/>
      <c r="D13" s="113"/>
      <c r="E13" s="113"/>
      <c r="F13" s="113"/>
      <c r="G13" s="135" t="s">
        <v>53</v>
      </c>
      <c r="H13" s="136">
        <f>ROUND(SUM(G10:G12),0)</f>
        <v>826</v>
      </c>
    </row>
    <row r="14" spans="1:9" ht="13.8" thickBot="1">
      <c r="A14" s="114" t="s">
        <v>54</v>
      </c>
      <c r="B14" s="114"/>
      <c r="C14" s="113"/>
      <c r="D14" s="113"/>
      <c r="E14" s="113"/>
      <c r="F14" s="113"/>
      <c r="G14" s="113"/>
      <c r="H14" s="113"/>
    </row>
    <row r="15" spans="1:9">
      <c r="A15" s="970" t="s">
        <v>47</v>
      </c>
      <c r="B15" s="971"/>
      <c r="C15" s="972"/>
      <c r="D15" s="120" t="s">
        <v>1</v>
      </c>
      <c r="E15" s="120" t="s">
        <v>55</v>
      </c>
      <c r="F15" s="120" t="s">
        <v>56</v>
      </c>
      <c r="G15" s="122" t="s">
        <v>51</v>
      </c>
      <c r="H15" s="123"/>
    </row>
    <row r="16" spans="1:9">
      <c r="A16" s="137" t="s">
        <v>178</v>
      </c>
      <c r="B16" s="138"/>
      <c r="C16" s="139"/>
      <c r="D16" s="124" t="s">
        <v>9</v>
      </c>
      <c r="E16" s="128">
        <v>14000</v>
      </c>
      <c r="F16" s="140">
        <f>1/2.5</f>
        <v>0.4</v>
      </c>
      <c r="G16" s="126">
        <f>+F16*E16</f>
        <v>5600</v>
      </c>
      <c r="H16" s="127"/>
      <c r="I16" s="104">
        <f>1/2.5</f>
        <v>0.4</v>
      </c>
    </row>
    <row r="17" spans="1:8" ht="13.8" thickBot="1">
      <c r="A17" s="142"/>
      <c r="B17" s="143"/>
      <c r="C17" s="144"/>
      <c r="D17" s="130"/>
      <c r="E17" s="131"/>
      <c r="F17" s="132"/>
      <c r="G17" s="133"/>
      <c r="H17" s="134"/>
    </row>
    <row r="18" spans="1:8" ht="13.8" thickBot="1">
      <c r="A18" s="113"/>
      <c r="B18" s="113"/>
      <c r="C18" s="113"/>
      <c r="D18" s="113"/>
      <c r="E18" s="113"/>
      <c r="F18" s="113"/>
      <c r="G18" s="135" t="s">
        <v>53</v>
      </c>
      <c r="H18" s="136">
        <f>ROUND(SUM(G16:G17),0)</f>
        <v>5600</v>
      </c>
    </row>
    <row r="19" spans="1:8" ht="13.8" thickBot="1">
      <c r="A19" s="145" t="s">
        <v>57</v>
      </c>
      <c r="B19" s="145"/>
      <c r="C19" s="143"/>
      <c r="D19" s="113"/>
      <c r="E19" s="113"/>
      <c r="F19" s="113"/>
      <c r="G19" s="113"/>
      <c r="H19" s="113"/>
    </row>
    <row r="20" spans="1:8">
      <c r="A20" s="146" t="s">
        <v>58</v>
      </c>
      <c r="B20" s="147"/>
      <c r="C20" s="148" t="s">
        <v>59</v>
      </c>
      <c r="D20" s="120" t="s">
        <v>60</v>
      </c>
      <c r="E20" s="120" t="s">
        <v>61</v>
      </c>
      <c r="F20" s="120" t="s">
        <v>62</v>
      </c>
      <c r="G20" s="149" t="s">
        <v>51</v>
      </c>
      <c r="H20" s="123"/>
    </row>
    <row r="21" spans="1:8">
      <c r="A21" s="137" t="s">
        <v>15</v>
      </c>
      <c r="B21" s="138"/>
      <c r="C21" s="177">
        <v>1</v>
      </c>
      <c r="D21" s="150"/>
      <c r="E21" s="172"/>
      <c r="F21" s="128">
        <v>180</v>
      </c>
      <c r="G21" s="128">
        <f>+C21*F21</f>
        <v>180</v>
      </c>
      <c r="H21" s="127"/>
    </row>
    <row r="22" spans="1:8">
      <c r="A22" s="961"/>
      <c r="B22" s="963"/>
      <c r="C22" s="178"/>
      <c r="D22" s="124"/>
      <c r="E22" s="151"/>
      <c r="F22" s="172"/>
      <c r="G22" s="128"/>
      <c r="H22" s="127"/>
    </row>
    <row r="23" spans="1:8" ht="13.8" thickBot="1">
      <c r="A23" s="152"/>
      <c r="B23" s="153"/>
      <c r="C23" s="130"/>
      <c r="D23" s="131"/>
      <c r="E23" s="132"/>
      <c r="F23" s="133"/>
      <c r="G23" s="130"/>
      <c r="H23" s="127"/>
    </row>
    <row r="24" spans="1:8" ht="13.8" thickBot="1">
      <c r="A24" s="113"/>
      <c r="B24" s="113"/>
      <c r="C24" s="113"/>
      <c r="D24" s="113"/>
      <c r="E24" s="113"/>
      <c r="F24" s="113"/>
      <c r="G24" s="135" t="s">
        <v>53</v>
      </c>
      <c r="H24" s="136">
        <f>ROUND(SUM(G21:G23),0)</f>
        <v>180</v>
      </c>
    </row>
    <row r="25" spans="1:8" ht="13.8" thickBot="1">
      <c r="A25" s="145" t="s">
        <v>63</v>
      </c>
      <c r="B25" s="145"/>
      <c r="C25" s="113"/>
      <c r="D25" s="113"/>
      <c r="E25" s="113"/>
      <c r="F25" s="113"/>
      <c r="G25" s="113"/>
      <c r="H25" s="113"/>
    </row>
    <row r="26" spans="1:8">
      <c r="A26" s="146" t="s">
        <v>64</v>
      </c>
      <c r="B26" s="147"/>
      <c r="C26" s="154" t="s">
        <v>65</v>
      </c>
      <c r="D26" s="120" t="s">
        <v>66</v>
      </c>
      <c r="E26" s="121" t="s">
        <v>67</v>
      </c>
      <c r="F26" s="154" t="s">
        <v>50</v>
      </c>
      <c r="G26" s="122" t="s">
        <v>51</v>
      </c>
      <c r="H26" s="123"/>
    </row>
    <row r="27" spans="1:8">
      <c r="A27" s="137" t="s">
        <v>5</v>
      </c>
      <c r="B27" s="138"/>
      <c r="C27" s="128"/>
      <c r="D27" s="103"/>
      <c r="E27" s="128">
        <f>+Salarios!G11</f>
        <v>78096</v>
      </c>
      <c r="F27" s="125">
        <v>6.6666666666666671E-3</v>
      </c>
      <c r="G27" s="155">
        <f>+E27*F27</f>
        <v>520.64</v>
      </c>
      <c r="H27" s="127"/>
    </row>
    <row r="28" spans="1:8" ht="13.8" thickBot="1">
      <c r="A28" s="137"/>
      <c r="B28" s="138"/>
      <c r="C28" s="64"/>
      <c r="D28" s="59"/>
      <c r="E28" s="141"/>
      <c r="F28" s="128"/>
      <c r="G28" s="126"/>
      <c r="H28" s="127"/>
    </row>
    <row r="29" spans="1:8" ht="13.8" thickBot="1">
      <c r="A29" s="113"/>
      <c r="B29" s="113"/>
      <c r="C29" s="113"/>
      <c r="D29" s="113"/>
      <c r="E29" s="113"/>
      <c r="F29" s="113"/>
      <c r="G29" s="135" t="s">
        <v>53</v>
      </c>
      <c r="H29" s="136">
        <f>ROUND(SUM(G27:G28),0)</f>
        <v>521</v>
      </c>
    </row>
    <row r="30" spans="1:8" ht="13.8" thickBot="1">
      <c r="A30" s="113"/>
      <c r="B30" s="113"/>
      <c r="C30" s="113"/>
      <c r="D30" s="113"/>
      <c r="E30" s="113"/>
      <c r="F30" s="113"/>
      <c r="G30" s="157"/>
      <c r="H30" s="113"/>
    </row>
    <row r="31" spans="1:8" ht="13.8" thickBot="1">
      <c r="A31" s="113"/>
      <c r="B31" s="113"/>
      <c r="C31" s="113"/>
      <c r="D31" s="113"/>
      <c r="E31" s="111" t="s">
        <v>68</v>
      </c>
      <c r="F31" s="158"/>
      <c r="G31" s="158"/>
      <c r="H31" s="136">
        <f>ROUND((H13+H18+H24+H29),0)</f>
        <v>7127</v>
      </c>
    </row>
    <row r="32" spans="1:8" ht="13.8" thickBot="1">
      <c r="A32" s="114" t="s">
        <v>69</v>
      </c>
      <c r="B32" s="114"/>
      <c r="C32" s="113"/>
      <c r="D32" s="113"/>
      <c r="E32" s="113"/>
      <c r="F32" s="113"/>
      <c r="G32" s="113"/>
      <c r="H32" s="113"/>
    </row>
    <row r="33" spans="1:8">
      <c r="A33" s="159" t="s">
        <v>47</v>
      </c>
      <c r="B33" s="160"/>
      <c r="C33" s="160"/>
      <c r="D33" s="160"/>
      <c r="E33" s="161"/>
      <c r="F33" s="162" t="s">
        <v>3</v>
      </c>
      <c r="G33" s="163" t="s">
        <v>70</v>
      </c>
      <c r="H33" s="123"/>
    </row>
    <row r="34" spans="1:8">
      <c r="A34" s="137" t="s">
        <v>35</v>
      </c>
      <c r="B34" s="138"/>
      <c r="C34" s="138"/>
      <c r="D34" s="138"/>
      <c r="E34" s="139"/>
      <c r="F34" s="85"/>
      <c r="G34" s="164">
        <f>+F34*H31</f>
        <v>0</v>
      </c>
      <c r="H34" s="165"/>
    </row>
    <row r="35" spans="1:8">
      <c r="A35" s="137" t="s">
        <v>71</v>
      </c>
      <c r="B35" s="138"/>
      <c r="C35" s="138"/>
      <c r="D35" s="138"/>
      <c r="E35" s="139"/>
      <c r="F35" s="166"/>
      <c r="G35" s="164">
        <f>+F35*H31</f>
        <v>0</v>
      </c>
      <c r="H35" s="165"/>
    </row>
    <row r="36" spans="1:8" ht="13.8" thickBot="1">
      <c r="A36" s="142" t="s">
        <v>0</v>
      </c>
      <c r="B36" s="143"/>
      <c r="C36" s="143"/>
      <c r="D36" s="143"/>
      <c r="E36" s="144"/>
      <c r="F36" s="87"/>
      <c r="G36" s="167">
        <f>+F36*H31</f>
        <v>0</v>
      </c>
      <c r="H36" s="134"/>
    </row>
    <row r="37" spans="1:8" ht="13.8" thickBot="1">
      <c r="A37" s="113"/>
      <c r="B37" s="113"/>
      <c r="C37" s="113"/>
      <c r="D37" s="113"/>
      <c r="E37" s="113"/>
      <c r="F37" s="113"/>
      <c r="G37" s="135" t="s">
        <v>53</v>
      </c>
      <c r="H37" s="168">
        <f>ROUND(SUM(G34:G36),0)</f>
        <v>0</v>
      </c>
    </row>
    <row r="38" spans="1:8" ht="13.8" thickBot="1">
      <c r="A38" s="113"/>
      <c r="B38" s="113"/>
      <c r="C38" s="113"/>
      <c r="D38" s="113"/>
      <c r="E38" s="113"/>
      <c r="F38" s="113"/>
      <c r="G38" s="113"/>
      <c r="H38" s="113"/>
    </row>
    <row r="39" spans="1:8" ht="13.8" thickBot="1">
      <c r="C39" s="113"/>
      <c r="D39" s="111" t="s">
        <v>72</v>
      </c>
      <c r="E39" s="158"/>
      <c r="F39" s="158"/>
      <c r="G39" s="158"/>
      <c r="H39" s="136">
        <f>ROUND((H31+H37),0)</f>
        <v>7127</v>
      </c>
    </row>
  </sheetData>
  <mergeCells count="9">
    <mergeCell ref="A22:B22"/>
    <mergeCell ref="D3:H3"/>
    <mergeCell ref="B5:F5"/>
    <mergeCell ref="B6:F6"/>
    <mergeCell ref="A9:C9"/>
    <mergeCell ref="A10:C10"/>
    <mergeCell ref="A11:C11"/>
    <mergeCell ref="A12:C12"/>
    <mergeCell ref="A15:C15"/>
  </mergeCells>
  <pageMargins left="0.71" right="0.71" top="0.75" bottom="0.75" header="0.31" footer="0.31"/>
  <pageSetup paperSize="9" scale="80" orientation="portrait" horizontalDpi="4294967295" verticalDpi="4294967295" r:id="rId1"/>
  <rowBreaks count="1" manualBreakCount="1">
    <brk id="40" max="16383" man="1"/>
  </rowBreaks>
  <colBreaks count="1" manualBreakCount="1">
    <brk id="8"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C7CE1-F89D-44F7-9F0B-DD529C65EDEC}">
  <sheetPr>
    <tabColor rgb="FF92D050"/>
  </sheetPr>
  <dimension ref="A1:I45"/>
  <sheetViews>
    <sheetView view="pageBreakPreview" topLeftCell="A31" zoomScale="90" zoomScaleNormal="130" zoomScaleSheetLayoutView="90" zoomScalePageLayoutView="130" workbookViewId="0">
      <selection activeCell="B42" sqref="B42"/>
    </sheetView>
  </sheetViews>
  <sheetFormatPr baseColWidth="10" defaultRowHeight="13.2"/>
  <cols>
    <col min="1" max="1" width="11" style="104"/>
    <col min="2" max="2" width="10.09765625" style="104" customWidth="1"/>
    <col min="3" max="3" width="15.3984375" style="104" customWidth="1"/>
    <col min="4" max="9" width="11" style="104"/>
    <col min="10" max="10" width="9.09765625" style="104" customWidth="1"/>
    <col min="11" max="256" width="11" style="104"/>
    <col min="257" max="257" width="10.09765625" style="104" customWidth="1"/>
    <col min="258" max="258" width="15.3984375" style="104" customWidth="1"/>
    <col min="259" max="265" width="11" style="104"/>
    <col min="266" max="266" width="0" style="104" hidden="1" customWidth="1"/>
    <col min="267" max="512" width="11" style="104"/>
    <col min="513" max="513" width="10.09765625" style="104" customWidth="1"/>
    <col min="514" max="514" width="15.3984375" style="104" customWidth="1"/>
    <col min="515" max="521" width="11" style="104"/>
    <col min="522" max="522" width="0" style="104" hidden="1" customWidth="1"/>
    <col min="523" max="768" width="11" style="104"/>
    <col min="769" max="769" width="10.09765625" style="104" customWidth="1"/>
    <col min="770" max="770" width="15.3984375" style="104" customWidth="1"/>
    <col min="771" max="777" width="11" style="104"/>
    <col min="778" max="778" width="0" style="104" hidden="1" customWidth="1"/>
    <col min="779" max="1024" width="11" style="104"/>
    <col min="1025" max="1025" width="10.09765625" style="104" customWidth="1"/>
    <col min="1026" max="1026" width="15.3984375" style="104" customWidth="1"/>
    <col min="1027" max="1033" width="11" style="104"/>
    <col min="1034" max="1034" width="0" style="104" hidden="1" customWidth="1"/>
    <col min="1035" max="1280" width="11" style="104"/>
    <col min="1281" max="1281" width="10.09765625" style="104" customWidth="1"/>
    <col min="1282" max="1282" width="15.3984375" style="104" customWidth="1"/>
    <col min="1283" max="1289" width="11" style="104"/>
    <col min="1290" max="1290" width="0" style="104" hidden="1" customWidth="1"/>
    <col min="1291" max="1536" width="11" style="104"/>
    <col min="1537" max="1537" width="10.09765625" style="104" customWidth="1"/>
    <col min="1538" max="1538" width="15.3984375" style="104" customWidth="1"/>
    <col min="1539" max="1545" width="11" style="104"/>
    <col min="1546" max="1546" width="0" style="104" hidden="1" customWidth="1"/>
    <col min="1547" max="1792" width="11" style="104"/>
    <col min="1793" max="1793" width="10.09765625" style="104" customWidth="1"/>
    <col min="1794" max="1794" width="15.3984375" style="104" customWidth="1"/>
    <col min="1795" max="1801" width="11" style="104"/>
    <col min="1802" max="1802" width="0" style="104" hidden="1" customWidth="1"/>
    <col min="1803" max="2048" width="11" style="104"/>
    <col min="2049" max="2049" width="10.09765625" style="104" customWidth="1"/>
    <col min="2050" max="2050" width="15.3984375" style="104" customWidth="1"/>
    <col min="2051" max="2057" width="11" style="104"/>
    <col min="2058" max="2058" width="0" style="104" hidden="1" customWidth="1"/>
    <col min="2059" max="2304" width="11" style="104"/>
    <col min="2305" max="2305" width="10.09765625" style="104" customWidth="1"/>
    <col min="2306" max="2306" width="15.3984375" style="104" customWidth="1"/>
    <col min="2307" max="2313" width="11" style="104"/>
    <col min="2314" max="2314" width="0" style="104" hidden="1" customWidth="1"/>
    <col min="2315" max="2560" width="11" style="104"/>
    <col min="2561" max="2561" width="10.09765625" style="104" customWidth="1"/>
    <col min="2562" max="2562" width="15.3984375" style="104" customWidth="1"/>
    <col min="2563" max="2569" width="11" style="104"/>
    <col min="2570" max="2570" width="0" style="104" hidden="1" customWidth="1"/>
    <col min="2571" max="2816" width="11" style="104"/>
    <col min="2817" max="2817" width="10.09765625" style="104" customWidth="1"/>
    <col min="2818" max="2818" width="15.3984375" style="104" customWidth="1"/>
    <col min="2819" max="2825" width="11" style="104"/>
    <col min="2826" max="2826" width="0" style="104" hidden="1" customWidth="1"/>
    <col min="2827" max="3072" width="11" style="104"/>
    <col min="3073" max="3073" width="10.09765625" style="104" customWidth="1"/>
    <col min="3074" max="3074" width="15.3984375" style="104" customWidth="1"/>
    <col min="3075" max="3081" width="11" style="104"/>
    <col min="3082" max="3082" width="0" style="104" hidden="1" customWidth="1"/>
    <col min="3083" max="3328" width="11" style="104"/>
    <col min="3329" max="3329" width="10.09765625" style="104" customWidth="1"/>
    <col min="3330" max="3330" width="15.3984375" style="104" customWidth="1"/>
    <col min="3331" max="3337" width="11" style="104"/>
    <col min="3338" max="3338" width="0" style="104" hidden="1" customWidth="1"/>
    <col min="3339" max="3584" width="11" style="104"/>
    <col min="3585" max="3585" width="10.09765625" style="104" customWidth="1"/>
    <col min="3586" max="3586" width="15.3984375" style="104" customWidth="1"/>
    <col min="3587" max="3593" width="11" style="104"/>
    <col min="3594" max="3594" width="0" style="104" hidden="1" customWidth="1"/>
    <col min="3595" max="3840" width="11" style="104"/>
    <col min="3841" max="3841" width="10.09765625" style="104" customWidth="1"/>
    <col min="3842" max="3842" width="15.3984375" style="104" customWidth="1"/>
    <col min="3843" max="3849" width="11" style="104"/>
    <col min="3850" max="3850" width="0" style="104" hidden="1" customWidth="1"/>
    <col min="3851" max="4096" width="11" style="104"/>
    <col min="4097" max="4097" width="10.09765625" style="104" customWidth="1"/>
    <col min="4098" max="4098" width="15.3984375" style="104" customWidth="1"/>
    <col min="4099" max="4105" width="11" style="104"/>
    <col min="4106" max="4106" width="0" style="104" hidden="1" customWidth="1"/>
    <col min="4107" max="4352" width="11" style="104"/>
    <col min="4353" max="4353" width="10.09765625" style="104" customWidth="1"/>
    <col min="4354" max="4354" width="15.3984375" style="104" customWidth="1"/>
    <col min="4355" max="4361" width="11" style="104"/>
    <col min="4362" max="4362" width="0" style="104" hidden="1" customWidth="1"/>
    <col min="4363" max="4608" width="11" style="104"/>
    <col min="4609" max="4609" width="10.09765625" style="104" customWidth="1"/>
    <col min="4610" max="4610" width="15.3984375" style="104" customWidth="1"/>
    <col min="4611" max="4617" width="11" style="104"/>
    <col min="4618" max="4618" width="0" style="104" hidden="1" customWidth="1"/>
    <col min="4619" max="4864" width="11" style="104"/>
    <col min="4865" max="4865" width="10.09765625" style="104" customWidth="1"/>
    <col min="4866" max="4866" width="15.3984375" style="104" customWidth="1"/>
    <col min="4867" max="4873" width="11" style="104"/>
    <col min="4874" max="4874" width="0" style="104" hidden="1" customWidth="1"/>
    <col min="4875" max="5120" width="11" style="104"/>
    <col min="5121" max="5121" width="10.09765625" style="104" customWidth="1"/>
    <col min="5122" max="5122" width="15.3984375" style="104" customWidth="1"/>
    <col min="5123" max="5129" width="11" style="104"/>
    <col min="5130" max="5130" width="0" style="104" hidden="1" customWidth="1"/>
    <col min="5131" max="5376" width="11" style="104"/>
    <col min="5377" max="5377" width="10.09765625" style="104" customWidth="1"/>
    <col min="5378" max="5378" width="15.3984375" style="104" customWidth="1"/>
    <col min="5379" max="5385" width="11" style="104"/>
    <col min="5386" max="5386" width="0" style="104" hidden="1" customWidth="1"/>
    <col min="5387" max="5632" width="11" style="104"/>
    <col min="5633" max="5633" width="10.09765625" style="104" customWidth="1"/>
    <col min="5634" max="5634" width="15.3984375" style="104" customWidth="1"/>
    <col min="5635" max="5641" width="11" style="104"/>
    <col min="5642" max="5642" width="0" style="104" hidden="1" customWidth="1"/>
    <col min="5643" max="5888" width="11" style="104"/>
    <col min="5889" max="5889" width="10.09765625" style="104" customWidth="1"/>
    <col min="5890" max="5890" width="15.3984375" style="104" customWidth="1"/>
    <col min="5891" max="5897" width="11" style="104"/>
    <col min="5898" max="5898" width="0" style="104" hidden="1" customWidth="1"/>
    <col min="5899" max="6144" width="11" style="104"/>
    <col min="6145" max="6145" width="10.09765625" style="104" customWidth="1"/>
    <col min="6146" max="6146" width="15.3984375" style="104" customWidth="1"/>
    <col min="6147" max="6153" width="11" style="104"/>
    <col min="6154" max="6154" width="0" style="104" hidden="1" customWidth="1"/>
    <col min="6155" max="6400" width="11" style="104"/>
    <col min="6401" max="6401" width="10.09765625" style="104" customWidth="1"/>
    <col min="6402" max="6402" width="15.3984375" style="104" customWidth="1"/>
    <col min="6403" max="6409" width="11" style="104"/>
    <col min="6410" max="6410" width="0" style="104" hidden="1" customWidth="1"/>
    <col min="6411" max="6656" width="11" style="104"/>
    <col min="6657" max="6657" width="10.09765625" style="104" customWidth="1"/>
    <col min="6658" max="6658" width="15.3984375" style="104" customWidth="1"/>
    <col min="6659" max="6665" width="11" style="104"/>
    <col min="6666" max="6666" width="0" style="104" hidden="1" customWidth="1"/>
    <col min="6667" max="6912" width="11" style="104"/>
    <col min="6913" max="6913" width="10.09765625" style="104" customWidth="1"/>
    <col min="6914" max="6914" width="15.3984375" style="104" customWidth="1"/>
    <col min="6915" max="6921" width="11" style="104"/>
    <col min="6922" max="6922" width="0" style="104" hidden="1" customWidth="1"/>
    <col min="6923" max="7168" width="11" style="104"/>
    <col min="7169" max="7169" width="10.09765625" style="104" customWidth="1"/>
    <col min="7170" max="7170" width="15.3984375" style="104" customWidth="1"/>
    <col min="7171" max="7177" width="11" style="104"/>
    <col min="7178" max="7178" width="0" style="104" hidden="1" customWidth="1"/>
    <col min="7179" max="7424" width="11" style="104"/>
    <col min="7425" max="7425" width="10.09765625" style="104" customWidth="1"/>
    <col min="7426" max="7426" width="15.3984375" style="104" customWidth="1"/>
    <col min="7427" max="7433" width="11" style="104"/>
    <col min="7434" max="7434" width="0" style="104" hidden="1" customWidth="1"/>
    <col min="7435" max="7680" width="11" style="104"/>
    <col min="7681" max="7681" width="10.09765625" style="104" customWidth="1"/>
    <col min="7682" max="7682" width="15.3984375" style="104" customWidth="1"/>
    <col min="7683" max="7689" width="11" style="104"/>
    <col min="7690" max="7690" width="0" style="104" hidden="1" customWidth="1"/>
    <col min="7691" max="7936" width="11" style="104"/>
    <col min="7937" max="7937" width="10.09765625" style="104" customWidth="1"/>
    <col min="7938" max="7938" width="15.3984375" style="104" customWidth="1"/>
    <col min="7939" max="7945" width="11" style="104"/>
    <col min="7946" max="7946" width="0" style="104" hidden="1" customWidth="1"/>
    <col min="7947" max="8192" width="11" style="104"/>
    <col min="8193" max="8193" width="10.09765625" style="104" customWidth="1"/>
    <col min="8194" max="8194" width="15.3984375" style="104" customWidth="1"/>
    <col min="8195" max="8201" width="11" style="104"/>
    <col min="8202" max="8202" width="0" style="104" hidden="1" customWidth="1"/>
    <col min="8203" max="8448" width="11" style="104"/>
    <col min="8449" max="8449" width="10.09765625" style="104" customWidth="1"/>
    <col min="8450" max="8450" width="15.3984375" style="104" customWidth="1"/>
    <col min="8451" max="8457" width="11" style="104"/>
    <col min="8458" max="8458" width="0" style="104" hidden="1" customWidth="1"/>
    <col min="8459" max="8704" width="11" style="104"/>
    <col min="8705" max="8705" width="10.09765625" style="104" customWidth="1"/>
    <col min="8706" max="8706" width="15.3984375" style="104" customWidth="1"/>
    <col min="8707" max="8713" width="11" style="104"/>
    <col min="8714" max="8714" width="0" style="104" hidden="1" customWidth="1"/>
    <col min="8715" max="8960" width="11" style="104"/>
    <col min="8961" max="8961" width="10.09765625" style="104" customWidth="1"/>
    <col min="8962" max="8962" width="15.3984375" style="104" customWidth="1"/>
    <col min="8963" max="8969" width="11" style="104"/>
    <col min="8970" max="8970" width="0" style="104" hidden="1" customWidth="1"/>
    <col min="8971" max="9216" width="11" style="104"/>
    <col min="9217" max="9217" width="10.09765625" style="104" customWidth="1"/>
    <col min="9218" max="9218" width="15.3984375" style="104" customWidth="1"/>
    <col min="9219" max="9225" width="11" style="104"/>
    <col min="9226" max="9226" width="0" style="104" hidden="1" customWidth="1"/>
    <col min="9227" max="9472" width="11" style="104"/>
    <col min="9473" max="9473" width="10.09765625" style="104" customWidth="1"/>
    <col min="9474" max="9474" width="15.3984375" style="104" customWidth="1"/>
    <col min="9475" max="9481" width="11" style="104"/>
    <col min="9482" max="9482" width="0" style="104" hidden="1" customWidth="1"/>
    <col min="9483" max="9728" width="11" style="104"/>
    <col min="9729" max="9729" width="10.09765625" style="104" customWidth="1"/>
    <col min="9730" max="9730" width="15.3984375" style="104" customWidth="1"/>
    <col min="9731" max="9737" width="11" style="104"/>
    <col min="9738" max="9738" width="0" style="104" hidden="1" customWidth="1"/>
    <col min="9739" max="9984" width="11" style="104"/>
    <col min="9985" max="9985" width="10.09765625" style="104" customWidth="1"/>
    <col min="9986" max="9986" width="15.3984375" style="104" customWidth="1"/>
    <col min="9987" max="9993" width="11" style="104"/>
    <col min="9994" max="9994" width="0" style="104" hidden="1" customWidth="1"/>
    <col min="9995" max="10240" width="11" style="104"/>
    <col min="10241" max="10241" width="10.09765625" style="104" customWidth="1"/>
    <col min="10242" max="10242" width="15.3984375" style="104" customWidth="1"/>
    <col min="10243" max="10249" width="11" style="104"/>
    <col min="10250" max="10250" width="0" style="104" hidden="1" customWidth="1"/>
    <col min="10251" max="10496" width="11" style="104"/>
    <col min="10497" max="10497" width="10.09765625" style="104" customWidth="1"/>
    <col min="10498" max="10498" width="15.3984375" style="104" customWidth="1"/>
    <col min="10499" max="10505" width="11" style="104"/>
    <col min="10506" max="10506" width="0" style="104" hidden="1" customWidth="1"/>
    <col min="10507" max="10752" width="11" style="104"/>
    <col min="10753" max="10753" width="10.09765625" style="104" customWidth="1"/>
    <col min="10754" max="10754" width="15.3984375" style="104" customWidth="1"/>
    <col min="10755" max="10761" width="11" style="104"/>
    <col min="10762" max="10762" width="0" style="104" hidden="1" customWidth="1"/>
    <col min="10763" max="11008" width="11" style="104"/>
    <col min="11009" max="11009" width="10.09765625" style="104" customWidth="1"/>
    <col min="11010" max="11010" width="15.3984375" style="104" customWidth="1"/>
    <col min="11011" max="11017" width="11" style="104"/>
    <col min="11018" max="11018" width="0" style="104" hidden="1" customWidth="1"/>
    <col min="11019" max="11264" width="11" style="104"/>
    <col min="11265" max="11265" width="10.09765625" style="104" customWidth="1"/>
    <col min="11266" max="11266" width="15.3984375" style="104" customWidth="1"/>
    <col min="11267" max="11273" width="11" style="104"/>
    <col min="11274" max="11274" width="0" style="104" hidden="1" customWidth="1"/>
    <col min="11275" max="11520" width="11" style="104"/>
    <col min="11521" max="11521" width="10.09765625" style="104" customWidth="1"/>
    <col min="11522" max="11522" width="15.3984375" style="104" customWidth="1"/>
    <col min="11523" max="11529" width="11" style="104"/>
    <col min="11530" max="11530" width="0" style="104" hidden="1" customWidth="1"/>
    <col min="11531" max="11776" width="11" style="104"/>
    <col min="11777" max="11777" width="10.09765625" style="104" customWidth="1"/>
    <col min="11778" max="11778" width="15.3984375" style="104" customWidth="1"/>
    <col min="11779" max="11785" width="11" style="104"/>
    <col min="11786" max="11786" width="0" style="104" hidden="1" customWidth="1"/>
    <col min="11787" max="12032" width="11" style="104"/>
    <col min="12033" max="12033" width="10.09765625" style="104" customWidth="1"/>
    <col min="12034" max="12034" width="15.3984375" style="104" customWidth="1"/>
    <col min="12035" max="12041" width="11" style="104"/>
    <col min="12042" max="12042" width="0" style="104" hidden="1" customWidth="1"/>
    <col min="12043" max="12288" width="11" style="104"/>
    <col min="12289" max="12289" width="10.09765625" style="104" customWidth="1"/>
    <col min="12290" max="12290" width="15.3984375" style="104" customWidth="1"/>
    <col min="12291" max="12297" width="11" style="104"/>
    <col min="12298" max="12298" width="0" style="104" hidden="1" customWidth="1"/>
    <col min="12299" max="12544" width="11" style="104"/>
    <col min="12545" max="12545" width="10.09765625" style="104" customWidth="1"/>
    <col min="12546" max="12546" width="15.3984375" style="104" customWidth="1"/>
    <col min="12547" max="12553" width="11" style="104"/>
    <col min="12554" max="12554" width="0" style="104" hidden="1" customWidth="1"/>
    <col min="12555" max="12800" width="11" style="104"/>
    <col min="12801" max="12801" width="10.09765625" style="104" customWidth="1"/>
    <col min="12802" max="12802" width="15.3984375" style="104" customWidth="1"/>
    <col min="12803" max="12809" width="11" style="104"/>
    <col min="12810" max="12810" width="0" style="104" hidden="1" customWidth="1"/>
    <col min="12811" max="13056" width="11" style="104"/>
    <col min="13057" max="13057" width="10.09765625" style="104" customWidth="1"/>
    <col min="13058" max="13058" width="15.3984375" style="104" customWidth="1"/>
    <col min="13059" max="13065" width="11" style="104"/>
    <col min="13066" max="13066" width="0" style="104" hidden="1" customWidth="1"/>
    <col min="13067" max="13312" width="11" style="104"/>
    <col min="13313" max="13313" width="10.09765625" style="104" customWidth="1"/>
    <col min="13314" max="13314" width="15.3984375" style="104" customWidth="1"/>
    <col min="13315" max="13321" width="11" style="104"/>
    <col min="13322" max="13322" width="0" style="104" hidden="1" customWidth="1"/>
    <col min="13323" max="13568" width="11" style="104"/>
    <col min="13569" max="13569" width="10.09765625" style="104" customWidth="1"/>
    <col min="13570" max="13570" width="15.3984375" style="104" customWidth="1"/>
    <col min="13571" max="13577" width="11" style="104"/>
    <col min="13578" max="13578" width="0" style="104" hidden="1" customWidth="1"/>
    <col min="13579" max="13824" width="11" style="104"/>
    <col min="13825" max="13825" width="10.09765625" style="104" customWidth="1"/>
    <col min="13826" max="13826" width="15.3984375" style="104" customWidth="1"/>
    <col min="13827" max="13833" width="11" style="104"/>
    <col min="13834" max="13834" width="0" style="104" hidden="1" customWidth="1"/>
    <col min="13835" max="14080" width="11" style="104"/>
    <col min="14081" max="14081" width="10.09765625" style="104" customWidth="1"/>
    <col min="14082" max="14082" width="15.3984375" style="104" customWidth="1"/>
    <col min="14083" max="14089" width="11" style="104"/>
    <col min="14090" max="14090" width="0" style="104" hidden="1" customWidth="1"/>
    <col min="14091" max="14336" width="11" style="104"/>
    <col min="14337" max="14337" width="10.09765625" style="104" customWidth="1"/>
    <col min="14338" max="14338" width="15.3984375" style="104" customWidth="1"/>
    <col min="14339" max="14345" width="11" style="104"/>
    <col min="14346" max="14346" width="0" style="104" hidden="1" customWidth="1"/>
    <col min="14347" max="14592" width="11" style="104"/>
    <col min="14593" max="14593" width="10.09765625" style="104" customWidth="1"/>
    <col min="14594" max="14594" width="15.3984375" style="104" customWidth="1"/>
    <col min="14595" max="14601" width="11" style="104"/>
    <col min="14602" max="14602" width="0" style="104" hidden="1" customWidth="1"/>
    <col min="14603" max="14848" width="11" style="104"/>
    <col min="14849" max="14849" width="10.09765625" style="104" customWidth="1"/>
    <col min="14850" max="14850" width="15.3984375" style="104" customWidth="1"/>
    <col min="14851" max="14857" width="11" style="104"/>
    <col min="14858" max="14858" width="0" style="104" hidden="1" customWidth="1"/>
    <col min="14859" max="15104" width="11" style="104"/>
    <col min="15105" max="15105" width="10.09765625" style="104" customWidth="1"/>
    <col min="15106" max="15106" width="15.3984375" style="104" customWidth="1"/>
    <col min="15107" max="15113" width="11" style="104"/>
    <col min="15114" max="15114" width="0" style="104" hidden="1" customWidth="1"/>
    <col min="15115" max="15360" width="11" style="104"/>
    <col min="15361" max="15361" width="10.09765625" style="104" customWidth="1"/>
    <col min="15362" max="15362" width="15.3984375" style="104" customWidth="1"/>
    <col min="15363" max="15369" width="11" style="104"/>
    <col min="15370" max="15370" width="0" style="104" hidden="1" customWidth="1"/>
    <col min="15371" max="15616" width="11" style="104"/>
    <col min="15617" max="15617" width="10.09765625" style="104" customWidth="1"/>
    <col min="15618" max="15618" width="15.3984375" style="104" customWidth="1"/>
    <col min="15619" max="15625" width="11" style="104"/>
    <col min="15626" max="15626" width="0" style="104" hidden="1" customWidth="1"/>
    <col min="15627" max="15872" width="11" style="104"/>
    <col min="15873" max="15873" width="10.09765625" style="104" customWidth="1"/>
    <col min="15874" max="15874" width="15.3984375" style="104" customWidth="1"/>
    <col min="15875" max="15881" width="11" style="104"/>
    <col min="15882" max="15882" width="0" style="104" hidden="1" customWidth="1"/>
    <col min="15883" max="16128" width="11" style="104"/>
    <col min="16129" max="16129" width="10.09765625" style="104" customWidth="1"/>
    <col min="16130" max="16130" width="15.3984375" style="104" customWidth="1"/>
    <col min="16131" max="16137" width="11" style="104"/>
    <col min="16138" max="16138" width="0" style="104" hidden="1" customWidth="1"/>
    <col min="16139" max="16383" width="11" style="104"/>
    <col min="16384" max="16384" width="9.09765625" style="104" customWidth="1"/>
  </cols>
  <sheetData>
    <row r="1" spans="1:9">
      <c r="A1" s="105" t="s">
        <v>38</v>
      </c>
      <c r="B1" s="106"/>
      <c r="C1" s="107"/>
      <c r="D1" s="108"/>
      <c r="E1" s="108"/>
      <c r="F1" s="108"/>
      <c r="G1" s="108"/>
      <c r="H1" s="109"/>
    </row>
    <row r="2" spans="1:9">
      <c r="A2" s="110" t="s">
        <v>39</v>
      </c>
      <c r="B2" s="111"/>
      <c r="C2" s="112"/>
      <c r="D2" s="113"/>
      <c r="E2" s="114" t="s">
        <v>40</v>
      </c>
      <c r="F2" s="113"/>
      <c r="G2" s="113"/>
      <c r="H2" s="115"/>
    </row>
    <row r="3" spans="1:9" ht="13.8" thickBot="1">
      <c r="A3" s="79" t="str">
        <f>+'2,4 Cargue y botada '!A5</f>
        <v>MUNICIPIO DE SANTAFE DE ANTIOQUIA</v>
      </c>
      <c r="B3" s="116"/>
      <c r="C3" s="117"/>
      <c r="D3" s="964"/>
      <c r="E3" s="965"/>
      <c r="F3" s="965"/>
      <c r="G3" s="965"/>
      <c r="H3" s="966"/>
    </row>
    <row r="4" spans="1:9">
      <c r="A4" s="118"/>
      <c r="B4" s="113"/>
      <c r="C4" s="113"/>
      <c r="D4" s="113"/>
      <c r="E4" s="113"/>
      <c r="F4" s="113"/>
      <c r="G4" s="113"/>
      <c r="H4" s="113"/>
    </row>
    <row r="5" spans="1:9" ht="34.950000000000003" customHeight="1">
      <c r="A5" s="97" t="s">
        <v>179</v>
      </c>
      <c r="B5" s="976" t="str">
        <f>+PRESUPUESTO!A2</f>
        <v>MANTENIMIENTO Y MEJORAMIENTO DE LAS VÍAS URBANAS DEL  MUNICIPIO DE SANTA FE DE ANTIOQUIA, MEDIANTE LA REPOSICIÓN DE PAVIMENTO</v>
      </c>
      <c r="C5" s="977"/>
      <c r="D5" s="977"/>
      <c r="E5" s="977"/>
      <c r="F5" s="977"/>
      <c r="G5" s="119" t="s">
        <v>73</v>
      </c>
      <c r="H5" s="113"/>
    </row>
    <row r="6" spans="1:9" ht="84" customHeight="1">
      <c r="A6" s="301" t="s">
        <v>74</v>
      </c>
      <c r="B6" s="979" t="str">
        <f>+PRESUPUESTO!B16</f>
        <v>Suministro, transporte y colocación de cordón prefabricado de 0.15 x 0.45 x 0.80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
      <c r="C6" s="978"/>
      <c r="D6" s="978"/>
      <c r="E6" s="978"/>
      <c r="F6" s="978"/>
      <c r="G6" s="573" t="s">
        <v>75</v>
      </c>
      <c r="H6" s="574" t="str">
        <f>+PRESUPUESTO!A16</f>
        <v>3.4</v>
      </c>
    </row>
    <row r="7" spans="1:9">
      <c r="A7" s="119"/>
      <c r="B7" s="119"/>
      <c r="C7" s="113"/>
      <c r="D7" s="119"/>
      <c r="E7" s="119"/>
      <c r="F7" s="119"/>
      <c r="G7" s="119" t="s">
        <v>77</v>
      </c>
      <c r="H7" s="113" t="str">
        <f>+PRESUPUESTO!C16</f>
        <v>m</v>
      </c>
    </row>
    <row r="8" spans="1:9" ht="13.8" thickBot="1">
      <c r="A8" s="114" t="s">
        <v>46</v>
      </c>
      <c r="B8" s="114"/>
      <c r="C8" s="113"/>
      <c r="D8" s="113"/>
      <c r="E8" s="113"/>
      <c r="F8" s="113"/>
      <c r="G8" s="113"/>
      <c r="H8" s="113"/>
    </row>
    <row r="9" spans="1:9">
      <c r="A9" s="970" t="s">
        <v>47</v>
      </c>
      <c r="B9" s="971"/>
      <c r="C9" s="972"/>
      <c r="D9" s="120" t="s">
        <v>48</v>
      </c>
      <c r="E9" s="121" t="s">
        <v>49</v>
      </c>
      <c r="F9" s="120" t="s">
        <v>50</v>
      </c>
      <c r="G9" s="122" t="s">
        <v>51</v>
      </c>
      <c r="H9" s="123"/>
    </row>
    <row r="10" spans="1:9">
      <c r="A10" s="961" t="s">
        <v>52</v>
      </c>
      <c r="B10" s="962"/>
      <c r="C10" s="963"/>
      <c r="D10" s="124"/>
      <c r="E10" s="169"/>
      <c r="F10" s="125">
        <v>0.05</v>
      </c>
      <c r="G10" s="126">
        <f>F10*H29</f>
        <v>1952.4</v>
      </c>
      <c r="H10" s="127"/>
    </row>
    <row r="11" spans="1:9">
      <c r="A11" s="961"/>
      <c r="B11" s="962"/>
      <c r="C11" s="963"/>
      <c r="D11" s="129"/>
      <c r="E11" s="128"/>
      <c r="F11" s="125"/>
      <c r="G11" s="126"/>
      <c r="H11" s="127"/>
      <c r="I11" s="104">
        <f>1/150</f>
        <v>6.6666666666666671E-3</v>
      </c>
    </row>
    <row r="12" spans="1:9" ht="13.8" thickBot="1">
      <c r="A12" s="973"/>
      <c r="B12" s="974"/>
      <c r="C12" s="975"/>
      <c r="D12" s="130"/>
      <c r="E12" s="131"/>
      <c r="F12" s="132"/>
      <c r="G12" s="133"/>
      <c r="H12" s="134"/>
    </row>
    <row r="13" spans="1:9" ht="13.8" thickBot="1">
      <c r="A13" s="113"/>
      <c r="B13" s="113"/>
      <c r="C13" s="113"/>
      <c r="D13" s="113"/>
      <c r="E13" s="113"/>
      <c r="F13" s="113"/>
      <c r="G13" s="135" t="s">
        <v>53</v>
      </c>
      <c r="H13" s="136">
        <f>ROUND(SUM(G10:G12),0)</f>
        <v>1952</v>
      </c>
    </row>
    <row r="14" spans="1:9" ht="13.8" thickBot="1">
      <c r="A14" s="114" t="s">
        <v>54</v>
      </c>
      <c r="B14" s="114"/>
      <c r="C14" s="113"/>
      <c r="D14" s="113"/>
      <c r="E14" s="113"/>
      <c r="F14" s="113"/>
      <c r="G14" s="113"/>
      <c r="H14" s="113"/>
    </row>
    <row r="15" spans="1:9">
      <c r="A15" s="970" t="s">
        <v>47</v>
      </c>
      <c r="B15" s="971"/>
      <c r="C15" s="972"/>
      <c r="D15" s="120" t="s">
        <v>1</v>
      </c>
      <c r="E15" s="120" t="s">
        <v>55</v>
      </c>
      <c r="F15" s="120" t="s">
        <v>56</v>
      </c>
      <c r="G15" s="122" t="s">
        <v>51</v>
      </c>
      <c r="H15" s="123"/>
    </row>
    <row r="16" spans="1:9">
      <c r="A16" s="137" t="s">
        <v>369</v>
      </c>
      <c r="B16" s="138"/>
      <c r="C16" s="139"/>
      <c r="D16" s="124" t="s">
        <v>371</v>
      </c>
      <c r="E16" s="128">
        <v>1.25</v>
      </c>
      <c r="F16" s="140">
        <v>45000</v>
      </c>
      <c r="G16" s="126">
        <v>56250</v>
      </c>
      <c r="H16" s="127"/>
      <c r="I16" s="104">
        <f>1/2.5</f>
        <v>0.4</v>
      </c>
    </row>
    <row r="17" spans="1:8" ht="13.8" thickBot="1">
      <c r="A17" s="142" t="s">
        <v>370</v>
      </c>
      <c r="B17" s="143"/>
      <c r="C17" s="144"/>
      <c r="D17" s="130" t="s">
        <v>7</v>
      </c>
      <c r="E17" s="131">
        <v>2.1000000000000001E-2</v>
      </c>
      <c r="F17" s="132">
        <v>524220.95</v>
      </c>
      <c r="G17" s="133">
        <v>11009</v>
      </c>
      <c r="H17" s="134"/>
    </row>
    <row r="18" spans="1:8" ht="13.8" thickBot="1">
      <c r="A18" s="113"/>
      <c r="B18" s="113"/>
      <c r="C18" s="113"/>
      <c r="D18" s="113"/>
      <c r="E18" s="113"/>
      <c r="F18" s="113"/>
      <c r="G18" s="135" t="s">
        <v>53</v>
      </c>
      <c r="H18" s="136">
        <f>ROUND(SUM(G16:G17),0)</f>
        <v>67259</v>
      </c>
    </row>
    <row r="19" spans="1:8" ht="13.8" thickBot="1">
      <c r="A19" s="145" t="s">
        <v>57</v>
      </c>
      <c r="B19" s="145"/>
      <c r="C19" s="143"/>
      <c r="D19" s="113"/>
      <c r="E19" s="113"/>
      <c r="F19" s="113"/>
      <c r="G19" s="113"/>
      <c r="H19" s="113"/>
    </row>
    <row r="20" spans="1:8">
      <c r="A20" s="146" t="s">
        <v>58</v>
      </c>
      <c r="B20" s="147"/>
      <c r="C20" s="148" t="s">
        <v>59</v>
      </c>
      <c r="D20" s="120" t="s">
        <v>60</v>
      </c>
      <c r="E20" s="120" t="s">
        <v>61</v>
      </c>
      <c r="F20" s="120" t="s">
        <v>62</v>
      </c>
      <c r="G20" s="149" t="s">
        <v>51</v>
      </c>
      <c r="H20" s="123"/>
    </row>
    <row r="21" spans="1:8" ht="14.4">
      <c r="A21" s="137" t="s">
        <v>373</v>
      </c>
      <c r="B21" s="138"/>
      <c r="C21" s="575">
        <v>1.25</v>
      </c>
      <c r="D21" s="150"/>
      <c r="E21" s="172"/>
      <c r="F21" s="128">
        <v>10000</v>
      </c>
      <c r="G21" s="128">
        <f>+C21*F21</f>
        <v>12500</v>
      </c>
      <c r="H21" s="127"/>
    </row>
    <row r="22" spans="1:8">
      <c r="A22" s="961"/>
      <c r="B22" s="963"/>
      <c r="C22" s="178"/>
      <c r="D22" s="124"/>
      <c r="E22" s="151"/>
      <c r="F22" s="172"/>
      <c r="G22" s="128"/>
      <c r="H22" s="127"/>
    </row>
    <row r="23" spans="1:8" ht="13.8" thickBot="1">
      <c r="A23" s="152"/>
      <c r="B23" s="153"/>
      <c r="C23" s="130"/>
      <c r="D23" s="131"/>
      <c r="E23" s="132"/>
      <c r="F23" s="133"/>
      <c r="G23" s="130"/>
      <c r="H23" s="127"/>
    </row>
    <row r="24" spans="1:8" ht="13.8" thickBot="1">
      <c r="A24" s="113"/>
      <c r="B24" s="113"/>
      <c r="C24" s="113"/>
      <c r="D24" s="113"/>
      <c r="E24" s="113"/>
      <c r="F24" s="113"/>
      <c r="G24" s="135" t="s">
        <v>53</v>
      </c>
      <c r="H24" s="136">
        <f>ROUND(SUM(G21:G23),0)</f>
        <v>12500</v>
      </c>
    </row>
    <row r="25" spans="1:8" ht="13.8" thickBot="1">
      <c r="A25" s="145" t="s">
        <v>63</v>
      </c>
      <c r="B25" s="145"/>
      <c r="C25" s="113"/>
      <c r="D25" s="113"/>
      <c r="E25" s="113"/>
      <c r="F25" s="113"/>
      <c r="G25" s="113"/>
      <c r="H25" s="113"/>
    </row>
    <row r="26" spans="1:8">
      <c r="A26" s="146" t="s">
        <v>64</v>
      </c>
      <c r="B26" s="147"/>
      <c r="C26" s="154" t="s">
        <v>65</v>
      </c>
      <c r="D26" s="120" t="s">
        <v>66</v>
      </c>
      <c r="E26" s="121" t="s">
        <v>67</v>
      </c>
      <c r="F26" s="154" t="s">
        <v>50</v>
      </c>
      <c r="G26" s="122" t="s">
        <v>51</v>
      </c>
      <c r="H26" s="123"/>
    </row>
    <row r="27" spans="1:8">
      <c r="A27" s="137" t="s">
        <v>372</v>
      </c>
      <c r="B27" s="138"/>
      <c r="C27" s="128"/>
      <c r="D27" s="103"/>
      <c r="E27" s="128">
        <f>+Salarios!G9+Salarios!G10</f>
        <v>273336.00000000006</v>
      </c>
      <c r="F27" s="125">
        <v>0.14285714285714285</v>
      </c>
      <c r="G27" s="155">
        <f>+E27*F27</f>
        <v>39048.000000000007</v>
      </c>
      <c r="H27" s="127"/>
    </row>
    <row r="28" spans="1:8" ht="13.8" thickBot="1">
      <c r="A28" s="137"/>
      <c r="B28" s="138"/>
      <c r="C28" s="64"/>
      <c r="D28" s="59"/>
      <c r="E28" s="141"/>
      <c r="F28" s="128"/>
      <c r="G28" s="126"/>
      <c r="H28" s="127"/>
    </row>
    <row r="29" spans="1:8" ht="13.8" thickBot="1">
      <c r="A29" s="113"/>
      <c r="B29" s="113"/>
      <c r="C29" s="113"/>
      <c r="D29" s="113"/>
      <c r="E29" s="113"/>
      <c r="F29" s="113"/>
      <c r="G29" s="135" t="s">
        <v>53</v>
      </c>
      <c r="H29" s="136">
        <f>ROUND(SUM(G27:G28),0)</f>
        <v>39048</v>
      </c>
    </row>
    <row r="30" spans="1:8" ht="13.8" thickBot="1">
      <c r="A30" s="113"/>
      <c r="B30" s="113"/>
      <c r="C30" s="113"/>
      <c r="D30" s="113"/>
      <c r="E30" s="113"/>
      <c r="F30" s="113"/>
      <c r="G30" s="157"/>
      <c r="H30" s="113"/>
    </row>
    <row r="31" spans="1:8" ht="13.8" thickBot="1">
      <c r="A31" s="113"/>
      <c r="B31" s="113"/>
      <c r="C31" s="113"/>
      <c r="D31" s="113"/>
      <c r="E31" s="111" t="s">
        <v>68</v>
      </c>
      <c r="F31" s="158"/>
      <c r="G31" s="158"/>
      <c r="H31" s="136">
        <f>ROUND((H13+H18+H24+H29),0)</f>
        <v>120759</v>
      </c>
    </row>
    <row r="32" spans="1:8" ht="13.8" thickBot="1">
      <c r="A32" s="114" t="s">
        <v>69</v>
      </c>
      <c r="B32" s="114"/>
      <c r="C32" s="113"/>
      <c r="D32" s="113"/>
      <c r="E32" s="113"/>
      <c r="F32" s="113"/>
      <c r="G32" s="113"/>
      <c r="H32" s="113"/>
    </row>
    <row r="33" spans="1:8">
      <c r="A33" s="159" t="s">
        <v>47</v>
      </c>
      <c r="B33" s="160"/>
      <c r="C33" s="160"/>
      <c r="D33" s="160"/>
      <c r="E33" s="161"/>
      <c r="F33" s="162" t="s">
        <v>3</v>
      </c>
      <c r="G33" s="163" t="s">
        <v>70</v>
      </c>
      <c r="H33" s="123"/>
    </row>
    <row r="34" spans="1:8">
      <c r="A34" s="137" t="s">
        <v>35</v>
      </c>
      <c r="B34" s="138"/>
      <c r="C34" s="138"/>
      <c r="D34" s="138"/>
      <c r="E34" s="139"/>
      <c r="F34" s="85"/>
      <c r="G34" s="164">
        <f>+F34*H31</f>
        <v>0</v>
      </c>
      <c r="H34" s="165"/>
    </row>
    <row r="35" spans="1:8">
      <c r="A35" s="137" t="s">
        <v>71</v>
      </c>
      <c r="B35" s="138"/>
      <c r="C35" s="138"/>
      <c r="D35" s="138"/>
      <c r="E35" s="139"/>
      <c r="F35" s="166"/>
      <c r="G35" s="164">
        <f>+F35*H31</f>
        <v>0</v>
      </c>
      <c r="H35" s="165"/>
    </row>
    <row r="36" spans="1:8" ht="13.8" thickBot="1">
      <c r="A36" s="142" t="s">
        <v>0</v>
      </c>
      <c r="B36" s="143"/>
      <c r="C36" s="143"/>
      <c r="D36" s="143"/>
      <c r="E36" s="144"/>
      <c r="F36" s="87"/>
      <c r="G36" s="167">
        <f>+F36*H31</f>
        <v>0</v>
      </c>
      <c r="H36" s="134"/>
    </row>
    <row r="37" spans="1:8" ht="13.8" thickBot="1">
      <c r="A37" s="113"/>
      <c r="B37" s="113"/>
      <c r="C37" s="113"/>
      <c r="D37" s="113"/>
      <c r="E37" s="113"/>
      <c r="F37" s="113"/>
      <c r="G37" s="135" t="s">
        <v>53</v>
      </c>
      <c r="H37" s="168">
        <f>ROUND(SUM(G34:G36),0)</f>
        <v>0</v>
      </c>
    </row>
    <row r="38" spans="1:8" ht="13.8" thickBot="1">
      <c r="A38" s="113"/>
      <c r="B38" s="113"/>
      <c r="C38" s="113"/>
      <c r="D38" s="113"/>
      <c r="E38" s="113"/>
      <c r="F38" s="113"/>
      <c r="G38" s="113"/>
      <c r="H38" s="113"/>
    </row>
    <row r="39" spans="1:8" ht="13.8" thickBot="1">
      <c r="C39" s="113"/>
      <c r="D39" s="111" t="s">
        <v>72</v>
      </c>
      <c r="E39" s="158"/>
      <c r="F39" s="158"/>
      <c r="G39" s="158"/>
      <c r="H39" s="136">
        <f>ROUND((H31+H37),0)</f>
        <v>120759</v>
      </c>
    </row>
    <row r="43" spans="1:8">
      <c r="B43" s="606" t="s">
        <v>399</v>
      </c>
    </row>
    <row r="44" spans="1:8">
      <c r="B44" s="606" t="s">
        <v>400</v>
      </c>
    </row>
    <row r="45" spans="1:8">
      <c r="B45" s="606" t="s">
        <v>401</v>
      </c>
    </row>
  </sheetData>
  <mergeCells count="9">
    <mergeCell ref="A12:C12"/>
    <mergeCell ref="A15:C15"/>
    <mergeCell ref="A22:B22"/>
    <mergeCell ref="D3:H3"/>
    <mergeCell ref="B5:F5"/>
    <mergeCell ref="B6:F6"/>
    <mergeCell ref="A9:C9"/>
    <mergeCell ref="A10:C10"/>
    <mergeCell ref="A11:C11"/>
  </mergeCells>
  <pageMargins left="0.71" right="0.71" top="0.75" bottom="0.75" header="0.31" footer="0.31"/>
  <pageSetup paperSize="9" scale="80" orientation="portrait" horizontalDpi="4294967295" verticalDpi="4294967295" r:id="rId1"/>
  <colBreaks count="1" manualBreakCount="1">
    <brk id="8" max="1048575" man="1"/>
  </col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5E9F08-46F7-47E1-9BC2-A02C085A26CF}">
  <sheetPr>
    <tabColor rgb="FF92D050"/>
  </sheetPr>
  <dimension ref="A1:I50"/>
  <sheetViews>
    <sheetView view="pageBreakPreview" topLeftCell="A32" zoomScale="90" zoomScaleNormal="130" zoomScaleSheetLayoutView="90" zoomScalePageLayoutView="130" workbookViewId="0">
      <selection activeCell="B47" sqref="B47"/>
    </sheetView>
  </sheetViews>
  <sheetFormatPr baseColWidth="10" defaultRowHeight="13.2"/>
  <cols>
    <col min="1" max="1" width="11.19921875" style="104"/>
    <col min="2" max="2" width="10.09765625" style="104" customWidth="1"/>
    <col min="3" max="3" width="15.3984375" style="104" customWidth="1"/>
    <col min="4" max="9" width="11.19921875" style="104"/>
    <col min="10" max="10" width="9.09765625" style="104" customWidth="1"/>
    <col min="11" max="256" width="11.19921875" style="104"/>
    <col min="257" max="257" width="10.09765625" style="104" customWidth="1"/>
    <col min="258" max="258" width="15.3984375" style="104" customWidth="1"/>
    <col min="259" max="265" width="11.19921875" style="104"/>
    <col min="266" max="266" width="0" style="104" hidden="1" customWidth="1"/>
    <col min="267" max="512" width="11.19921875" style="104"/>
    <col min="513" max="513" width="10.09765625" style="104" customWidth="1"/>
    <col min="514" max="514" width="15.3984375" style="104" customWidth="1"/>
    <col min="515" max="521" width="11.19921875" style="104"/>
    <col min="522" max="522" width="0" style="104" hidden="1" customWidth="1"/>
    <col min="523" max="768" width="11.19921875" style="104"/>
    <col min="769" max="769" width="10.09765625" style="104" customWidth="1"/>
    <col min="770" max="770" width="15.3984375" style="104" customWidth="1"/>
    <col min="771" max="777" width="11.19921875" style="104"/>
    <col min="778" max="778" width="0" style="104" hidden="1" customWidth="1"/>
    <col min="779" max="1024" width="11.19921875" style="104"/>
    <col min="1025" max="1025" width="10.09765625" style="104" customWidth="1"/>
    <col min="1026" max="1026" width="15.3984375" style="104" customWidth="1"/>
    <col min="1027" max="1033" width="11.19921875" style="104"/>
    <col min="1034" max="1034" width="0" style="104" hidden="1" customWidth="1"/>
    <col min="1035" max="1280" width="11.19921875" style="104"/>
    <col min="1281" max="1281" width="10.09765625" style="104" customWidth="1"/>
    <col min="1282" max="1282" width="15.3984375" style="104" customWidth="1"/>
    <col min="1283" max="1289" width="11.19921875" style="104"/>
    <col min="1290" max="1290" width="0" style="104" hidden="1" customWidth="1"/>
    <col min="1291" max="1536" width="11.19921875" style="104"/>
    <col min="1537" max="1537" width="10.09765625" style="104" customWidth="1"/>
    <col min="1538" max="1538" width="15.3984375" style="104" customWidth="1"/>
    <col min="1539" max="1545" width="11.19921875" style="104"/>
    <col min="1546" max="1546" width="0" style="104" hidden="1" customWidth="1"/>
    <col min="1547" max="1792" width="11.19921875" style="104"/>
    <col min="1793" max="1793" width="10.09765625" style="104" customWidth="1"/>
    <col min="1794" max="1794" width="15.3984375" style="104" customWidth="1"/>
    <col min="1795" max="1801" width="11.19921875" style="104"/>
    <col min="1802" max="1802" width="0" style="104" hidden="1" customWidth="1"/>
    <col min="1803" max="2048" width="11.19921875" style="104"/>
    <col min="2049" max="2049" width="10.09765625" style="104" customWidth="1"/>
    <col min="2050" max="2050" width="15.3984375" style="104" customWidth="1"/>
    <col min="2051" max="2057" width="11.19921875" style="104"/>
    <col min="2058" max="2058" width="0" style="104" hidden="1" customWidth="1"/>
    <col min="2059" max="2304" width="11.19921875" style="104"/>
    <col min="2305" max="2305" width="10.09765625" style="104" customWidth="1"/>
    <col min="2306" max="2306" width="15.3984375" style="104" customWidth="1"/>
    <col min="2307" max="2313" width="11.19921875" style="104"/>
    <col min="2314" max="2314" width="0" style="104" hidden="1" customWidth="1"/>
    <col min="2315" max="2560" width="11.19921875" style="104"/>
    <col min="2561" max="2561" width="10.09765625" style="104" customWidth="1"/>
    <col min="2562" max="2562" width="15.3984375" style="104" customWidth="1"/>
    <col min="2563" max="2569" width="11.19921875" style="104"/>
    <col min="2570" max="2570" width="0" style="104" hidden="1" customWidth="1"/>
    <col min="2571" max="2816" width="11.19921875" style="104"/>
    <col min="2817" max="2817" width="10.09765625" style="104" customWidth="1"/>
    <col min="2818" max="2818" width="15.3984375" style="104" customWidth="1"/>
    <col min="2819" max="2825" width="11.19921875" style="104"/>
    <col min="2826" max="2826" width="0" style="104" hidden="1" customWidth="1"/>
    <col min="2827" max="3072" width="11.19921875" style="104"/>
    <col min="3073" max="3073" width="10.09765625" style="104" customWidth="1"/>
    <col min="3074" max="3074" width="15.3984375" style="104" customWidth="1"/>
    <col min="3075" max="3081" width="11.19921875" style="104"/>
    <col min="3082" max="3082" width="0" style="104" hidden="1" customWidth="1"/>
    <col min="3083" max="3328" width="11.19921875" style="104"/>
    <col min="3329" max="3329" width="10.09765625" style="104" customWidth="1"/>
    <col min="3330" max="3330" width="15.3984375" style="104" customWidth="1"/>
    <col min="3331" max="3337" width="11.19921875" style="104"/>
    <col min="3338" max="3338" width="0" style="104" hidden="1" customWidth="1"/>
    <col min="3339" max="3584" width="11.19921875" style="104"/>
    <col min="3585" max="3585" width="10.09765625" style="104" customWidth="1"/>
    <col min="3586" max="3586" width="15.3984375" style="104" customWidth="1"/>
    <col min="3587" max="3593" width="11.19921875" style="104"/>
    <col min="3594" max="3594" width="0" style="104" hidden="1" customWidth="1"/>
    <col min="3595" max="3840" width="11.19921875" style="104"/>
    <col min="3841" max="3841" width="10.09765625" style="104" customWidth="1"/>
    <col min="3842" max="3842" width="15.3984375" style="104" customWidth="1"/>
    <col min="3843" max="3849" width="11.19921875" style="104"/>
    <col min="3850" max="3850" width="0" style="104" hidden="1" customWidth="1"/>
    <col min="3851" max="4096" width="11.19921875" style="104"/>
    <col min="4097" max="4097" width="10.09765625" style="104" customWidth="1"/>
    <col min="4098" max="4098" width="15.3984375" style="104" customWidth="1"/>
    <col min="4099" max="4105" width="11.19921875" style="104"/>
    <col min="4106" max="4106" width="0" style="104" hidden="1" customWidth="1"/>
    <col min="4107" max="4352" width="11.19921875" style="104"/>
    <col min="4353" max="4353" width="10.09765625" style="104" customWidth="1"/>
    <col min="4354" max="4354" width="15.3984375" style="104" customWidth="1"/>
    <col min="4355" max="4361" width="11.19921875" style="104"/>
    <col min="4362" max="4362" width="0" style="104" hidden="1" customWidth="1"/>
    <col min="4363" max="4608" width="11.19921875" style="104"/>
    <col min="4609" max="4609" width="10.09765625" style="104" customWidth="1"/>
    <col min="4610" max="4610" width="15.3984375" style="104" customWidth="1"/>
    <col min="4611" max="4617" width="11.19921875" style="104"/>
    <col min="4618" max="4618" width="0" style="104" hidden="1" customWidth="1"/>
    <col min="4619" max="4864" width="11.19921875" style="104"/>
    <col min="4865" max="4865" width="10.09765625" style="104" customWidth="1"/>
    <col min="4866" max="4866" width="15.3984375" style="104" customWidth="1"/>
    <col min="4867" max="4873" width="11.19921875" style="104"/>
    <col min="4874" max="4874" width="0" style="104" hidden="1" customWidth="1"/>
    <col min="4875" max="5120" width="11.19921875" style="104"/>
    <col min="5121" max="5121" width="10.09765625" style="104" customWidth="1"/>
    <col min="5122" max="5122" width="15.3984375" style="104" customWidth="1"/>
    <col min="5123" max="5129" width="11.19921875" style="104"/>
    <col min="5130" max="5130" width="0" style="104" hidden="1" customWidth="1"/>
    <col min="5131" max="5376" width="11.19921875" style="104"/>
    <col min="5377" max="5377" width="10.09765625" style="104" customWidth="1"/>
    <col min="5378" max="5378" width="15.3984375" style="104" customWidth="1"/>
    <col min="5379" max="5385" width="11.19921875" style="104"/>
    <col min="5386" max="5386" width="0" style="104" hidden="1" customWidth="1"/>
    <col min="5387" max="5632" width="11.19921875" style="104"/>
    <col min="5633" max="5633" width="10.09765625" style="104" customWidth="1"/>
    <col min="5634" max="5634" width="15.3984375" style="104" customWidth="1"/>
    <col min="5635" max="5641" width="11.19921875" style="104"/>
    <col min="5642" max="5642" width="0" style="104" hidden="1" customWidth="1"/>
    <col min="5643" max="5888" width="11.19921875" style="104"/>
    <col min="5889" max="5889" width="10.09765625" style="104" customWidth="1"/>
    <col min="5890" max="5890" width="15.3984375" style="104" customWidth="1"/>
    <col min="5891" max="5897" width="11.19921875" style="104"/>
    <col min="5898" max="5898" width="0" style="104" hidden="1" customWidth="1"/>
    <col min="5899" max="6144" width="11.19921875" style="104"/>
    <col min="6145" max="6145" width="10.09765625" style="104" customWidth="1"/>
    <col min="6146" max="6146" width="15.3984375" style="104" customWidth="1"/>
    <col min="6147" max="6153" width="11.19921875" style="104"/>
    <col min="6154" max="6154" width="0" style="104" hidden="1" customWidth="1"/>
    <col min="6155" max="6400" width="11.19921875" style="104"/>
    <col min="6401" max="6401" width="10.09765625" style="104" customWidth="1"/>
    <col min="6402" max="6402" width="15.3984375" style="104" customWidth="1"/>
    <col min="6403" max="6409" width="11.19921875" style="104"/>
    <col min="6410" max="6410" width="0" style="104" hidden="1" customWidth="1"/>
    <col min="6411" max="6656" width="11.19921875" style="104"/>
    <col min="6657" max="6657" width="10.09765625" style="104" customWidth="1"/>
    <col min="6658" max="6658" width="15.3984375" style="104" customWidth="1"/>
    <col min="6659" max="6665" width="11.19921875" style="104"/>
    <col min="6666" max="6666" width="0" style="104" hidden="1" customWidth="1"/>
    <col min="6667" max="6912" width="11.19921875" style="104"/>
    <col min="6913" max="6913" width="10.09765625" style="104" customWidth="1"/>
    <col min="6914" max="6914" width="15.3984375" style="104" customWidth="1"/>
    <col min="6915" max="6921" width="11.19921875" style="104"/>
    <col min="6922" max="6922" width="0" style="104" hidden="1" customWidth="1"/>
    <col min="6923" max="7168" width="11.19921875" style="104"/>
    <col min="7169" max="7169" width="10.09765625" style="104" customWidth="1"/>
    <col min="7170" max="7170" width="15.3984375" style="104" customWidth="1"/>
    <col min="7171" max="7177" width="11.19921875" style="104"/>
    <col min="7178" max="7178" width="0" style="104" hidden="1" customWidth="1"/>
    <col min="7179" max="7424" width="11.19921875" style="104"/>
    <col min="7425" max="7425" width="10.09765625" style="104" customWidth="1"/>
    <col min="7426" max="7426" width="15.3984375" style="104" customWidth="1"/>
    <col min="7427" max="7433" width="11.19921875" style="104"/>
    <col min="7434" max="7434" width="0" style="104" hidden="1" customWidth="1"/>
    <col min="7435" max="7680" width="11.19921875" style="104"/>
    <col min="7681" max="7681" width="10.09765625" style="104" customWidth="1"/>
    <col min="7682" max="7682" width="15.3984375" style="104" customWidth="1"/>
    <col min="7683" max="7689" width="11.19921875" style="104"/>
    <col min="7690" max="7690" width="0" style="104" hidden="1" customWidth="1"/>
    <col min="7691" max="7936" width="11.19921875" style="104"/>
    <col min="7937" max="7937" width="10.09765625" style="104" customWidth="1"/>
    <col min="7938" max="7938" width="15.3984375" style="104" customWidth="1"/>
    <col min="7939" max="7945" width="11.19921875" style="104"/>
    <col min="7946" max="7946" width="0" style="104" hidden="1" customWidth="1"/>
    <col min="7947" max="8192" width="11.19921875" style="104"/>
    <col min="8193" max="8193" width="10.09765625" style="104" customWidth="1"/>
    <col min="8194" max="8194" width="15.3984375" style="104" customWidth="1"/>
    <col min="8195" max="8201" width="11.19921875" style="104"/>
    <col min="8202" max="8202" width="0" style="104" hidden="1" customWidth="1"/>
    <col min="8203" max="8448" width="11.19921875" style="104"/>
    <col min="8449" max="8449" width="10.09765625" style="104" customWidth="1"/>
    <col min="8450" max="8450" width="15.3984375" style="104" customWidth="1"/>
    <col min="8451" max="8457" width="11.19921875" style="104"/>
    <col min="8458" max="8458" width="0" style="104" hidden="1" customWidth="1"/>
    <col min="8459" max="8704" width="11.19921875" style="104"/>
    <col min="8705" max="8705" width="10.09765625" style="104" customWidth="1"/>
    <col min="8706" max="8706" width="15.3984375" style="104" customWidth="1"/>
    <col min="8707" max="8713" width="11.19921875" style="104"/>
    <col min="8714" max="8714" width="0" style="104" hidden="1" customWidth="1"/>
    <col min="8715" max="8960" width="11.19921875" style="104"/>
    <col min="8961" max="8961" width="10.09765625" style="104" customWidth="1"/>
    <col min="8962" max="8962" width="15.3984375" style="104" customWidth="1"/>
    <col min="8963" max="8969" width="11.19921875" style="104"/>
    <col min="8970" max="8970" width="0" style="104" hidden="1" customWidth="1"/>
    <col min="8971" max="9216" width="11.19921875" style="104"/>
    <col min="9217" max="9217" width="10.09765625" style="104" customWidth="1"/>
    <col min="9218" max="9218" width="15.3984375" style="104" customWidth="1"/>
    <col min="9219" max="9225" width="11.19921875" style="104"/>
    <col min="9226" max="9226" width="0" style="104" hidden="1" customWidth="1"/>
    <col min="9227" max="9472" width="11.19921875" style="104"/>
    <col min="9473" max="9473" width="10.09765625" style="104" customWidth="1"/>
    <col min="9474" max="9474" width="15.3984375" style="104" customWidth="1"/>
    <col min="9475" max="9481" width="11.19921875" style="104"/>
    <col min="9482" max="9482" width="0" style="104" hidden="1" customWidth="1"/>
    <col min="9483" max="9728" width="11.19921875" style="104"/>
    <col min="9729" max="9729" width="10.09765625" style="104" customWidth="1"/>
    <col min="9730" max="9730" width="15.3984375" style="104" customWidth="1"/>
    <col min="9731" max="9737" width="11.19921875" style="104"/>
    <col min="9738" max="9738" width="0" style="104" hidden="1" customWidth="1"/>
    <col min="9739" max="9984" width="11.19921875" style="104"/>
    <col min="9985" max="9985" width="10.09765625" style="104" customWidth="1"/>
    <col min="9986" max="9986" width="15.3984375" style="104" customWidth="1"/>
    <col min="9987" max="9993" width="11.19921875" style="104"/>
    <col min="9994" max="9994" width="0" style="104" hidden="1" customWidth="1"/>
    <col min="9995" max="10240" width="11.19921875" style="104"/>
    <col min="10241" max="10241" width="10.09765625" style="104" customWidth="1"/>
    <col min="10242" max="10242" width="15.3984375" style="104" customWidth="1"/>
    <col min="10243" max="10249" width="11.19921875" style="104"/>
    <col min="10250" max="10250" width="0" style="104" hidden="1" customWidth="1"/>
    <col min="10251" max="10496" width="11.19921875" style="104"/>
    <col min="10497" max="10497" width="10.09765625" style="104" customWidth="1"/>
    <col min="10498" max="10498" width="15.3984375" style="104" customWidth="1"/>
    <col min="10499" max="10505" width="11.19921875" style="104"/>
    <col min="10506" max="10506" width="0" style="104" hidden="1" customWidth="1"/>
    <col min="10507" max="10752" width="11.19921875" style="104"/>
    <col min="10753" max="10753" width="10.09765625" style="104" customWidth="1"/>
    <col min="10754" max="10754" width="15.3984375" style="104" customWidth="1"/>
    <col min="10755" max="10761" width="11.19921875" style="104"/>
    <col min="10762" max="10762" width="0" style="104" hidden="1" customWidth="1"/>
    <col min="10763" max="11008" width="11.19921875" style="104"/>
    <col min="11009" max="11009" width="10.09765625" style="104" customWidth="1"/>
    <col min="11010" max="11010" width="15.3984375" style="104" customWidth="1"/>
    <col min="11011" max="11017" width="11.19921875" style="104"/>
    <col min="11018" max="11018" width="0" style="104" hidden="1" customWidth="1"/>
    <col min="11019" max="11264" width="11.19921875" style="104"/>
    <col min="11265" max="11265" width="10.09765625" style="104" customWidth="1"/>
    <col min="11266" max="11266" width="15.3984375" style="104" customWidth="1"/>
    <col min="11267" max="11273" width="11.19921875" style="104"/>
    <col min="11274" max="11274" width="0" style="104" hidden="1" customWidth="1"/>
    <col min="11275" max="11520" width="11.19921875" style="104"/>
    <col min="11521" max="11521" width="10.09765625" style="104" customWidth="1"/>
    <col min="11522" max="11522" width="15.3984375" style="104" customWidth="1"/>
    <col min="11523" max="11529" width="11.19921875" style="104"/>
    <col min="11530" max="11530" width="0" style="104" hidden="1" customWidth="1"/>
    <col min="11531" max="11776" width="11.19921875" style="104"/>
    <col min="11777" max="11777" width="10.09765625" style="104" customWidth="1"/>
    <col min="11778" max="11778" width="15.3984375" style="104" customWidth="1"/>
    <col min="11779" max="11785" width="11.19921875" style="104"/>
    <col min="11786" max="11786" width="0" style="104" hidden="1" customWidth="1"/>
    <col min="11787" max="12032" width="11.19921875" style="104"/>
    <col min="12033" max="12033" width="10.09765625" style="104" customWidth="1"/>
    <col min="12034" max="12034" width="15.3984375" style="104" customWidth="1"/>
    <col min="12035" max="12041" width="11.19921875" style="104"/>
    <col min="12042" max="12042" width="0" style="104" hidden="1" customWidth="1"/>
    <col min="12043" max="12288" width="11.19921875" style="104"/>
    <col min="12289" max="12289" width="10.09765625" style="104" customWidth="1"/>
    <col min="12290" max="12290" width="15.3984375" style="104" customWidth="1"/>
    <col min="12291" max="12297" width="11.19921875" style="104"/>
    <col min="12298" max="12298" width="0" style="104" hidden="1" customWidth="1"/>
    <col min="12299" max="12544" width="11.19921875" style="104"/>
    <col min="12545" max="12545" width="10.09765625" style="104" customWidth="1"/>
    <col min="12546" max="12546" width="15.3984375" style="104" customWidth="1"/>
    <col min="12547" max="12553" width="11.19921875" style="104"/>
    <col min="12554" max="12554" width="0" style="104" hidden="1" customWidth="1"/>
    <col min="12555" max="12800" width="11.19921875" style="104"/>
    <col min="12801" max="12801" width="10.09765625" style="104" customWidth="1"/>
    <col min="12802" max="12802" width="15.3984375" style="104" customWidth="1"/>
    <col min="12803" max="12809" width="11.19921875" style="104"/>
    <col min="12810" max="12810" width="0" style="104" hidden="1" customWidth="1"/>
    <col min="12811" max="13056" width="11.19921875" style="104"/>
    <col min="13057" max="13057" width="10.09765625" style="104" customWidth="1"/>
    <col min="13058" max="13058" width="15.3984375" style="104" customWidth="1"/>
    <col min="13059" max="13065" width="11.19921875" style="104"/>
    <col min="13066" max="13066" width="0" style="104" hidden="1" customWidth="1"/>
    <col min="13067" max="13312" width="11.19921875" style="104"/>
    <col min="13313" max="13313" width="10.09765625" style="104" customWidth="1"/>
    <col min="13314" max="13314" width="15.3984375" style="104" customWidth="1"/>
    <col min="13315" max="13321" width="11.19921875" style="104"/>
    <col min="13322" max="13322" width="0" style="104" hidden="1" customWidth="1"/>
    <col min="13323" max="13568" width="11.19921875" style="104"/>
    <col min="13569" max="13569" width="10.09765625" style="104" customWidth="1"/>
    <col min="13570" max="13570" width="15.3984375" style="104" customWidth="1"/>
    <col min="13571" max="13577" width="11.19921875" style="104"/>
    <col min="13578" max="13578" width="0" style="104" hidden="1" customWidth="1"/>
    <col min="13579" max="13824" width="11.19921875" style="104"/>
    <col min="13825" max="13825" width="10.09765625" style="104" customWidth="1"/>
    <col min="13826" max="13826" width="15.3984375" style="104" customWidth="1"/>
    <col min="13827" max="13833" width="11.19921875" style="104"/>
    <col min="13834" max="13834" width="0" style="104" hidden="1" customWidth="1"/>
    <col min="13835" max="14080" width="11.19921875" style="104"/>
    <col min="14081" max="14081" width="10.09765625" style="104" customWidth="1"/>
    <col min="14082" max="14082" width="15.3984375" style="104" customWidth="1"/>
    <col min="14083" max="14089" width="11.19921875" style="104"/>
    <col min="14090" max="14090" width="0" style="104" hidden="1" customWidth="1"/>
    <col min="14091" max="14336" width="11.19921875" style="104"/>
    <col min="14337" max="14337" width="10.09765625" style="104" customWidth="1"/>
    <col min="14338" max="14338" width="15.3984375" style="104" customWidth="1"/>
    <col min="14339" max="14345" width="11.19921875" style="104"/>
    <col min="14346" max="14346" width="0" style="104" hidden="1" customWidth="1"/>
    <col min="14347" max="14592" width="11.19921875" style="104"/>
    <col min="14593" max="14593" width="10.09765625" style="104" customWidth="1"/>
    <col min="14594" max="14594" width="15.3984375" style="104" customWidth="1"/>
    <col min="14595" max="14601" width="11.19921875" style="104"/>
    <col min="14602" max="14602" width="0" style="104" hidden="1" customWidth="1"/>
    <col min="14603" max="14848" width="11.19921875" style="104"/>
    <col min="14849" max="14849" width="10.09765625" style="104" customWidth="1"/>
    <col min="14850" max="14850" width="15.3984375" style="104" customWidth="1"/>
    <col min="14851" max="14857" width="11.19921875" style="104"/>
    <col min="14858" max="14858" width="0" style="104" hidden="1" customWidth="1"/>
    <col min="14859" max="15104" width="11.19921875" style="104"/>
    <col min="15105" max="15105" width="10.09765625" style="104" customWidth="1"/>
    <col min="15106" max="15106" width="15.3984375" style="104" customWidth="1"/>
    <col min="15107" max="15113" width="11.19921875" style="104"/>
    <col min="15114" max="15114" width="0" style="104" hidden="1" customWidth="1"/>
    <col min="15115" max="15360" width="11.19921875" style="104"/>
    <col min="15361" max="15361" width="10.09765625" style="104" customWidth="1"/>
    <col min="15362" max="15362" width="15.3984375" style="104" customWidth="1"/>
    <col min="15363" max="15369" width="11.19921875" style="104"/>
    <col min="15370" max="15370" width="0" style="104" hidden="1" customWidth="1"/>
    <col min="15371" max="15616" width="11.19921875" style="104"/>
    <col min="15617" max="15617" width="10.09765625" style="104" customWidth="1"/>
    <col min="15618" max="15618" width="15.3984375" style="104" customWidth="1"/>
    <col min="15619" max="15625" width="11.19921875" style="104"/>
    <col min="15626" max="15626" width="0" style="104" hidden="1" customWidth="1"/>
    <col min="15627" max="15872" width="11.19921875" style="104"/>
    <col min="15873" max="15873" width="10.09765625" style="104" customWidth="1"/>
    <col min="15874" max="15874" width="15.3984375" style="104" customWidth="1"/>
    <col min="15875" max="15881" width="11.19921875" style="104"/>
    <col min="15882" max="15882" width="0" style="104" hidden="1" customWidth="1"/>
    <col min="15883" max="16128" width="11.19921875" style="104"/>
    <col min="16129" max="16129" width="10.09765625" style="104" customWidth="1"/>
    <col min="16130" max="16130" width="15.3984375" style="104" customWidth="1"/>
    <col min="16131" max="16137" width="11.19921875" style="104"/>
    <col min="16138" max="16138" width="0" style="104" hidden="1" customWidth="1"/>
    <col min="16139" max="16383" width="11.19921875" style="104"/>
    <col min="16384" max="16384" width="9.09765625" style="104" customWidth="1"/>
  </cols>
  <sheetData>
    <row r="1" spans="1:9">
      <c r="A1" s="105" t="s">
        <v>38</v>
      </c>
      <c r="B1" s="106"/>
      <c r="C1" s="107"/>
      <c r="D1" s="108"/>
      <c r="E1" s="108"/>
      <c r="F1" s="108"/>
      <c r="G1" s="108"/>
      <c r="H1" s="109"/>
    </row>
    <row r="2" spans="1:9">
      <c r="A2" s="110" t="s">
        <v>39</v>
      </c>
      <c r="B2" s="111"/>
      <c r="C2" s="112"/>
      <c r="D2" s="113"/>
      <c r="E2" s="114" t="s">
        <v>40</v>
      </c>
      <c r="F2" s="113"/>
      <c r="G2" s="113"/>
      <c r="H2" s="115"/>
    </row>
    <row r="3" spans="1:9" ht="13.8" thickBot="1">
      <c r="A3" s="79" t="str">
        <f>+'2,4 Cargue y botada '!A5</f>
        <v>MUNICIPIO DE SANTAFE DE ANTIOQUIA</v>
      </c>
      <c r="B3" s="116"/>
      <c r="C3" s="117"/>
      <c r="D3" s="964"/>
      <c r="E3" s="965"/>
      <c r="F3" s="965"/>
      <c r="G3" s="965"/>
      <c r="H3" s="966"/>
    </row>
    <row r="4" spans="1:9">
      <c r="A4" s="118"/>
      <c r="B4" s="113"/>
      <c r="C4" s="113"/>
      <c r="D4" s="113"/>
      <c r="E4" s="113"/>
      <c r="F4" s="113"/>
      <c r="G4" s="113"/>
      <c r="H4" s="113"/>
    </row>
    <row r="5" spans="1:9" ht="34.950000000000003" customHeight="1">
      <c r="A5" s="97" t="s">
        <v>179</v>
      </c>
      <c r="B5" s="976" t="str">
        <f>+PRESUPUESTO!A2</f>
        <v>MANTENIMIENTO Y MEJORAMIENTO DE LAS VÍAS URBANAS DEL  MUNICIPIO DE SANTA FE DE ANTIOQUIA, MEDIANTE LA REPOSICIÓN DE PAVIMENTO</v>
      </c>
      <c r="C5" s="977"/>
      <c r="D5" s="977"/>
      <c r="E5" s="977"/>
      <c r="F5" s="977"/>
      <c r="G5" s="119" t="s">
        <v>73</v>
      </c>
      <c r="H5" s="113"/>
    </row>
    <row r="6" spans="1:9" ht="19.95" customHeight="1">
      <c r="A6" s="118" t="s">
        <v>74</v>
      </c>
      <c r="B6" s="979" t="str">
        <f>+PRESUPUESTO!B18</f>
        <v>Concreto clase D (210 kg/cm2 ó 3000 PSI) - para anden</v>
      </c>
      <c r="C6" s="978"/>
      <c r="D6" s="978"/>
      <c r="E6" s="978"/>
      <c r="F6" s="978"/>
      <c r="G6" s="119" t="s">
        <v>75</v>
      </c>
      <c r="H6" s="280">
        <v>4.0999999999999996</v>
      </c>
    </row>
    <row r="7" spans="1:9">
      <c r="A7" s="119"/>
      <c r="B7" s="119"/>
      <c r="C7" s="113"/>
      <c r="D7" s="119"/>
      <c r="E7" s="119"/>
      <c r="F7" s="119"/>
      <c r="G7" s="119" t="s">
        <v>77</v>
      </c>
      <c r="H7" s="280" t="s">
        <v>12</v>
      </c>
    </row>
    <row r="8" spans="1:9" ht="13.8" thickBot="1">
      <c r="A8" s="114" t="s">
        <v>46</v>
      </c>
      <c r="B8" s="114"/>
      <c r="C8" s="113"/>
      <c r="D8" s="113"/>
      <c r="E8" s="113"/>
      <c r="F8" s="113"/>
      <c r="G8" s="113"/>
      <c r="H8" s="113"/>
    </row>
    <row r="9" spans="1:9">
      <c r="A9" s="970" t="s">
        <v>47</v>
      </c>
      <c r="B9" s="971"/>
      <c r="C9" s="972"/>
      <c r="D9" s="120" t="s">
        <v>48</v>
      </c>
      <c r="E9" s="121" t="s">
        <v>49</v>
      </c>
      <c r="F9" s="120" t="s">
        <v>50</v>
      </c>
      <c r="G9" s="122" t="s">
        <v>51</v>
      </c>
      <c r="H9" s="123"/>
    </row>
    <row r="10" spans="1:9">
      <c r="A10" s="961" t="s">
        <v>52</v>
      </c>
      <c r="B10" s="962"/>
      <c r="C10" s="963"/>
      <c r="D10" s="124"/>
      <c r="E10" s="169"/>
      <c r="F10" s="125">
        <v>0.05</v>
      </c>
      <c r="G10" s="126">
        <f>F10*H36</f>
        <v>17243.600000000002</v>
      </c>
      <c r="H10" s="127"/>
    </row>
    <row r="11" spans="1:9">
      <c r="A11" s="961" t="s">
        <v>190</v>
      </c>
      <c r="B11" s="962"/>
      <c r="C11" s="963"/>
      <c r="D11" s="129"/>
      <c r="E11" s="128">
        <f>+EQUIPOS!D16</f>
        <v>6042</v>
      </c>
      <c r="F11" s="125">
        <v>0.60723120291787402</v>
      </c>
      <c r="G11" s="126">
        <f>+E11/F11</f>
        <v>9950.0815685473917</v>
      </c>
      <c r="H11" s="127"/>
      <c r="I11" s="104">
        <f>1/150</f>
        <v>6.6666666666666671E-3</v>
      </c>
    </row>
    <row r="12" spans="1:9">
      <c r="A12" s="982" t="s">
        <v>191</v>
      </c>
      <c r="B12" s="962"/>
      <c r="C12" s="981"/>
      <c r="D12" s="129"/>
      <c r="E12" s="128">
        <f>+EQUIPOS!D17</f>
        <v>6458</v>
      </c>
      <c r="F12" s="125">
        <v>0.60723120291787402</v>
      </c>
      <c r="G12" s="126">
        <f>+E12/F12</f>
        <v>10635.158353141189</v>
      </c>
      <c r="H12" s="127"/>
    </row>
    <row r="13" spans="1:9" ht="13.8" thickBot="1">
      <c r="A13" s="973"/>
      <c r="B13" s="974"/>
      <c r="C13" s="975"/>
      <c r="D13" s="130"/>
      <c r="E13" s="131"/>
      <c r="F13" s="132"/>
      <c r="G13" s="133"/>
      <c r="H13" s="134"/>
    </row>
    <row r="14" spans="1:9" ht="13.8" thickBot="1">
      <c r="A14" s="113"/>
      <c r="B14" s="113"/>
      <c r="C14" s="113"/>
      <c r="D14" s="113"/>
      <c r="E14" s="113"/>
      <c r="F14" s="113"/>
      <c r="G14" s="135" t="s">
        <v>53</v>
      </c>
      <c r="H14" s="136">
        <f>ROUND(SUM(G10:G13),0)</f>
        <v>37829</v>
      </c>
    </row>
    <row r="15" spans="1:9" ht="13.8" thickBot="1">
      <c r="A15" s="114" t="s">
        <v>54</v>
      </c>
      <c r="B15" s="114"/>
      <c r="C15" s="113"/>
      <c r="D15" s="113"/>
      <c r="E15" s="113"/>
      <c r="F15" s="113"/>
      <c r="G15" s="113"/>
      <c r="H15" s="113"/>
    </row>
    <row r="16" spans="1:9">
      <c r="A16" s="970" t="s">
        <v>47</v>
      </c>
      <c r="B16" s="971"/>
      <c r="C16" s="972"/>
      <c r="D16" s="120" t="s">
        <v>1</v>
      </c>
      <c r="E16" s="120" t="s">
        <v>55</v>
      </c>
      <c r="F16" s="120" t="s">
        <v>56</v>
      </c>
      <c r="G16" s="122" t="s">
        <v>51</v>
      </c>
      <c r="H16" s="123"/>
    </row>
    <row r="17" spans="1:9">
      <c r="A17" s="980" t="s">
        <v>195</v>
      </c>
      <c r="B17" s="962"/>
      <c r="C17" s="981"/>
      <c r="D17" s="124" t="s">
        <v>12</v>
      </c>
      <c r="E17" s="284">
        <v>120000</v>
      </c>
      <c r="F17" s="286">
        <v>0.86</v>
      </c>
      <c r="G17" s="126">
        <f>+E17*F17</f>
        <v>103200</v>
      </c>
      <c r="H17" s="127"/>
      <c r="I17" s="104">
        <f>1/2.5</f>
        <v>0.4</v>
      </c>
    </row>
    <row r="18" spans="1:9">
      <c r="A18" s="980" t="s">
        <v>196</v>
      </c>
      <c r="B18" s="962"/>
      <c r="C18" s="981"/>
      <c r="D18" s="129" t="s">
        <v>12</v>
      </c>
      <c r="E18" s="285">
        <v>120000</v>
      </c>
      <c r="F18" s="287">
        <v>0.56999999999999995</v>
      </c>
      <c r="G18" s="126">
        <f t="shared" ref="G18:G23" si="0">+E18*F18</f>
        <v>68400</v>
      </c>
      <c r="H18" s="127"/>
    </row>
    <row r="19" spans="1:9">
      <c r="A19" s="980" t="s">
        <v>197</v>
      </c>
      <c r="B19" s="962"/>
      <c r="C19" s="981"/>
      <c r="D19" s="129" t="s">
        <v>201</v>
      </c>
      <c r="E19" s="285">
        <v>700</v>
      </c>
      <c r="F19" s="287">
        <v>350</v>
      </c>
      <c r="G19" s="126">
        <f t="shared" si="0"/>
        <v>245000</v>
      </c>
      <c r="H19" s="127"/>
    </row>
    <row r="20" spans="1:9">
      <c r="A20" s="980" t="s">
        <v>199</v>
      </c>
      <c r="B20" s="962"/>
      <c r="C20" s="981"/>
      <c r="D20" s="129" t="s">
        <v>202</v>
      </c>
      <c r="E20" s="285">
        <v>20000</v>
      </c>
      <c r="F20" s="287">
        <v>1</v>
      </c>
      <c r="G20" s="126">
        <f t="shared" si="0"/>
        <v>20000</v>
      </c>
      <c r="H20" s="127"/>
    </row>
    <row r="21" spans="1:9">
      <c r="A21" s="980" t="s">
        <v>17</v>
      </c>
      <c r="B21" s="962"/>
      <c r="C21" s="981"/>
      <c r="D21" s="129" t="s">
        <v>16</v>
      </c>
      <c r="E21" s="285">
        <v>12</v>
      </c>
      <c r="F21" s="287">
        <v>270</v>
      </c>
      <c r="G21" s="126">
        <f t="shared" si="0"/>
        <v>3240</v>
      </c>
      <c r="H21" s="127"/>
    </row>
    <row r="22" spans="1:9">
      <c r="A22" s="980" t="s">
        <v>198</v>
      </c>
      <c r="B22" s="962"/>
      <c r="C22" s="981"/>
      <c r="D22" s="129" t="s">
        <v>203</v>
      </c>
      <c r="E22" s="285">
        <v>1000</v>
      </c>
      <c r="F22" s="288">
        <v>7.81</v>
      </c>
      <c r="G22" s="126">
        <f t="shared" si="0"/>
        <v>7810</v>
      </c>
      <c r="H22" s="127"/>
    </row>
    <row r="23" spans="1:9">
      <c r="A23" s="980" t="s">
        <v>200</v>
      </c>
      <c r="B23" s="962"/>
      <c r="C23" s="981"/>
      <c r="D23" s="129" t="s">
        <v>201</v>
      </c>
      <c r="E23" s="285">
        <v>6000</v>
      </c>
      <c r="F23" s="287">
        <v>1</v>
      </c>
      <c r="G23" s="126">
        <f t="shared" si="0"/>
        <v>6000</v>
      </c>
      <c r="H23" s="127"/>
    </row>
    <row r="24" spans="1:9" ht="13.8" thickBot="1">
      <c r="A24" s="142"/>
      <c r="B24" s="143"/>
      <c r="C24" s="144"/>
      <c r="D24" s="130"/>
      <c r="E24" s="131"/>
      <c r="F24" s="132"/>
      <c r="G24" s="133"/>
      <c r="H24" s="134"/>
    </row>
    <row r="25" spans="1:9" ht="13.8" thickBot="1">
      <c r="A25" s="113"/>
      <c r="B25" s="113"/>
      <c r="C25" s="113"/>
      <c r="D25" s="113"/>
      <c r="E25" s="113"/>
      <c r="F25" s="113"/>
      <c r="G25" s="135" t="s">
        <v>53</v>
      </c>
      <c r="H25" s="136">
        <f>ROUND(SUM(G17:G24),0)</f>
        <v>453650</v>
      </c>
    </row>
    <row r="26" spans="1:9" ht="13.8" thickBot="1">
      <c r="A26" s="145" t="s">
        <v>57</v>
      </c>
      <c r="B26" s="145"/>
      <c r="C26" s="143"/>
      <c r="D26" s="113"/>
      <c r="E26" s="113"/>
      <c r="F26" s="113"/>
      <c r="G26" s="113"/>
      <c r="H26" s="113"/>
    </row>
    <row r="27" spans="1:9">
      <c r="A27" s="146" t="s">
        <v>58</v>
      </c>
      <c r="B27" s="147"/>
      <c r="C27" s="148" t="s">
        <v>59</v>
      </c>
      <c r="D27" s="120" t="s">
        <v>60</v>
      </c>
      <c r="E27" s="120" t="s">
        <v>61</v>
      </c>
      <c r="F27" s="120" t="s">
        <v>62</v>
      </c>
      <c r="G27" s="149" t="s">
        <v>51</v>
      </c>
      <c r="H27" s="123"/>
    </row>
    <row r="28" spans="1:9">
      <c r="A28" s="137" t="s">
        <v>195</v>
      </c>
      <c r="B28" s="138"/>
      <c r="C28" s="177"/>
      <c r="D28" s="150">
        <v>10</v>
      </c>
      <c r="E28" s="172"/>
      <c r="F28" s="128">
        <v>1500</v>
      </c>
      <c r="G28" s="128">
        <f>+D28*F28</f>
        <v>15000</v>
      </c>
      <c r="H28" s="127"/>
    </row>
    <row r="29" spans="1:9">
      <c r="A29" s="961" t="s">
        <v>196</v>
      </c>
      <c r="B29" s="963"/>
      <c r="C29" s="178"/>
      <c r="D29" s="124">
        <v>10</v>
      </c>
      <c r="E29" s="151"/>
      <c r="F29" s="128">
        <v>1500</v>
      </c>
      <c r="G29" s="128">
        <f>+D29*F29</f>
        <v>15000</v>
      </c>
      <c r="H29" s="127"/>
    </row>
    <row r="30" spans="1:9" ht="13.8" thickBot="1">
      <c r="A30" s="152"/>
      <c r="B30" s="153"/>
      <c r="C30" s="130"/>
      <c r="D30" s="131"/>
      <c r="E30" s="132"/>
      <c r="F30" s="133"/>
      <c r="G30" s="130"/>
      <c r="H30" s="127"/>
    </row>
    <row r="31" spans="1:9" ht="13.8" thickBot="1">
      <c r="A31" s="113"/>
      <c r="B31" s="113"/>
      <c r="C31" s="113"/>
      <c r="D31" s="113"/>
      <c r="E31" s="113"/>
      <c r="F31" s="113"/>
      <c r="G31" s="135" t="s">
        <v>53</v>
      </c>
      <c r="H31" s="136">
        <f>ROUND(SUM(G28:G30),0)</f>
        <v>30000</v>
      </c>
    </row>
    <row r="32" spans="1:9" ht="13.8" thickBot="1">
      <c r="A32" s="145" t="s">
        <v>63</v>
      </c>
      <c r="B32" s="145"/>
      <c r="C32" s="113"/>
      <c r="D32" s="113"/>
      <c r="E32" s="113"/>
      <c r="F32" s="113"/>
      <c r="G32" s="113"/>
      <c r="H32" s="113"/>
    </row>
    <row r="33" spans="1:9">
      <c r="A33" s="146" t="s">
        <v>64</v>
      </c>
      <c r="B33" s="147"/>
      <c r="C33" s="154" t="s">
        <v>65</v>
      </c>
      <c r="D33" s="120" t="s">
        <v>66</v>
      </c>
      <c r="E33" s="121" t="s">
        <v>67</v>
      </c>
      <c r="F33" s="154" t="s">
        <v>50</v>
      </c>
      <c r="G33" s="122" t="s">
        <v>51</v>
      </c>
      <c r="H33" s="123"/>
    </row>
    <row r="34" spans="1:9">
      <c r="A34" s="137" t="s">
        <v>204</v>
      </c>
      <c r="B34" s="138"/>
      <c r="C34" s="128">
        <v>12</v>
      </c>
      <c r="D34" s="103"/>
      <c r="E34" s="128">
        <f>+Salarios!G11*C34</f>
        <v>937152</v>
      </c>
      <c r="F34" s="289">
        <v>0.27600000000000002</v>
      </c>
      <c r="G34" s="155">
        <f>+E34*F34</f>
        <v>258653.95200000002</v>
      </c>
      <c r="H34" s="127"/>
      <c r="I34" s="104">
        <f>1/5</f>
        <v>0.2</v>
      </c>
    </row>
    <row r="35" spans="1:9" ht="13.8" thickBot="1">
      <c r="A35" s="137" t="s">
        <v>205</v>
      </c>
      <c r="B35" s="138"/>
      <c r="C35" s="128">
        <v>2</v>
      </c>
      <c r="D35" s="103"/>
      <c r="E35" s="128">
        <f>+Salarios!G9*C35</f>
        <v>312384.00000000012</v>
      </c>
      <c r="F35" s="289">
        <f>+F34</f>
        <v>0.27600000000000002</v>
      </c>
      <c r="G35" s="155">
        <f>+E35*F35</f>
        <v>86217.98400000004</v>
      </c>
      <c r="H35" s="127"/>
      <c r="I35" s="104">
        <f>1/6</f>
        <v>0.16666666666666666</v>
      </c>
    </row>
    <row r="36" spans="1:9" ht="13.8" thickBot="1">
      <c r="A36" s="113"/>
      <c r="B36" s="113"/>
      <c r="C36" s="113"/>
      <c r="D36" s="113"/>
      <c r="E36" s="113"/>
      <c r="F36" s="113"/>
      <c r="G36" s="135" t="s">
        <v>53</v>
      </c>
      <c r="H36" s="136">
        <f>ROUND(SUM(G34:G35),0)</f>
        <v>344872</v>
      </c>
    </row>
    <row r="37" spans="1:9" ht="13.8" thickBot="1">
      <c r="A37" s="113"/>
      <c r="B37" s="113"/>
      <c r="C37" s="113"/>
      <c r="D37" s="113"/>
      <c r="E37" s="113"/>
      <c r="F37" s="113"/>
      <c r="G37" s="157"/>
      <c r="H37" s="113"/>
    </row>
    <row r="38" spans="1:9" ht="13.8" thickBot="1">
      <c r="A38" s="113"/>
      <c r="B38" s="113"/>
      <c r="C38" s="113"/>
      <c r="D38" s="113"/>
      <c r="E38" s="111" t="s">
        <v>68</v>
      </c>
      <c r="F38" s="158"/>
      <c r="G38" s="158"/>
      <c r="H38" s="136">
        <f>ROUND((H14+H25+H31+H36),0)</f>
        <v>866351</v>
      </c>
    </row>
    <row r="39" spans="1:9" ht="13.8" thickBot="1">
      <c r="A39" s="114" t="s">
        <v>69</v>
      </c>
      <c r="B39" s="114"/>
      <c r="C39" s="113"/>
      <c r="D39" s="113"/>
      <c r="E39" s="113"/>
      <c r="F39" s="113"/>
      <c r="G39" s="113"/>
      <c r="H39" s="113"/>
    </row>
    <row r="40" spans="1:9">
      <c r="A40" s="159" t="s">
        <v>47</v>
      </c>
      <c r="B40" s="160"/>
      <c r="C40" s="160"/>
      <c r="D40" s="160"/>
      <c r="E40" s="161"/>
      <c r="F40" s="162" t="s">
        <v>3</v>
      </c>
      <c r="G40" s="163" t="s">
        <v>70</v>
      </c>
      <c r="H40" s="123"/>
    </row>
    <row r="41" spans="1:9">
      <c r="A41" s="137" t="s">
        <v>35</v>
      </c>
      <c r="B41" s="138"/>
      <c r="C41" s="138"/>
      <c r="D41" s="138"/>
      <c r="E41" s="139"/>
      <c r="F41" s="85"/>
      <c r="G41" s="164">
        <f>+F41*H38</f>
        <v>0</v>
      </c>
      <c r="H41" s="165"/>
    </row>
    <row r="42" spans="1:9">
      <c r="A42" s="137" t="s">
        <v>71</v>
      </c>
      <c r="B42" s="138"/>
      <c r="C42" s="138"/>
      <c r="D42" s="138"/>
      <c r="E42" s="139"/>
      <c r="F42" s="166"/>
      <c r="G42" s="164">
        <f>+F42*H38</f>
        <v>0</v>
      </c>
      <c r="H42" s="165"/>
    </row>
    <row r="43" spans="1:9" ht="13.8" thickBot="1">
      <c r="A43" s="142" t="s">
        <v>0</v>
      </c>
      <c r="B43" s="143"/>
      <c r="C43" s="143"/>
      <c r="D43" s="143"/>
      <c r="E43" s="144"/>
      <c r="F43" s="87"/>
      <c r="G43" s="167">
        <f>+F43*H38</f>
        <v>0</v>
      </c>
      <c r="H43" s="134"/>
    </row>
    <row r="44" spans="1:9" ht="13.8" thickBot="1">
      <c r="A44" s="113"/>
      <c r="B44" s="113"/>
      <c r="C44" s="113"/>
      <c r="D44" s="113"/>
      <c r="E44" s="113"/>
      <c r="F44" s="113"/>
      <c r="G44" s="135" t="s">
        <v>53</v>
      </c>
      <c r="H44" s="168">
        <f>ROUND(SUM(G41:G43),0)</f>
        <v>0</v>
      </c>
    </row>
    <row r="45" spans="1:9" ht="13.8" thickBot="1">
      <c r="A45" s="113"/>
      <c r="B45" s="113"/>
      <c r="C45" s="113"/>
      <c r="D45" s="113"/>
      <c r="E45" s="113"/>
      <c r="F45" s="113"/>
      <c r="G45" s="113"/>
      <c r="H45" s="113"/>
    </row>
    <row r="46" spans="1:9" ht="13.8" thickBot="1">
      <c r="C46" s="113"/>
      <c r="D46" s="111" t="s">
        <v>72</v>
      </c>
      <c r="E46" s="158"/>
      <c r="F46" s="158"/>
      <c r="G46" s="158"/>
      <c r="H46" s="136">
        <f>ROUND((H38+H44),0)</f>
        <v>866351</v>
      </c>
    </row>
    <row r="48" spans="1:9">
      <c r="B48" s="606" t="s">
        <v>399</v>
      </c>
    </row>
    <row r="49" spans="2:2">
      <c r="B49" s="606" t="s">
        <v>400</v>
      </c>
    </row>
    <row r="50" spans="2:2">
      <c r="B50" s="606" t="s">
        <v>401</v>
      </c>
    </row>
  </sheetData>
  <mergeCells count="17">
    <mergeCell ref="A23:C23"/>
    <mergeCell ref="A13:C13"/>
    <mergeCell ref="A16:C16"/>
    <mergeCell ref="A29:B29"/>
    <mergeCell ref="A12:C12"/>
    <mergeCell ref="A17:C17"/>
    <mergeCell ref="A18:C18"/>
    <mergeCell ref="A19:C19"/>
    <mergeCell ref="A20:C20"/>
    <mergeCell ref="A21:C21"/>
    <mergeCell ref="A22:C22"/>
    <mergeCell ref="A11:C11"/>
    <mergeCell ref="D3:H3"/>
    <mergeCell ref="B5:F5"/>
    <mergeCell ref="B6:F6"/>
    <mergeCell ref="A9:C9"/>
    <mergeCell ref="A10:C10"/>
  </mergeCells>
  <pageMargins left="0.71" right="0.71" top="0.75" bottom="0.75" header="0.31" footer="0.31"/>
  <pageSetup paperSize="9" scale="80" orientation="portrait" horizontalDpi="4294967295" verticalDpi="4294967295" r:id="rId1"/>
  <colBreaks count="1" manualBreakCount="1">
    <brk id="8" max="1048575" man="1"/>
  </col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DB20A-6F3A-4E9B-8ED4-2C47E4E70D4A}">
  <sheetPr>
    <tabColor rgb="FF92D050"/>
  </sheetPr>
  <dimension ref="A1:I39"/>
  <sheetViews>
    <sheetView view="pageBreakPreview" topLeftCell="A30" zoomScale="90" zoomScaleNormal="130" zoomScaleSheetLayoutView="90" zoomScalePageLayoutView="130" workbookViewId="0">
      <selection activeCell="A8" sqref="A8:F8"/>
    </sheetView>
  </sheetViews>
  <sheetFormatPr baseColWidth="10" defaultRowHeight="13.2"/>
  <cols>
    <col min="1" max="1" width="11.19921875" style="104"/>
    <col min="2" max="2" width="10.09765625" style="104" customWidth="1"/>
    <col min="3" max="3" width="15.3984375" style="104" customWidth="1"/>
    <col min="4" max="9" width="11.19921875" style="104"/>
    <col min="10" max="10" width="9.09765625" style="104" customWidth="1"/>
    <col min="11" max="256" width="11.19921875" style="104"/>
    <col min="257" max="257" width="10.09765625" style="104" customWidth="1"/>
    <col min="258" max="258" width="15.3984375" style="104" customWidth="1"/>
    <col min="259" max="265" width="11.19921875" style="104"/>
    <col min="266" max="266" width="0" style="104" hidden="1" customWidth="1"/>
    <col min="267" max="512" width="11.19921875" style="104"/>
    <col min="513" max="513" width="10.09765625" style="104" customWidth="1"/>
    <col min="514" max="514" width="15.3984375" style="104" customWidth="1"/>
    <col min="515" max="521" width="11.19921875" style="104"/>
    <col min="522" max="522" width="0" style="104" hidden="1" customWidth="1"/>
    <col min="523" max="768" width="11.19921875" style="104"/>
    <col min="769" max="769" width="10.09765625" style="104" customWidth="1"/>
    <col min="770" max="770" width="15.3984375" style="104" customWidth="1"/>
    <col min="771" max="777" width="11.19921875" style="104"/>
    <col min="778" max="778" width="0" style="104" hidden="1" customWidth="1"/>
    <col min="779" max="1024" width="11.19921875" style="104"/>
    <col min="1025" max="1025" width="10.09765625" style="104" customWidth="1"/>
    <col min="1026" max="1026" width="15.3984375" style="104" customWidth="1"/>
    <col min="1027" max="1033" width="11.19921875" style="104"/>
    <col min="1034" max="1034" width="0" style="104" hidden="1" customWidth="1"/>
    <col min="1035" max="1280" width="11.19921875" style="104"/>
    <col min="1281" max="1281" width="10.09765625" style="104" customWidth="1"/>
    <col min="1282" max="1282" width="15.3984375" style="104" customWidth="1"/>
    <col min="1283" max="1289" width="11.19921875" style="104"/>
    <col min="1290" max="1290" width="0" style="104" hidden="1" customWidth="1"/>
    <col min="1291" max="1536" width="11.19921875" style="104"/>
    <col min="1537" max="1537" width="10.09765625" style="104" customWidth="1"/>
    <col min="1538" max="1538" width="15.3984375" style="104" customWidth="1"/>
    <col min="1539" max="1545" width="11.19921875" style="104"/>
    <col min="1546" max="1546" width="0" style="104" hidden="1" customWidth="1"/>
    <col min="1547" max="1792" width="11.19921875" style="104"/>
    <col min="1793" max="1793" width="10.09765625" style="104" customWidth="1"/>
    <col min="1794" max="1794" width="15.3984375" style="104" customWidth="1"/>
    <col min="1795" max="1801" width="11.19921875" style="104"/>
    <col min="1802" max="1802" width="0" style="104" hidden="1" customWidth="1"/>
    <col min="1803" max="2048" width="11.19921875" style="104"/>
    <col min="2049" max="2049" width="10.09765625" style="104" customWidth="1"/>
    <col min="2050" max="2050" width="15.3984375" style="104" customWidth="1"/>
    <col min="2051" max="2057" width="11.19921875" style="104"/>
    <col min="2058" max="2058" width="0" style="104" hidden="1" customWidth="1"/>
    <col min="2059" max="2304" width="11.19921875" style="104"/>
    <col min="2305" max="2305" width="10.09765625" style="104" customWidth="1"/>
    <col min="2306" max="2306" width="15.3984375" style="104" customWidth="1"/>
    <col min="2307" max="2313" width="11.19921875" style="104"/>
    <col min="2314" max="2314" width="0" style="104" hidden="1" customWidth="1"/>
    <col min="2315" max="2560" width="11.19921875" style="104"/>
    <col min="2561" max="2561" width="10.09765625" style="104" customWidth="1"/>
    <col min="2562" max="2562" width="15.3984375" style="104" customWidth="1"/>
    <col min="2563" max="2569" width="11.19921875" style="104"/>
    <col min="2570" max="2570" width="0" style="104" hidden="1" customWidth="1"/>
    <col min="2571" max="2816" width="11.19921875" style="104"/>
    <col min="2817" max="2817" width="10.09765625" style="104" customWidth="1"/>
    <col min="2818" max="2818" width="15.3984375" style="104" customWidth="1"/>
    <col min="2819" max="2825" width="11.19921875" style="104"/>
    <col min="2826" max="2826" width="0" style="104" hidden="1" customWidth="1"/>
    <col min="2827" max="3072" width="11.19921875" style="104"/>
    <col min="3073" max="3073" width="10.09765625" style="104" customWidth="1"/>
    <col min="3074" max="3074" width="15.3984375" style="104" customWidth="1"/>
    <col min="3075" max="3081" width="11.19921875" style="104"/>
    <col min="3082" max="3082" width="0" style="104" hidden="1" customWidth="1"/>
    <col min="3083" max="3328" width="11.19921875" style="104"/>
    <col min="3329" max="3329" width="10.09765625" style="104" customWidth="1"/>
    <col min="3330" max="3330" width="15.3984375" style="104" customWidth="1"/>
    <col min="3331" max="3337" width="11.19921875" style="104"/>
    <col min="3338" max="3338" width="0" style="104" hidden="1" customWidth="1"/>
    <col min="3339" max="3584" width="11.19921875" style="104"/>
    <col min="3585" max="3585" width="10.09765625" style="104" customWidth="1"/>
    <col min="3586" max="3586" width="15.3984375" style="104" customWidth="1"/>
    <col min="3587" max="3593" width="11.19921875" style="104"/>
    <col min="3594" max="3594" width="0" style="104" hidden="1" customWidth="1"/>
    <col min="3595" max="3840" width="11.19921875" style="104"/>
    <col min="3841" max="3841" width="10.09765625" style="104" customWidth="1"/>
    <col min="3842" max="3842" width="15.3984375" style="104" customWidth="1"/>
    <col min="3843" max="3849" width="11.19921875" style="104"/>
    <col min="3850" max="3850" width="0" style="104" hidden="1" customWidth="1"/>
    <col min="3851" max="4096" width="11.19921875" style="104"/>
    <col min="4097" max="4097" width="10.09765625" style="104" customWidth="1"/>
    <col min="4098" max="4098" width="15.3984375" style="104" customWidth="1"/>
    <col min="4099" max="4105" width="11.19921875" style="104"/>
    <col min="4106" max="4106" width="0" style="104" hidden="1" customWidth="1"/>
    <col min="4107" max="4352" width="11.19921875" style="104"/>
    <col min="4353" max="4353" width="10.09765625" style="104" customWidth="1"/>
    <col min="4354" max="4354" width="15.3984375" style="104" customWidth="1"/>
    <col min="4355" max="4361" width="11.19921875" style="104"/>
    <col min="4362" max="4362" width="0" style="104" hidden="1" customWidth="1"/>
    <col min="4363" max="4608" width="11.19921875" style="104"/>
    <col min="4609" max="4609" width="10.09765625" style="104" customWidth="1"/>
    <col min="4610" max="4610" width="15.3984375" style="104" customWidth="1"/>
    <col min="4611" max="4617" width="11.19921875" style="104"/>
    <col min="4618" max="4618" width="0" style="104" hidden="1" customWidth="1"/>
    <col min="4619" max="4864" width="11.19921875" style="104"/>
    <col min="4865" max="4865" width="10.09765625" style="104" customWidth="1"/>
    <col min="4866" max="4866" width="15.3984375" style="104" customWidth="1"/>
    <col min="4867" max="4873" width="11.19921875" style="104"/>
    <col min="4874" max="4874" width="0" style="104" hidden="1" customWidth="1"/>
    <col min="4875" max="5120" width="11.19921875" style="104"/>
    <col min="5121" max="5121" width="10.09765625" style="104" customWidth="1"/>
    <col min="5122" max="5122" width="15.3984375" style="104" customWidth="1"/>
    <col min="5123" max="5129" width="11.19921875" style="104"/>
    <col min="5130" max="5130" width="0" style="104" hidden="1" customWidth="1"/>
    <col min="5131" max="5376" width="11.19921875" style="104"/>
    <col min="5377" max="5377" width="10.09765625" style="104" customWidth="1"/>
    <col min="5378" max="5378" width="15.3984375" style="104" customWidth="1"/>
    <col min="5379" max="5385" width="11.19921875" style="104"/>
    <col min="5386" max="5386" width="0" style="104" hidden="1" customWidth="1"/>
    <col min="5387" max="5632" width="11.19921875" style="104"/>
    <col min="5633" max="5633" width="10.09765625" style="104" customWidth="1"/>
    <col min="5634" max="5634" width="15.3984375" style="104" customWidth="1"/>
    <col min="5635" max="5641" width="11.19921875" style="104"/>
    <col min="5642" max="5642" width="0" style="104" hidden="1" customWidth="1"/>
    <col min="5643" max="5888" width="11.19921875" style="104"/>
    <col min="5889" max="5889" width="10.09765625" style="104" customWidth="1"/>
    <col min="5890" max="5890" width="15.3984375" style="104" customWidth="1"/>
    <col min="5891" max="5897" width="11.19921875" style="104"/>
    <col min="5898" max="5898" width="0" style="104" hidden="1" customWidth="1"/>
    <col min="5899" max="6144" width="11.19921875" style="104"/>
    <col min="6145" max="6145" width="10.09765625" style="104" customWidth="1"/>
    <col min="6146" max="6146" width="15.3984375" style="104" customWidth="1"/>
    <col min="6147" max="6153" width="11.19921875" style="104"/>
    <col min="6154" max="6154" width="0" style="104" hidden="1" customWidth="1"/>
    <col min="6155" max="6400" width="11.19921875" style="104"/>
    <col min="6401" max="6401" width="10.09765625" style="104" customWidth="1"/>
    <col min="6402" max="6402" width="15.3984375" style="104" customWidth="1"/>
    <col min="6403" max="6409" width="11.19921875" style="104"/>
    <col min="6410" max="6410" width="0" style="104" hidden="1" customWidth="1"/>
    <col min="6411" max="6656" width="11.19921875" style="104"/>
    <col min="6657" max="6657" width="10.09765625" style="104" customWidth="1"/>
    <col min="6658" max="6658" width="15.3984375" style="104" customWidth="1"/>
    <col min="6659" max="6665" width="11.19921875" style="104"/>
    <col min="6666" max="6666" width="0" style="104" hidden="1" customWidth="1"/>
    <col min="6667" max="6912" width="11.19921875" style="104"/>
    <col min="6913" max="6913" width="10.09765625" style="104" customWidth="1"/>
    <col min="6914" max="6914" width="15.3984375" style="104" customWidth="1"/>
    <col min="6915" max="6921" width="11.19921875" style="104"/>
    <col min="6922" max="6922" width="0" style="104" hidden="1" customWidth="1"/>
    <col min="6923" max="7168" width="11.19921875" style="104"/>
    <col min="7169" max="7169" width="10.09765625" style="104" customWidth="1"/>
    <col min="7170" max="7170" width="15.3984375" style="104" customWidth="1"/>
    <col min="7171" max="7177" width="11.19921875" style="104"/>
    <col min="7178" max="7178" width="0" style="104" hidden="1" customWidth="1"/>
    <col min="7179" max="7424" width="11.19921875" style="104"/>
    <col min="7425" max="7425" width="10.09765625" style="104" customWidth="1"/>
    <col min="7426" max="7426" width="15.3984375" style="104" customWidth="1"/>
    <col min="7427" max="7433" width="11.19921875" style="104"/>
    <col min="7434" max="7434" width="0" style="104" hidden="1" customWidth="1"/>
    <col min="7435" max="7680" width="11.19921875" style="104"/>
    <col min="7681" max="7681" width="10.09765625" style="104" customWidth="1"/>
    <col min="7682" max="7682" width="15.3984375" style="104" customWidth="1"/>
    <col min="7683" max="7689" width="11.19921875" style="104"/>
    <col min="7690" max="7690" width="0" style="104" hidden="1" customWidth="1"/>
    <col min="7691" max="7936" width="11.19921875" style="104"/>
    <col min="7937" max="7937" width="10.09765625" style="104" customWidth="1"/>
    <col min="7938" max="7938" width="15.3984375" style="104" customWidth="1"/>
    <col min="7939" max="7945" width="11.19921875" style="104"/>
    <col min="7946" max="7946" width="0" style="104" hidden="1" customWidth="1"/>
    <col min="7947" max="8192" width="11.19921875" style="104"/>
    <col min="8193" max="8193" width="10.09765625" style="104" customWidth="1"/>
    <col min="8194" max="8194" width="15.3984375" style="104" customWidth="1"/>
    <col min="8195" max="8201" width="11.19921875" style="104"/>
    <col min="8202" max="8202" width="0" style="104" hidden="1" customWidth="1"/>
    <col min="8203" max="8448" width="11.19921875" style="104"/>
    <col min="8449" max="8449" width="10.09765625" style="104" customWidth="1"/>
    <col min="8450" max="8450" width="15.3984375" style="104" customWidth="1"/>
    <col min="8451" max="8457" width="11.19921875" style="104"/>
    <col min="8458" max="8458" width="0" style="104" hidden="1" customWidth="1"/>
    <col min="8459" max="8704" width="11.19921875" style="104"/>
    <col min="8705" max="8705" width="10.09765625" style="104" customWidth="1"/>
    <col min="8706" max="8706" width="15.3984375" style="104" customWidth="1"/>
    <col min="8707" max="8713" width="11.19921875" style="104"/>
    <col min="8714" max="8714" width="0" style="104" hidden="1" customWidth="1"/>
    <col min="8715" max="8960" width="11.19921875" style="104"/>
    <col min="8961" max="8961" width="10.09765625" style="104" customWidth="1"/>
    <col min="8962" max="8962" width="15.3984375" style="104" customWidth="1"/>
    <col min="8963" max="8969" width="11.19921875" style="104"/>
    <col min="8970" max="8970" width="0" style="104" hidden="1" customWidth="1"/>
    <col min="8971" max="9216" width="11.19921875" style="104"/>
    <col min="9217" max="9217" width="10.09765625" style="104" customWidth="1"/>
    <col min="9218" max="9218" width="15.3984375" style="104" customWidth="1"/>
    <col min="9219" max="9225" width="11.19921875" style="104"/>
    <col min="9226" max="9226" width="0" style="104" hidden="1" customWidth="1"/>
    <col min="9227" max="9472" width="11.19921875" style="104"/>
    <col min="9473" max="9473" width="10.09765625" style="104" customWidth="1"/>
    <col min="9474" max="9474" width="15.3984375" style="104" customWidth="1"/>
    <col min="9475" max="9481" width="11.19921875" style="104"/>
    <col min="9482" max="9482" width="0" style="104" hidden="1" customWidth="1"/>
    <col min="9483" max="9728" width="11.19921875" style="104"/>
    <col min="9729" max="9729" width="10.09765625" style="104" customWidth="1"/>
    <col min="9730" max="9730" width="15.3984375" style="104" customWidth="1"/>
    <col min="9731" max="9737" width="11.19921875" style="104"/>
    <col min="9738" max="9738" width="0" style="104" hidden="1" customWidth="1"/>
    <col min="9739" max="9984" width="11.19921875" style="104"/>
    <col min="9985" max="9985" width="10.09765625" style="104" customWidth="1"/>
    <col min="9986" max="9986" width="15.3984375" style="104" customWidth="1"/>
    <col min="9987" max="9993" width="11.19921875" style="104"/>
    <col min="9994" max="9994" width="0" style="104" hidden="1" customWidth="1"/>
    <col min="9995" max="10240" width="11.19921875" style="104"/>
    <col min="10241" max="10241" width="10.09765625" style="104" customWidth="1"/>
    <col min="10242" max="10242" width="15.3984375" style="104" customWidth="1"/>
    <col min="10243" max="10249" width="11.19921875" style="104"/>
    <col min="10250" max="10250" width="0" style="104" hidden="1" customWidth="1"/>
    <col min="10251" max="10496" width="11.19921875" style="104"/>
    <col min="10497" max="10497" width="10.09765625" style="104" customWidth="1"/>
    <col min="10498" max="10498" width="15.3984375" style="104" customWidth="1"/>
    <col min="10499" max="10505" width="11.19921875" style="104"/>
    <col min="10506" max="10506" width="0" style="104" hidden="1" customWidth="1"/>
    <col min="10507" max="10752" width="11.19921875" style="104"/>
    <col min="10753" max="10753" width="10.09765625" style="104" customWidth="1"/>
    <col min="10754" max="10754" width="15.3984375" style="104" customWidth="1"/>
    <col min="10755" max="10761" width="11.19921875" style="104"/>
    <col min="10762" max="10762" width="0" style="104" hidden="1" customWidth="1"/>
    <col min="10763" max="11008" width="11.19921875" style="104"/>
    <col min="11009" max="11009" width="10.09765625" style="104" customWidth="1"/>
    <col min="11010" max="11010" width="15.3984375" style="104" customWidth="1"/>
    <col min="11011" max="11017" width="11.19921875" style="104"/>
    <col min="11018" max="11018" width="0" style="104" hidden="1" customWidth="1"/>
    <col min="11019" max="11264" width="11.19921875" style="104"/>
    <col min="11265" max="11265" width="10.09765625" style="104" customWidth="1"/>
    <col min="11266" max="11266" width="15.3984375" style="104" customWidth="1"/>
    <col min="11267" max="11273" width="11.19921875" style="104"/>
    <col min="11274" max="11274" width="0" style="104" hidden="1" customWidth="1"/>
    <col min="11275" max="11520" width="11.19921875" style="104"/>
    <col min="11521" max="11521" width="10.09765625" style="104" customWidth="1"/>
    <col min="11522" max="11522" width="15.3984375" style="104" customWidth="1"/>
    <col min="11523" max="11529" width="11.19921875" style="104"/>
    <col min="11530" max="11530" width="0" style="104" hidden="1" customWidth="1"/>
    <col min="11531" max="11776" width="11.19921875" style="104"/>
    <col min="11777" max="11777" width="10.09765625" style="104" customWidth="1"/>
    <col min="11778" max="11778" width="15.3984375" style="104" customWidth="1"/>
    <col min="11779" max="11785" width="11.19921875" style="104"/>
    <col min="11786" max="11786" width="0" style="104" hidden="1" customWidth="1"/>
    <col min="11787" max="12032" width="11.19921875" style="104"/>
    <col min="12033" max="12033" width="10.09765625" style="104" customWidth="1"/>
    <col min="12034" max="12034" width="15.3984375" style="104" customWidth="1"/>
    <col min="12035" max="12041" width="11.19921875" style="104"/>
    <col min="12042" max="12042" width="0" style="104" hidden="1" customWidth="1"/>
    <col min="12043" max="12288" width="11.19921875" style="104"/>
    <col min="12289" max="12289" width="10.09765625" style="104" customWidth="1"/>
    <col min="12290" max="12290" width="15.3984375" style="104" customWidth="1"/>
    <col min="12291" max="12297" width="11.19921875" style="104"/>
    <col min="12298" max="12298" width="0" style="104" hidden="1" customWidth="1"/>
    <col min="12299" max="12544" width="11.19921875" style="104"/>
    <col min="12545" max="12545" width="10.09765625" style="104" customWidth="1"/>
    <col min="12546" max="12546" width="15.3984375" style="104" customWidth="1"/>
    <col min="12547" max="12553" width="11.19921875" style="104"/>
    <col min="12554" max="12554" width="0" style="104" hidden="1" customWidth="1"/>
    <col min="12555" max="12800" width="11.19921875" style="104"/>
    <col min="12801" max="12801" width="10.09765625" style="104" customWidth="1"/>
    <col min="12802" max="12802" width="15.3984375" style="104" customWidth="1"/>
    <col min="12803" max="12809" width="11.19921875" style="104"/>
    <col min="12810" max="12810" width="0" style="104" hidden="1" customWidth="1"/>
    <col min="12811" max="13056" width="11.19921875" style="104"/>
    <col min="13057" max="13057" width="10.09765625" style="104" customWidth="1"/>
    <col min="13058" max="13058" width="15.3984375" style="104" customWidth="1"/>
    <col min="13059" max="13065" width="11.19921875" style="104"/>
    <col min="13066" max="13066" width="0" style="104" hidden="1" customWidth="1"/>
    <col min="13067" max="13312" width="11.19921875" style="104"/>
    <col min="13313" max="13313" width="10.09765625" style="104" customWidth="1"/>
    <col min="13314" max="13314" width="15.3984375" style="104" customWidth="1"/>
    <col min="13315" max="13321" width="11.19921875" style="104"/>
    <col min="13322" max="13322" width="0" style="104" hidden="1" customWidth="1"/>
    <col min="13323" max="13568" width="11.19921875" style="104"/>
    <col min="13569" max="13569" width="10.09765625" style="104" customWidth="1"/>
    <col min="13570" max="13570" width="15.3984375" style="104" customWidth="1"/>
    <col min="13571" max="13577" width="11.19921875" style="104"/>
    <col min="13578" max="13578" width="0" style="104" hidden="1" customWidth="1"/>
    <col min="13579" max="13824" width="11.19921875" style="104"/>
    <col min="13825" max="13825" width="10.09765625" style="104" customWidth="1"/>
    <col min="13826" max="13826" width="15.3984375" style="104" customWidth="1"/>
    <col min="13827" max="13833" width="11.19921875" style="104"/>
    <col min="13834" max="13834" width="0" style="104" hidden="1" customWidth="1"/>
    <col min="13835" max="14080" width="11.19921875" style="104"/>
    <col min="14081" max="14081" width="10.09765625" style="104" customWidth="1"/>
    <col min="14082" max="14082" width="15.3984375" style="104" customWidth="1"/>
    <col min="14083" max="14089" width="11.19921875" style="104"/>
    <col min="14090" max="14090" width="0" style="104" hidden="1" customWidth="1"/>
    <col min="14091" max="14336" width="11.19921875" style="104"/>
    <col min="14337" max="14337" width="10.09765625" style="104" customWidth="1"/>
    <col min="14338" max="14338" width="15.3984375" style="104" customWidth="1"/>
    <col min="14339" max="14345" width="11.19921875" style="104"/>
    <col min="14346" max="14346" width="0" style="104" hidden="1" customWidth="1"/>
    <col min="14347" max="14592" width="11.19921875" style="104"/>
    <col min="14593" max="14593" width="10.09765625" style="104" customWidth="1"/>
    <col min="14594" max="14594" width="15.3984375" style="104" customWidth="1"/>
    <col min="14595" max="14601" width="11.19921875" style="104"/>
    <col min="14602" max="14602" width="0" style="104" hidden="1" customWidth="1"/>
    <col min="14603" max="14848" width="11.19921875" style="104"/>
    <col min="14849" max="14849" width="10.09765625" style="104" customWidth="1"/>
    <col min="14850" max="14850" width="15.3984375" style="104" customWidth="1"/>
    <col min="14851" max="14857" width="11.19921875" style="104"/>
    <col min="14858" max="14858" width="0" style="104" hidden="1" customWidth="1"/>
    <col min="14859" max="15104" width="11.19921875" style="104"/>
    <col min="15105" max="15105" width="10.09765625" style="104" customWidth="1"/>
    <col min="15106" max="15106" width="15.3984375" style="104" customWidth="1"/>
    <col min="15107" max="15113" width="11.19921875" style="104"/>
    <col min="15114" max="15114" width="0" style="104" hidden="1" customWidth="1"/>
    <col min="15115" max="15360" width="11.19921875" style="104"/>
    <col min="15361" max="15361" width="10.09765625" style="104" customWidth="1"/>
    <col min="15362" max="15362" width="15.3984375" style="104" customWidth="1"/>
    <col min="15363" max="15369" width="11.19921875" style="104"/>
    <col min="15370" max="15370" width="0" style="104" hidden="1" customWidth="1"/>
    <col min="15371" max="15616" width="11.19921875" style="104"/>
    <col min="15617" max="15617" width="10.09765625" style="104" customWidth="1"/>
    <col min="15618" max="15618" width="15.3984375" style="104" customWidth="1"/>
    <col min="15619" max="15625" width="11.19921875" style="104"/>
    <col min="15626" max="15626" width="0" style="104" hidden="1" customWidth="1"/>
    <col min="15627" max="15872" width="11.19921875" style="104"/>
    <col min="15873" max="15873" width="10.09765625" style="104" customWidth="1"/>
    <col min="15874" max="15874" width="15.3984375" style="104" customWidth="1"/>
    <col min="15875" max="15881" width="11.19921875" style="104"/>
    <col min="15882" max="15882" width="0" style="104" hidden="1" customWidth="1"/>
    <col min="15883" max="16128" width="11.19921875" style="104"/>
    <col min="16129" max="16129" width="10.09765625" style="104" customWidth="1"/>
    <col min="16130" max="16130" width="15.3984375" style="104" customWidth="1"/>
    <col min="16131" max="16137" width="11.19921875" style="104"/>
    <col min="16138" max="16138" width="0" style="104" hidden="1" customWidth="1"/>
    <col min="16139" max="16383" width="11.19921875" style="104"/>
    <col min="16384" max="16384" width="9.09765625" style="104" customWidth="1"/>
  </cols>
  <sheetData>
    <row r="1" spans="1:9">
      <c r="A1" s="105" t="s">
        <v>38</v>
      </c>
      <c r="B1" s="106"/>
      <c r="C1" s="107"/>
      <c r="D1" s="108"/>
      <c r="E1" s="108"/>
      <c r="F1" s="108"/>
      <c r="G1" s="108"/>
      <c r="H1" s="109"/>
    </row>
    <row r="2" spans="1:9">
      <c r="A2" s="110" t="s">
        <v>39</v>
      </c>
      <c r="B2" s="111"/>
      <c r="C2" s="112"/>
      <c r="D2" s="113"/>
      <c r="E2" s="114" t="s">
        <v>40</v>
      </c>
      <c r="F2" s="113"/>
      <c r="G2" s="113"/>
      <c r="H2" s="115"/>
    </row>
    <row r="3" spans="1:9" ht="13.8" thickBot="1">
      <c r="A3" s="79" t="str">
        <f>+'2,4 Cargue y botada '!A5</f>
        <v>MUNICIPIO DE SANTAFE DE ANTIOQUIA</v>
      </c>
      <c r="B3" s="116"/>
      <c r="C3" s="117"/>
      <c r="D3" s="964"/>
      <c r="E3" s="965"/>
      <c r="F3" s="965"/>
      <c r="G3" s="965"/>
      <c r="H3" s="966"/>
    </row>
    <row r="4" spans="1:9">
      <c r="A4" s="118"/>
      <c r="B4" s="113"/>
      <c r="C4" s="113"/>
      <c r="D4" s="113"/>
      <c r="E4" s="113"/>
      <c r="F4" s="113"/>
      <c r="G4" s="113"/>
      <c r="H4" s="113"/>
    </row>
    <row r="5" spans="1:9" ht="34.950000000000003" customHeight="1">
      <c r="A5" s="97" t="s">
        <v>179</v>
      </c>
      <c r="B5" s="976" t="str">
        <f>+PRESUPUESTO!A2</f>
        <v>MANTENIMIENTO Y MEJORAMIENTO DE LAS VÍAS URBANAS DEL  MUNICIPIO DE SANTA FE DE ANTIOQUIA, MEDIANTE LA REPOSICIÓN DE PAVIMENTO</v>
      </c>
      <c r="C5" s="977"/>
      <c r="D5" s="977"/>
      <c r="E5" s="977"/>
      <c r="F5" s="977"/>
      <c r="G5" s="119" t="s">
        <v>73</v>
      </c>
      <c r="H5" s="113"/>
    </row>
    <row r="6" spans="1:9" ht="19.95" customHeight="1">
      <c r="A6" s="118" t="s">
        <v>74</v>
      </c>
      <c r="B6" s="979" t="str">
        <f>+PRESUPUESTO!B21</f>
        <v>Acero de refuerzo de FY = 4.200 Kg/cm 2 (60.000 PSI).</v>
      </c>
      <c r="C6" s="978"/>
      <c r="D6" s="978"/>
      <c r="E6" s="978"/>
      <c r="F6" s="978"/>
      <c r="G6" s="119" t="s">
        <v>75</v>
      </c>
      <c r="H6" s="280">
        <v>5.0999999999999996</v>
      </c>
    </row>
    <row r="7" spans="1:9">
      <c r="A7" s="119"/>
      <c r="B7" s="119"/>
      <c r="C7" s="113"/>
      <c r="D7" s="119"/>
      <c r="E7" s="119"/>
      <c r="F7" s="119"/>
      <c r="G7" s="119" t="s">
        <v>77</v>
      </c>
      <c r="H7" s="280" t="s">
        <v>201</v>
      </c>
    </row>
    <row r="8" spans="1:9" ht="13.8" thickBot="1">
      <c r="A8" s="114" t="s">
        <v>46</v>
      </c>
      <c r="B8" s="114"/>
      <c r="C8" s="113"/>
      <c r="D8" s="113"/>
      <c r="E8" s="113"/>
      <c r="F8" s="113"/>
      <c r="G8" s="113"/>
      <c r="H8" s="113"/>
    </row>
    <row r="9" spans="1:9">
      <c r="A9" s="970" t="s">
        <v>47</v>
      </c>
      <c r="B9" s="971"/>
      <c r="C9" s="972"/>
      <c r="D9" s="120" t="s">
        <v>48</v>
      </c>
      <c r="E9" s="121" t="s">
        <v>49</v>
      </c>
      <c r="F9" s="120" t="s">
        <v>50</v>
      </c>
      <c r="G9" s="122" t="s">
        <v>51</v>
      </c>
      <c r="H9" s="123"/>
    </row>
    <row r="10" spans="1:9">
      <c r="A10" s="961" t="s">
        <v>52</v>
      </c>
      <c r="B10" s="962"/>
      <c r="C10" s="963"/>
      <c r="D10" s="124"/>
      <c r="E10" s="169"/>
      <c r="F10" s="125">
        <v>0.05</v>
      </c>
      <c r="G10" s="126">
        <f>F10*H29</f>
        <v>58.550000000000004</v>
      </c>
      <c r="H10" s="127"/>
    </row>
    <row r="11" spans="1:9">
      <c r="A11" s="961" t="s">
        <v>207</v>
      </c>
      <c r="B11" s="962"/>
      <c r="C11" s="963"/>
      <c r="D11" s="129"/>
      <c r="E11" s="128">
        <f>+EQUIPOS!D18</f>
        <v>716</v>
      </c>
      <c r="F11" s="125">
        <v>0.04</v>
      </c>
      <c r="G11" s="126">
        <f>E11*F11</f>
        <v>28.64</v>
      </c>
      <c r="H11" s="127"/>
      <c r="I11" s="104">
        <f>1/150</f>
        <v>6.6666666666666671E-3</v>
      </c>
    </row>
    <row r="12" spans="1:9" ht="13.8" thickBot="1">
      <c r="A12" s="973"/>
      <c r="B12" s="974"/>
      <c r="C12" s="975"/>
      <c r="D12" s="130"/>
      <c r="E12" s="131"/>
      <c r="F12" s="132"/>
      <c r="G12" s="133"/>
      <c r="H12" s="134"/>
    </row>
    <row r="13" spans="1:9" ht="13.8" thickBot="1">
      <c r="A13" s="113"/>
      <c r="B13" s="113"/>
      <c r="C13" s="113"/>
      <c r="D13" s="113"/>
      <c r="E13" s="113"/>
      <c r="F13" s="113"/>
      <c r="G13" s="135" t="s">
        <v>53</v>
      </c>
      <c r="H13" s="136">
        <f>ROUND(SUM(G10:G12),0)</f>
        <v>87</v>
      </c>
    </row>
    <row r="14" spans="1:9" ht="13.8" thickBot="1">
      <c r="A14" s="114" t="s">
        <v>54</v>
      </c>
      <c r="B14" s="114"/>
      <c r="C14" s="113"/>
      <c r="D14" s="113"/>
      <c r="E14" s="113"/>
      <c r="F14" s="113"/>
      <c r="G14" s="113"/>
      <c r="H14" s="113"/>
    </row>
    <row r="15" spans="1:9">
      <c r="A15" s="970" t="s">
        <v>47</v>
      </c>
      <c r="B15" s="971"/>
      <c r="C15" s="972"/>
      <c r="D15" s="120" t="s">
        <v>1</v>
      </c>
      <c r="E15" s="120" t="s">
        <v>55</v>
      </c>
      <c r="F15" s="120" t="s">
        <v>56</v>
      </c>
      <c r="G15" s="122" t="s">
        <v>51</v>
      </c>
      <c r="H15" s="123"/>
    </row>
    <row r="16" spans="1:9">
      <c r="A16" s="980" t="s">
        <v>208</v>
      </c>
      <c r="B16" s="962"/>
      <c r="C16" s="981"/>
      <c r="D16" s="124" t="s">
        <v>201</v>
      </c>
      <c r="E16" s="284">
        <v>7000</v>
      </c>
      <c r="F16" s="286">
        <v>1.05</v>
      </c>
      <c r="G16" s="126">
        <f>+E16*F16</f>
        <v>7350</v>
      </c>
      <c r="H16" s="127"/>
      <c r="I16" s="104">
        <f>1/2.5</f>
        <v>0.4</v>
      </c>
    </row>
    <row r="17" spans="1:9">
      <c r="A17" s="980" t="s">
        <v>209</v>
      </c>
      <c r="B17" s="962"/>
      <c r="C17" s="981"/>
      <c r="D17" s="129" t="s">
        <v>201</v>
      </c>
      <c r="E17" s="285">
        <v>7000</v>
      </c>
      <c r="F17" s="287">
        <v>0.03</v>
      </c>
      <c r="G17" s="126">
        <f>+E17*F17</f>
        <v>210</v>
      </c>
      <c r="H17" s="127"/>
    </row>
    <row r="18" spans="1:9" ht="13.8" thickBot="1">
      <c r="A18" s="980"/>
      <c r="B18" s="962"/>
      <c r="C18" s="981"/>
      <c r="D18" s="129"/>
      <c r="E18" s="285"/>
      <c r="F18" s="287"/>
      <c r="G18" s="126"/>
      <c r="H18" s="127"/>
    </row>
    <row r="19" spans="1:9" ht="13.8" thickBot="1">
      <c r="A19" s="113"/>
      <c r="B19" s="113"/>
      <c r="C19" s="113"/>
      <c r="D19" s="113"/>
      <c r="E19" s="113"/>
      <c r="F19" s="113"/>
      <c r="G19" s="135" t="s">
        <v>53</v>
      </c>
      <c r="H19" s="136">
        <f>ROUND(SUM(G16:G18),0)</f>
        <v>7560</v>
      </c>
    </row>
    <row r="20" spans="1:9" ht="13.8" thickBot="1">
      <c r="A20" s="145" t="s">
        <v>57</v>
      </c>
      <c r="B20" s="145"/>
      <c r="C20" s="143"/>
      <c r="D20" s="113"/>
      <c r="E20" s="113"/>
      <c r="F20" s="113"/>
      <c r="G20" s="113"/>
      <c r="H20" s="113"/>
    </row>
    <row r="21" spans="1:9">
      <c r="A21" s="146" t="s">
        <v>58</v>
      </c>
      <c r="B21" s="147"/>
      <c r="C21" s="148" t="s">
        <v>59</v>
      </c>
      <c r="D21" s="120" t="s">
        <v>60</v>
      </c>
      <c r="E21" s="120" t="s">
        <v>61</v>
      </c>
      <c r="F21" s="120" t="s">
        <v>62</v>
      </c>
      <c r="G21" s="149" t="s">
        <v>51</v>
      </c>
      <c r="H21" s="123"/>
    </row>
    <row r="22" spans="1:9">
      <c r="A22" s="961"/>
      <c r="B22" s="963"/>
      <c r="C22" s="178"/>
      <c r="D22" s="124"/>
      <c r="E22" s="151"/>
      <c r="F22" s="128"/>
      <c r="G22" s="128"/>
      <c r="H22" s="127"/>
    </row>
    <row r="23" spans="1:9">
      <c r="A23" s="152"/>
      <c r="B23" s="153"/>
      <c r="C23" s="130"/>
      <c r="D23" s="131"/>
      <c r="E23" s="132"/>
      <c r="F23" s="133"/>
      <c r="G23" s="130"/>
      <c r="H23" s="127"/>
    </row>
    <row r="24" spans="1:9">
      <c r="A24" s="113"/>
      <c r="B24" s="113"/>
      <c r="C24" s="113"/>
      <c r="D24" s="113"/>
      <c r="E24" s="113"/>
      <c r="F24" s="113"/>
      <c r="G24" s="135" t="s">
        <v>53</v>
      </c>
      <c r="H24" s="136">
        <f>ROUND(SUM(G22:G23),0)</f>
        <v>0</v>
      </c>
    </row>
    <row r="25" spans="1:9" ht="13.8" thickBot="1">
      <c r="A25" s="145" t="s">
        <v>63</v>
      </c>
      <c r="B25" s="145"/>
      <c r="C25" s="113"/>
      <c r="D25" s="113"/>
      <c r="E25" s="113"/>
      <c r="F25" s="113"/>
      <c r="G25" s="113"/>
      <c r="H25" s="113"/>
    </row>
    <row r="26" spans="1:9">
      <c r="A26" s="146" t="s">
        <v>64</v>
      </c>
      <c r="B26" s="147"/>
      <c r="C26" s="154" t="s">
        <v>65</v>
      </c>
      <c r="D26" s="120" t="s">
        <v>66</v>
      </c>
      <c r="E26" s="121" t="s">
        <v>67</v>
      </c>
      <c r="F26" s="154" t="s">
        <v>50</v>
      </c>
      <c r="G26" s="122" t="s">
        <v>51</v>
      </c>
      <c r="H26" s="123"/>
    </row>
    <row r="27" spans="1:9">
      <c r="A27" s="137" t="s">
        <v>210</v>
      </c>
      <c r="B27" s="138"/>
      <c r="C27" s="128">
        <v>1</v>
      </c>
      <c r="D27" s="103"/>
      <c r="E27" s="128">
        <f>+Salarios!G11*C27</f>
        <v>78096</v>
      </c>
      <c r="F27" s="289">
        <v>5.0000000000000001E-3</v>
      </c>
      <c r="G27" s="155">
        <f>+E27*F27</f>
        <v>390.48</v>
      </c>
      <c r="H27" s="127"/>
      <c r="I27" s="104">
        <f>1/5</f>
        <v>0.2</v>
      </c>
    </row>
    <row r="28" spans="1:9" ht="13.8" thickBot="1">
      <c r="A28" s="137" t="s">
        <v>4</v>
      </c>
      <c r="B28" s="138"/>
      <c r="C28" s="128">
        <v>1</v>
      </c>
      <c r="D28" s="103"/>
      <c r="E28" s="128">
        <f>+Salarios!G9*C28</f>
        <v>156192.00000000006</v>
      </c>
      <c r="F28" s="289">
        <f>+F27</f>
        <v>5.0000000000000001E-3</v>
      </c>
      <c r="G28" s="155">
        <f>+E28*F28</f>
        <v>780.96000000000026</v>
      </c>
      <c r="H28" s="127"/>
      <c r="I28" s="104">
        <f>1/6</f>
        <v>0.16666666666666666</v>
      </c>
    </row>
    <row r="29" spans="1:9" ht="13.8" thickBot="1">
      <c r="A29" s="113"/>
      <c r="B29" s="113"/>
      <c r="C29" s="113"/>
      <c r="D29" s="113"/>
      <c r="E29" s="113"/>
      <c r="F29" s="113"/>
      <c r="G29" s="135" t="s">
        <v>53</v>
      </c>
      <c r="H29" s="136">
        <f>ROUND(SUM(G27:G28),0)</f>
        <v>1171</v>
      </c>
    </row>
    <row r="30" spans="1:9" ht="13.8" thickBot="1">
      <c r="A30" s="113"/>
      <c r="B30" s="113"/>
      <c r="C30" s="113"/>
      <c r="D30" s="113"/>
      <c r="E30" s="113"/>
      <c r="F30" s="113"/>
      <c r="G30" s="157"/>
      <c r="H30" s="113"/>
    </row>
    <row r="31" spans="1:9" ht="13.8" thickBot="1">
      <c r="A31" s="113"/>
      <c r="B31" s="113"/>
      <c r="C31" s="113"/>
      <c r="D31" s="113"/>
      <c r="E31" s="111" t="s">
        <v>68</v>
      </c>
      <c r="F31" s="158"/>
      <c r="G31" s="158"/>
      <c r="H31" s="136">
        <f>ROUND((H13+H19+H24+H29),0)</f>
        <v>8818</v>
      </c>
    </row>
    <row r="32" spans="1:9" ht="13.8" thickBot="1">
      <c r="A32" s="114" t="s">
        <v>69</v>
      </c>
      <c r="B32" s="114"/>
      <c r="C32" s="113"/>
      <c r="D32" s="113"/>
      <c r="E32" s="113"/>
      <c r="F32" s="113"/>
      <c r="G32" s="113"/>
      <c r="H32" s="113"/>
    </row>
    <row r="33" spans="1:8">
      <c r="A33" s="159" t="s">
        <v>47</v>
      </c>
      <c r="B33" s="160"/>
      <c r="C33" s="160"/>
      <c r="D33" s="160"/>
      <c r="E33" s="161"/>
      <c r="F33" s="162" t="s">
        <v>3</v>
      </c>
      <c r="G33" s="163" t="s">
        <v>70</v>
      </c>
      <c r="H33" s="123"/>
    </row>
    <row r="34" spans="1:8">
      <c r="A34" s="137" t="s">
        <v>35</v>
      </c>
      <c r="B34" s="138"/>
      <c r="C34" s="138"/>
      <c r="D34" s="138"/>
      <c r="E34" s="139"/>
      <c r="F34" s="85"/>
      <c r="G34" s="164">
        <f>+F34*H31</f>
        <v>0</v>
      </c>
      <c r="H34" s="165"/>
    </row>
    <row r="35" spans="1:8">
      <c r="A35" s="137" t="s">
        <v>71</v>
      </c>
      <c r="B35" s="138"/>
      <c r="C35" s="138"/>
      <c r="D35" s="138"/>
      <c r="E35" s="139"/>
      <c r="F35" s="166"/>
      <c r="G35" s="164">
        <f>+F35*H31</f>
        <v>0</v>
      </c>
      <c r="H35" s="165"/>
    </row>
    <row r="36" spans="1:8" ht="13.8" thickBot="1">
      <c r="A36" s="142" t="s">
        <v>0</v>
      </c>
      <c r="B36" s="143"/>
      <c r="C36" s="143"/>
      <c r="D36" s="143"/>
      <c r="E36" s="144"/>
      <c r="F36" s="87"/>
      <c r="G36" s="167">
        <f>+F36*H31</f>
        <v>0</v>
      </c>
      <c r="H36" s="134"/>
    </row>
    <row r="37" spans="1:8" ht="13.8" thickBot="1">
      <c r="A37" s="113"/>
      <c r="B37" s="113"/>
      <c r="C37" s="113"/>
      <c r="D37" s="113"/>
      <c r="E37" s="113"/>
      <c r="F37" s="113"/>
      <c r="G37" s="135" t="s">
        <v>53</v>
      </c>
      <c r="H37" s="168">
        <f>ROUND(SUM(G34:G36),0)</f>
        <v>0</v>
      </c>
    </row>
    <row r="38" spans="1:8" ht="13.8" thickBot="1">
      <c r="A38" s="113"/>
      <c r="B38" s="113"/>
      <c r="C38" s="113"/>
      <c r="D38" s="113"/>
      <c r="E38" s="113"/>
      <c r="F38" s="113"/>
      <c r="G38" s="113"/>
      <c r="H38" s="113"/>
    </row>
    <row r="39" spans="1:8" ht="13.8" thickBot="1">
      <c r="C39" s="113"/>
      <c r="D39" s="111" t="s">
        <v>72</v>
      </c>
      <c r="E39" s="158"/>
      <c r="F39" s="158"/>
      <c r="G39" s="158"/>
      <c r="H39" s="136">
        <f>ROUND((H31+H37),0)</f>
        <v>8818</v>
      </c>
    </row>
  </sheetData>
  <mergeCells count="12">
    <mergeCell ref="A18:C18"/>
    <mergeCell ref="A22:B22"/>
    <mergeCell ref="A12:C12"/>
    <mergeCell ref="A15:C15"/>
    <mergeCell ref="A16:C16"/>
    <mergeCell ref="A17:C17"/>
    <mergeCell ref="A11:C11"/>
    <mergeCell ref="D3:H3"/>
    <mergeCell ref="B5:F5"/>
    <mergeCell ref="B6:F6"/>
    <mergeCell ref="A9:C9"/>
    <mergeCell ref="A10:C10"/>
  </mergeCells>
  <pageMargins left="0.71" right="0.71" top="0.75" bottom="0.75" header="0.31" footer="0.31"/>
  <pageSetup paperSize="9" scale="80" orientation="portrait" horizontalDpi="4294967295" verticalDpi="4294967295" r:id="rId1"/>
  <rowBreaks count="1" manualBreakCount="1">
    <brk id="40" max="16383" man="1"/>
  </rowBreaks>
  <colBreaks count="1" manualBreakCount="1">
    <brk id="8"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31F32-8E38-4229-A015-A316FDC44C06}">
  <sheetPr>
    <tabColor rgb="FF92D050"/>
  </sheetPr>
  <dimension ref="A1:I45"/>
  <sheetViews>
    <sheetView view="pageBreakPreview" topLeftCell="A28" zoomScale="90" zoomScaleNormal="130" zoomScaleSheetLayoutView="90" zoomScalePageLayoutView="130" workbookViewId="0">
      <selection activeCell="B42" sqref="B42"/>
    </sheetView>
  </sheetViews>
  <sheetFormatPr baseColWidth="10" defaultRowHeight="13.2"/>
  <cols>
    <col min="1" max="1" width="11.19921875" style="104"/>
    <col min="2" max="2" width="10.09765625" style="104" customWidth="1"/>
    <col min="3" max="3" width="15.3984375" style="104" customWidth="1"/>
    <col min="4" max="9" width="11.19921875" style="104"/>
    <col min="10" max="10" width="9.09765625" style="104" customWidth="1"/>
    <col min="11" max="256" width="11.19921875" style="104"/>
    <col min="257" max="257" width="10.09765625" style="104" customWidth="1"/>
    <col min="258" max="258" width="15.3984375" style="104" customWidth="1"/>
    <col min="259" max="265" width="11.19921875" style="104"/>
    <col min="266" max="266" width="0" style="104" hidden="1" customWidth="1"/>
    <col min="267" max="512" width="11.19921875" style="104"/>
    <col min="513" max="513" width="10.09765625" style="104" customWidth="1"/>
    <col min="514" max="514" width="15.3984375" style="104" customWidth="1"/>
    <col min="515" max="521" width="11.19921875" style="104"/>
    <col min="522" max="522" width="0" style="104" hidden="1" customWidth="1"/>
    <col min="523" max="768" width="11.19921875" style="104"/>
    <col min="769" max="769" width="10.09765625" style="104" customWidth="1"/>
    <col min="770" max="770" width="15.3984375" style="104" customWidth="1"/>
    <col min="771" max="777" width="11.19921875" style="104"/>
    <col min="778" max="778" width="0" style="104" hidden="1" customWidth="1"/>
    <col min="779" max="1024" width="11.19921875" style="104"/>
    <col min="1025" max="1025" width="10.09765625" style="104" customWidth="1"/>
    <col min="1026" max="1026" width="15.3984375" style="104" customWidth="1"/>
    <col min="1027" max="1033" width="11.19921875" style="104"/>
    <col min="1034" max="1034" width="0" style="104" hidden="1" customWidth="1"/>
    <col min="1035" max="1280" width="11.19921875" style="104"/>
    <col min="1281" max="1281" width="10.09765625" style="104" customWidth="1"/>
    <col min="1282" max="1282" width="15.3984375" style="104" customWidth="1"/>
    <col min="1283" max="1289" width="11.19921875" style="104"/>
    <col min="1290" max="1290" width="0" style="104" hidden="1" customWidth="1"/>
    <col min="1291" max="1536" width="11.19921875" style="104"/>
    <col min="1537" max="1537" width="10.09765625" style="104" customWidth="1"/>
    <col min="1538" max="1538" width="15.3984375" style="104" customWidth="1"/>
    <col min="1539" max="1545" width="11.19921875" style="104"/>
    <col min="1546" max="1546" width="0" style="104" hidden="1" customWidth="1"/>
    <col min="1547" max="1792" width="11.19921875" style="104"/>
    <col min="1793" max="1793" width="10.09765625" style="104" customWidth="1"/>
    <col min="1794" max="1794" width="15.3984375" style="104" customWidth="1"/>
    <col min="1795" max="1801" width="11.19921875" style="104"/>
    <col min="1802" max="1802" width="0" style="104" hidden="1" customWidth="1"/>
    <col min="1803" max="2048" width="11.19921875" style="104"/>
    <col min="2049" max="2049" width="10.09765625" style="104" customWidth="1"/>
    <col min="2050" max="2050" width="15.3984375" style="104" customWidth="1"/>
    <col min="2051" max="2057" width="11.19921875" style="104"/>
    <col min="2058" max="2058" width="0" style="104" hidden="1" customWidth="1"/>
    <col min="2059" max="2304" width="11.19921875" style="104"/>
    <col min="2305" max="2305" width="10.09765625" style="104" customWidth="1"/>
    <col min="2306" max="2306" width="15.3984375" style="104" customWidth="1"/>
    <col min="2307" max="2313" width="11.19921875" style="104"/>
    <col min="2314" max="2314" width="0" style="104" hidden="1" customWidth="1"/>
    <col min="2315" max="2560" width="11.19921875" style="104"/>
    <col min="2561" max="2561" width="10.09765625" style="104" customWidth="1"/>
    <col min="2562" max="2562" width="15.3984375" style="104" customWidth="1"/>
    <col min="2563" max="2569" width="11.19921875" style="104"/>
    <col min="2570" max="2570" width="0" style="104" hidden="1" customWidth="1"/>
    <col min="2571" max="2816" width="11.19921875" style="104"/>
    <col min="2817" max="2817" width="10.09765625" style="104" customWidth="1"/>
    <col min="2818" max="2818" width="15.3984375" style="104" customWidth="1"/>
    <col min="2819" max="2825" width="11.19921875" style="104"/>
    <col min="2826" max="2826" width="0" style="104" hidden="1" customWidth="1"/>
    <col min="2827" max="3072" width="11.19921875" style="104"/>
    <col min="3073" max="3073" width="10.09765625" style="104" customWidth="1"/>
    <col min="3074" max="3074" width="15.3984375" style="104" customWidth="1"/>
    <col min="3075" max="3081" width="11.19921875" style="104"/>
    <col min="3082" max="3082" width="0" style="104" hidden="1" customWidth="1"/>
    <col min="3083" max="3328" width="11.19921875" style="104"/>
    <col min="3329" max="3329" width="10.09765625" style="104" customWidth="1"/>
    <col min="3330" max="3330" width="15.3984375" style="104" customWidth="1"/>
    <col min="3331" max="3337" width="11.19921875" style="104"/>
    <col min="3338" max="3338" width="0" style="104" hidden="1" customWidth="1"/>
    <col min="3339" max="3584" width="11.19921875" style="104"/>
    <col min="3585" max="3585" width="10.09765625" style="104" customWidth="1"/>
    <col min="3586" max="3586" width="15.3984375" style="104" customWidth="1"/>
    <col min="3587" max="3593" width="11.19921875" style="104"/>
    <col min="3594" max="3594" width="0" style="104" hidden="1" customWidth="1"/>
    <col min="3595" max="3840" width="11.19921875" style="104"/>
    <col min="3841" max="3841" width="10.09765625" style="104" customWidth="1"/>
    <col min="3842" max="3842" width="15.3984375" style="104" customWidth="1"/>
    <col min="3843" max="3849" width="11.19921875" style="104"/>
    <col min="3850" max="3850" width="0" style="104" hidden="1" customWidth="1"/>
    <col min="3851" max="4096" width="11.19921875" style="104"/>
    <col min="4097" max="4097" width="10.09765625" style="104" customWidth="1"/>
    <col min="4098" max="4098" width="15.3984375" style="104" customWidth="1"/>
    <col min="4099" max="4105" width="11.19921875" style="104"/>
    <col min="4106" max="4106" width="0" style="104" hidden="1" customWidth="1"/>
    <col min="4107" max="4352" width="11.19921875" style="104"/>
    <col min="4353" max="4353" width="10.09765625" style="104" customWidth="1"/>
    <col min="4354" max="4354" width="15.3984375" style="104" customWidth="1"/>
    <col min="4355" max="4361" width="11.19921875" style="104"/>
    <col min="4362" max="4362" width="0" style="104" hidden="1" customWidth="1"/>
    <col min="4363" max="4608" width="11.19921875" style="104"/>
    <col min="4609" max="4609" width="10.09765625" style="104" customWidth="1"/>
    <col min="4610" max="4610" width="15.3984375" style="104" customWidth="1"/>
    <col min="4611" max="4617" width="11.19921875" style="104"/>
    <col min="4618" max="4618" width="0" style="104" hidden="1" customWidth="1"/>
    <col min="4619" max="4864" width="11.19921875" style="104"/>
    <col min="4865" max="4865" width="10.09765625" style="104" customWidth="1"/>
    <col min="4866" max="4866" width="15.3984375" style="104" customWidth="1"/>
    <col min="4867" max="4873" width="11.19921875" style="104"/>
    <col min="4874" max="4874" width="0" style="104" hidden="1" customWidth="1"/>
    <col min="4875" max="5120" width="11.19921875" style="104"/>
    <col min="5121" max="5121" width="10.09765625" style="104" customWidth="1"/>
    <col min="5122" max="5122" width="15.3984375" style="104" customWidth="1"/>
    <col min="5123" max="5129" width="11.19921875" style="104"/>
    <col min="5130" max="5130" width="0" style="104" hidden="1" customWidth="1"/>
    <col min="5131" max="5376" width="11.19921875" style="104"/>
    <col min="5377" max="5377" width="10.09765625" style="104" customWidth="1"/>
    <col min="5378" max="5378" width="15.3984375" style="104" customWidth="1"/>
    <col min="5379" max="5385" width="11.19921875" style="104"/>
    <col min="5386" max="5386" width="0" style="104" hidden="1" customWidth="1"/>
    <col min="5387" max="5632" width="11.19921875" style="104"/>
    <col min="5633" max="5633" width="10.09765625" style="104" customWidth="1"/>
    <col min="5634" max="5634" width="15.3984375" style="104" customWidth="1"/>
    <col min="5635" max="5641" width="11.19921875" style="104"/>
    <col min="5642" max="5642" width="0" style="104" hidden="1" customWidth="1"/>
    <col min="5643" max="5888" width="11.19921875" style="104"/>
    <col min="5889" max="5889" width="10.09765625" style="104" customWidth="1"/>
    <col min="5890" max="5890" width="15.3984375" style="104" customWidth="1"/>
    <col min="5891" max="5897" width="11.19921875" style="104"/>
    <col min="5898" max="5898" width="0" style="104" hidden="1" customWidth="1"/>
    <col min="5899" max="6144" width="11.19921875" style="104"/>
    <col min="6145" max="6145" width="10.09765625" style="104" customWidth="1"/>
    <col min="6146" max="6146" width="15.3984375" style="104" customWidth="1"/>
    <col min="6147" max="6153" width="11.19921875" style="104"/>
    <col min="6154" max="6154" width="0" style="104" hidden="1" customWidth="1"/>
    <col min="6155" max="6400" width="11.19921875" style="104"/>
    <col min="6401" max="6401" width="10.09765625" style="104" customWidth="1"/>
    <col min="6402" max="6402" width="15.3984375" style="104" customWidth="1"/>
    <col min="6403" max="6409" width="11.19921875" style="104"/>
    <col min="6410" max="6410" width="0" style="104" hidden="1" customWidth="1"/>
    <col min="6411" max="6656" width="11.19921875" style="104"/>
    <col min="6657" max="6657" width="10.09765625" style="104" customWidth="1"/>
    <col min="6658" max="6658" width="15.3984375" style="104" customWidth="1"/>
    <col min="6659" max="6665" width="11.19921875" style="104"/>
    <col min="6666" max="6666" width="0" style="104" hidden="1" customWidth="1"/>
    <col min="6667" max="6912" width="11.19921875" style="104"/>
    <col min="6913" max="6913" width="10.09765625" style="104" customWidth="1"/>
    <col min="6914" max="6914" width="15.3984375" style="104" customWidth="1"/>
    <col min="6915" max="6921" width="11.19921875" style="104"/>
    <col min="6922" max="6922" width="0" style="104" hidden="1" customWidth="1"/>
    <col min="6923" max="7168" width="11.19921875" style="104"/>
    <col min="7169" max="7169" width="10.09765625" style="104" customWidth="1"/>
    <col min="7170" max="7170" width="15.3984375" style="104" customWidth="1"/>
    <col min="7171" max="7177" width="11.19921875" style="104"/>
    <col min="7178" max="7178" width="0" style="104" hidden="1" customWidth="1"/>
    <col min="7179" max="7424" width="11.19921875" style="104"/>
    <col min="7425" max="7425" width="10.09765625" style="104" customWidth="1"/>
    <col min="7426" max="7426" width="15.3984375" style="104" customWidth="1"/>
    <col min="7427" max="7433" width="11.19921875" style="104"/>
    <col min="7434" max="7434" width="0" style="104" hidden="1" customWidth="1"/>
    <col min="7435" max="7680" width="11.19921875" style="104"/>
    <col min="7681" max="7681" width="10.09765625" style="104" customWidth="1"/>
    <col min="7682" max="7682" width="15.3984375" style="104" customWidth="1"/>
    <col min="7683" max="7689" width="11.19921875" style="104"/>
    <col min="7690" max="7690" width="0" style="104" hidden="1" customWidth="1"/>
    <col min="7691" max="7936" width="11.19921875" style="104"/>
    <col min="7937" max="7937" width="10.09765625" style="104" customWidth="1"/>
    <col min="7938" max="7938" width="15.3984375" style="104" customWidth="1"/>
    <col min="7939" max="7945" width="11.19921875" style="104"/>
    <col min="7946" max="7946" width="0" style="104" hidden="1" customWidth="1"/>
    <col min="7947" max="8192" width="11.19921875" style="104"/>
    <col min="8193" max="8193" width="10.09765625" style="104" customWidth="1"/>
    <col min="8194" max="8194" width="15.3984375" style="104" customWidth="1"/>
    <col min="8195" max="8201" width="11.19921875" style="104"/>
    <col min="8202" max="8202" width="0" style="104" hidden="1" customWidth="1"/>
    <col min="8203" max="8448" width="11.19921875" style="104"/>
    <col min="8449" max="8449" width="10.09765625" style="104" customWidth="1"/>
    <col min="8450" max="8450" width="15.3984375" style="104" customWidth="1"/>
    <col min="8451" max="8457" width="11.19921875" style="104"/>
    <col min="8458" max="8458" width="0" style="104" hidden="1" customWidth="1"/>
    <col min="8459" max="8704" width="11.19921875" style="104"/>
    <col min="8705" max="8705" width="10.09765625" style="104" customWidth="1"/>
    <col min="8706" max="8706" width="15.3984375" style="104" customWidth="1"/>
    <col min="8707" max="8713" width="11.19921875" style="104"/>
    <col min="8714" max="8714" width="0" style="104" hidden="1" customWidth="1"/>
    <col min="8715" max="8960" width="11.19921875" style="104"/>
    <col min="8961" max="8961" width="10.09765625" style="104" customWidth="1"/>
    <col min="8962" max="8962" width="15.3984375" style="104" customWidth="1"/>
    <col min="8963" max="8969" width="11.19921875" style="104"/>
    <col min="8970" max="8970" width="0" style="104" hidden="1" customWidth="1"/>
    <col min="8971" max="9216" width="11.19921875" style="104"/>
    <col min="9217" max="9217" width="10.09765625" style="104" customWidth="1"/>
    <col min="9218" max="9218" width="15.3984375" style="104" customWidth="1"/>
    <col min="9219" max="9225" width="11.19921875" style="104"/>
    <col min="9226" max="9226" width="0" style="104" hidden="1" customWidth="1"/>
    <col min="9227" max="9472" width="11.19921875" style="104"/>
    <col min="9473" max="9473" width="10.09765625" style="104" customWidth="1"/>
    <col min="9474" max="9474" width="15.3984375" style="104" customWidth="1"/>
    <col min="9475" max="9481" width="11.19921875" style="104"/>
    <col min="9482" max="9482" width="0" style="104" hidden="1" customWidth="1"/>
    <col min="9483" max="9728" width="11.19921875" style="104"/>
    <col min="9729" max="9729" width="10.09765625" style="104" customWidth="1"/>
    <col min="9730" max="9730" width="15.3984375" style="104" customWidth="1"/>
    <col min="9731" max="9737" width="11.19921875" style="104"/>
    <col min="9738" max="9738" width="0" style="104" hidden="1" customWidth="1"/>
    <col min="9739" max="9984" width="11.19921875" style="104"/>
    <col min="9985" max="9985" width="10.09765625" style="104" customWidth="1"/>
    <col min="9986" max="9986" width="15.3984375" style="104" customWidth="1"/>
    <col min="9987" max="9993" width="11.19921875" style="104"/>
    <col min="9994" max="9994" width="0" style="104" hidden="1" customWidth="1"/>
    <col min="9995" max="10240" width="11.19921875" style="104"/>
    <col min="10241" max="10241" width="10.09765625" style="104" customWidth="1"/>
    <col min="10242" max="10242" width="15.3984375" style="104" customWidth="1"/>
    <col min="10243" max="10249" width="11.19921875" style="104"/>
    <col min="10250" max="10250" width="0" style="104" hidden="1" customWidth="1"/>
    <col min="10251" max="10496" width="11.19921875" style="104"/>
    <col min="10497" max="10497" width="10.09765625" style="104" customWidth="1"/>
    <col min="10498" max="10498" width="15.3984375" style="104" customWidth="1"/>
    <col min="10499" max="10505" width="11.19921875" style="104"/>
    <col min="10506" max="10506" width="0" style="104" hidden="1" customWidth="1"/>
    <col min="10507" max="10752" width="11.19921875" style="104"/>
    <col min="10753" max="10753" width="10.09765625" style="104" customWidth="1"/>
    <col min="10754" max="10754" width="15.3984375" style="104" customWidth="1"/>
    <col min="10755" max="10761" width="11.19921875" style="104"/>
    <col min="10762" max="10762" width="0" style="104" hidden="1" customWidth="1"/>
    <col min="10763" max="11008" width="11.19921875" style="104"/>
    <col min="11009" max="11009" width="10.09765625" style="104" customWidth="1"/>
    <col min="11010" max="11010" width="15.3984375" style="104" customWidth="1"/>
    <col min="11011" max="11017" width="11.19921875" style="104"/>
    <col min="11018" max="11018" width="0" style="104" hidden="1" customWidth="1"/>
    <col min="11019" max="11264" width="11.19921875" style="104"/>
    <col min="11265" max="11265" width="10.09765625" style="104" customWidth="1"/>
    <col min="11266" max="11266" width="15.3984375" style="104" customWidth="1"/>
    <col min="11267" max="11273" width="11.19921875" style="104"/>
    <col min="11274" max="11274" width="0" style="104" hidden="1" customWidth="1"/>
    <col min="11275" max="11520" width="11.19921875" style="104"/>
    <col min="11521" max="11521" width="10.09765625" style="104" customWidth="1"/>
    <col min="11522" max="11522" width="15.3984375" style="104" customWidth="1"/>
    <col min="11523" max="11529" width="11.19921875" style="104"/>
    <col min="11530" max="11530" width="0" style="104" hidden="1" customWidth="1"/>
    <col min="11531" max="11776" width="11.19921875" style="104"/>
    <col min="11777" max="11777" width="10.09765625" style="104" customWidth="1"/>
    <col min="11778" max="11778" width="15.3984375" style="104" customWidth="1"/>
    <col min="11779" max="11785" width="11.19921875" style="104"/>
    <col min="11786" max="11786" width="0" style="104" hidden="1" customWidth="1"/>
    <col min="11787" max="12032" width="11.19921875" style="104"/>
    <col min="12033" max="12033" width="10.09765625" style="104" customWidth="1"/>
    <col min="12034" max="12034" width="15.3984375" style="104" customWidth="1"/>
    <col min="12035" max="12041" width="11.19921875" style="104"/>
    <col min="12042" max="12042" width="0" style="104" hidden="1" customWidth="1"/>
    <col min="12043" max="12288" width="11.19921875" style="104"/>
    <col min="12289" max="12289" width="10.09765625" style="104" customWidth="1"/>
    <col min="12290" max="12290" width="15.3984375" style="104" customWidth="1"/>
    <col min="12291" max="12297" width="11.19921875" style="104"/>
    <col min="12298" max="12298" width="0" style="104" hidden="1" customWidth="1"/>
    <col min="12299" max="12544" width="11.19921875" style="104"/>
    <col min="12545" max="12545" width="10.09765625" style="104" customWidth="1"/>
    <col min="12546" max="12546" width="15.3984375" style="104" customWidth="1"/>
    <col min="12547" max="12553" width="11.19921875" style="104"/>
    <col min="12554" max="12554" width="0" style="104" hidden="1" customWidth="1"/>
    <col min="12555" max="12800" width="11.19921875" style="104"/>
    <col min="12801" max="12801" width="10.09765625" style="104" customWidth="1"/>
    <col min="12802" max="12802" width="15.3984375" style="104" customWidth="1"/>
    <col min="12803" max="12809" width="11.19921875" style="104"/>
    <col min="12810" max="12810" width="0" style="104" hidden="1" customWidth="1"/>
    <col min="12811" max="13056" width="11.19921875" style="104"/>
    <col min="13057" max="13057" width="10.09765625" style="104" customWidth="1"/>
    <col min="13058" max="13058" width="15.3984375" style="104" customWidth="1"/>
    <col min="13059" max="13065" width="11.19921875" style="104"/>
    <col min="13066" max="13066" width="0" style="104" hidden="1" customWidth="1"/>
    <col min="13067" max="13312" width="11.19921875" style="104"/>
    <col min="13313" max="13313" width="10.09765625" style="104" customWidth="1"/>
    <col min="13314" max="13314" width="15.3984375" style="104" customWidth="1"/>
    <col min="13315" max="13321" width="11.19921875" style="104"/>
    <col min="13322" max="13322" width="0" style="104" hidden="1" customWidth="1"/>
    <col min="13323" max="13568" width="11.19921875" style="104"/>
    <col min="13569" max="13569" width="10.09765625" style="104" customWidth="1"/>
    <col min="13570" max="13570" width="15.3984375" style="104" customWidth="1"/>
    <col min="13571" max="13577" width="11.19921875" style="104"/>
    <col min="13578" max="13578" width="0" style="104" hidden="1" customWidth="1"/>
    <col min="13579" max="13824" width="11.19921875" style="104"/>
    <col min="13825" max="13825" width="10.09765625" style="104" customWidth="1"/>
    <col min="13826" max="13826" width="15.3984375" style="104" customWidth="1"/>
    <col min="13827" max="13833" width="11.19921875" style="104"/>
    <col min="13834" max="13834" width="0" style="104" hidden="1" customWidth="1"/>
    <col min="13835" max="14080" width="11.19921875" style="104"/>
    <col min="14081" max="14081" width="10.09765625" style="104" customWidth="1"/>
    <col min="14082" max="14082" width="15.3984375" style="104" customWidth="1"/>
    <col min="14083" max="14089" width="11.19921875" style="104"/>
    <col min="14090" max="14090" width="0" style="104" hidden="1" customWidth="1"/>
    <col min="14091" max="14336" width="11.19921875" style="104"/>
    <col min="14337" max="14337" width="10.09765625" style="104" customWidth="1"/>
    <col min="14338" max="14338" width="15.3984375" style="104" customWidth="1"/>
    <col min="14339" max="14345" width="11.19921875" style="104"/>
    <col min="14346" max="14346" width="0" style="104" hidden="1" customWidth="1"/>
    <col min="14347" max="14592" width="11.19921875" style="104"/>
    <col min="14593" max="14593" width="10.09765625" style="104" customWidth="1"/>
    <col min="14594" max="14594" width="15.3984375" style="104" customWidth="1"/>
    <col min="14595" max="14601" width="11.19921875" style="104"/>
    <col min="14602" max="14602" width="0" style="104" hidden="1" customWidth="1"/>
    <col min="14603" max="14848" width="11.19921875" style="104"/>
    <col min="14849" max="14849" width="10.09765625" style="104" customWidth="1"/>
    <col min="14850" max="14850" width="15.3984375" style="104" customWidth="1"/>
    <col min="14851" max="14857" width="11.19921875" style="104"/>
    <col min="14858" max="14858" width="0" style="104" hidden="1" customWidth="1"/>
    <col min="14859" max="15104" width="11.19921875" style="104"/>
    <col min="15105" max="15105" width="10.09765625" style="104" customWidth="1"/>
    <col min="15106" max="15106" width="15.3984375" style="104" customWidth="1"/>
    <col min="15107" max="15113" width="11.19921875" style="104"/>
    <col min="15114" max="15114" width="0" style="104" hidden="1" customWidth="1"/>
    <col min="15115" max="15360" width="11.19921875" style="104"/>
    <col min="15361" max="15361" width="10.09765625" style="104" customWidth="1"/>
    <col min="15362" max="15362" width="15.3984375" style="104" customWidth="1"/>
    <col min="15363" max="15369" width="11.19921875" style="104"/>
    <col min="15370" max="15370" width="0" style="104" hidden="1" customWidth="1"/>
    <col min="15371" max="15616" width="11.19921875" style="104"/>
    <col min="15617" max="15617" width="10.09765625" style="104" customWidth="1"/>
    <col min="15618" max="15618" width="15.3984375" style="104" customWidth="1"/>
    <col min="15619" max="15625" width="11.19921875" style="104"/>
    <col min="15626" max="15626" width="0" style="104" hidden="1" customWidth="1"/>
    <col min="15627" max="15872" width="11.19921875" style="104"/>
    <col min="15873" max="15873" width="10.09765625" style="104" customWidth="1"/>
    <col min="15874" max="15874" width="15.3984375" style="104" customWidth="1"/>
    <col min="15875" max="15881" width="11.19921875" style="104"/>
    <col min="15882" max="15882" width="0" style="104" hidden="1" customWidth="1"/>
    <col min="15883" max="16128" width="11.19921875" style="104"/>
    <col min="16129" max="16129" width="10.09765625" style="104" customWidth="1"/>
    <col min="16130" max="16130" width="15.3984375" style="104" customWidth="1"/>
    <col min="16131" max="16137" width="11.19921875" style="104"/>
    <col min="16138" max="16138" width="0" style="104" hidden="1" customWidth="1"/>
    <col min="16139" max="16383" width="11.19921875" style="104"/>
    <col min="16384" max="16384" width="9.09765625" style="104" customWidth="1"/>
  </cols>
  <sheetData>
    <row r="1" spans="1:9">
      <c r="A1" s="105" t="s">
        <v>38</v>
      </c>
      <c r="B1" s="106"/>
      <c r="C1" s="107"/>
      <c r="D1" s="108"/>
      <c r="E1" s="108"/>
      <c r="F1" s="108"/>
      <c r="G1" s="108"/>
      <c r="H1" s="109"/>
    </row>
    <row r="2" spans="1:9">
      <c r="A2" s="110" t="s">
        <v>39</v>
      </c>
      <c r="B2" s="111"/>
      <c r="C2" s="112"/>
      <c r="D2" s="113"/>
      <c r="E2" s="114" t="s">
        <v>40</v>
      </c>
      <c r="F2" s="113"/>
      <c r="G2" s="113"/>
      <c r="H2" s="115"/>
    </row>
    <row r="3" spans="1:9" ht="13.8" thickBot="1">
      <c r="A3" s="79" t="str">
        <f>+'2,4 Cargue y botada '!A5</f>
        <v>MUNICIPIO DE SANTAFE DE ANTIOQUIA</v>
      </c>
      <c r="B3" s="116"/>
      <c r="C3" s="117"/>
      <c r="D3" s="964"/>
      <c r="E3" s="965"/>
      <c r="F3" s="965"/>
      <c r="G3" s="965"/>
      <c r="H3" s="966"/>
    </row>
    <row r="4" spans="1:9">
      <c r="A4" s="118"/>
      <c r="B4" s="113"/>
      <c r="C4" s="113"/>
      <c r="D4" s="113"/>
      <c r="E4" s="113"/>
      <c r="F4" s="113"/>
      <c r="G4" s="113"/>
      <c r="H4" s="113"/>
    </row>
    <row r="5" spans="1:9" ht="34.950000000000003" customHeight="1">
      <c r="A5" s="97" t="s">
        <v>179</v>
      </c>
      <c r="B5" s="976" t="str">
        <f>+PRESUPUESTO!A2</f>
        <v>MANTENIMIENTO Y MEJORAMIENTO DE LAS VÍAS URBANAS DEL  MUNICIPIO DE SANTA FE DE ANTIOQUIA, MEDIANTE LA REPOSICIÓN DE PAVIMENTO</v>
      </c>
      <c r="C5" s="977"/>
      <c r="D5" s="977"/>
      <c r="E5" s="977"/>
      <c r="F5" s="977"/>
      <c r="G5" s="119" t="s">
        <v>73</v>
      </c>
      <c r="H5" s="113"/>
    </row>
    <row r="6" spans="1:9" ht="25.95" customHeight="1">
      <c r="A6" s="118" t="s">
        <v>74</v>
      </c>
      <c r="B6" s="979" t="str">
        <f>+PRESUPUESTO!B22</f>
        <v>Colocación de MALLA ELECTROSOLDADA TIPO D 84. Incluye el suministro y el transporte del material y todos los elementos necesarios para su correcta colocación.</v>
      </c>
      <c r="C6" s="978"/>
      <c r="D6" s="978"/>
      <c r="E6" s="978"/>
      <c r="F6" s="978"/>
      <c r="G6" s="119" t="s">
        <v>75</v>
      </c>
      <c r="H6" s="280">
        <v>5.2</v>
      </c>
    </row>
    <row r="7" spans="1:9">
      <c r="A7" s="119"/>
      <c r="B7" s="119"/>
      <c r="C7" s="113"/>
      <c r="D7" s="119"/>
      <c r="E7" s="119"/>
      <c r="F7" s="119"/>
      <c r="G7" s="119" t="s">
        <v>77</v>
      </c>
      <c r="H7" s="280" t="s">
        <v>8</v>
      </c>
    </row>
    <row r="8" spans="1:9" ht="13.8" thickBot="1">
      <c r="A8" s="114" t="s">
        <v>46</v>
      </c>
      <c r="B8" s="114"/>
      <c r="C8" s="113"/>
      <c r="D8" s="113"/>
      <c r="E8" s="113"/>
      <c r="F8" s="113"/>
      <c r="G8" s="113"/>
      <c r="H8" s="113"/>
    </row>
    <row r="9" spans="1:9">
      <c r="A9" s="970" t="s">
        <v>47</v>
      </c>
      <c r="B9" s="971"/>
      <c r="C9" s="972"/>
      <c r="D9" s="120" t="s">
        <v>48</v>
      </c>
      <c r="E9" s="121" t="s">
        <v>49</v>
      </c>
      <c r="F9" s="120" t="s">
        <v>50</v>
      </c>
      <c r="G9" s="122" t="s">
        <v>51</v>
      </c>
      <c r="H9" s="123"/>
    </row>
    <row r="10" spans="1:9">
      <c r="A10" s="961" t="s">
        <v>52</v>
      </c>
      <c r="B10" s="962"/>
      <c r="C10" s="963"/>
      <c r="D10" s="124"/>
      <c r="E10" s="169"/>
      <c r="F10" s="125">
        <v>0.05</v>
      </c>
      <c r="G10" s="126">
        <f>F10*H29</f>
        <v>351.45000000000005</v>
      </c>
      <c r="H10" s="127"/>
    </row>
    <row r="11" spans="1:9">
      <c r="A11" s="961" t="s">
        <v>207</v>
      </c>
      <c r="B11" s="962"/>
      <c r="C11" s="963"/>
      <c r="D11" s="129"/>
      <c r="E11" s="128">
        <f>+EQUIPOS!D18</f>
        <v>716</v>
      </c>
      <c r="F11" s="125">
        <v>0.04</v>
      </c>
      <c r="G11" s="126">
        <f>E11*F11</f>
        <v>28.64</v>
      </c>
      <c r="H11" s="127"/>
      <c r="I11" s="104">
        <f>1/150</f>
        <v>6.6666666666666671E-3</v>
      </c>
    </row>
    <row r="12" spans="1:9" ht="13.8" thickBot="1">
      <c r="A12" s="973"/>
      <c r="B12" s="974"/>
      <c r="C12" s="975"/>
      <c r="D12" s="130"/>
      <c r="E12" s="131"/>
      <c r="F12" s="132"/>
      <c r="G12" s="133"/>
      <c r="H12" s="134"/>
    </row>
    <row r="13" spans="1:9" ht="13.8" thickBot="1">
      <c r="A13" s="113"/>
      <c r="B13" s="113"/>
      <c r="C13" s="113"/>
      <c r="D13" s="113"/>
      <c r="E13" s="113"/>
      <c r="F13" s="113"/>
      <c r="G13" s="135" t="s">
        <v>53</v>
      </c>
      <c r="H13" s="136">
        <f>ROUND(SUM(G10:G12),0)</f>
        <v>380</v>
      </c>
    </row>
    <row r="14" spans="1:9" ht="13.8" thickBot="1">
      <c r="A14" s="114" t="s">
        <v>54</v>
      </c>
      <c r="B14" s="114"/>
      <c r="C14" s="113"/>
      <c r="D14" s="113"/>
      <c r="E14" s="113"/>
      <c r="F14" s="113"/>
      <c r="G14" s="113"/>
      <c r="H14" s="113"/>
    </row>
    <row r="15" spans="1:9">
      <c r="A15" s="970" t="s">
        <v>47</v>
      </c>
      <c r="B15" s="971"/>
      <c r="C15" s="972"/>
      <c r="D15" s="120" t="s">
        <v>1</v>
      </c>
      <c r="E15" s="120" t="s">
        <v>55</v>
      </c>
      <c r="F15" s="120" t="s">
        <v>56</v>
      </c>
      <c r="G15" s="122" t="s">
        <v>51</v>
      </c>
      <c r="H15" s="123"/>
    </row>
    <row r="16" spans="1:9">
      <c r="A16" s="980" t="s">
        <v>212</v>
      </c>
      <c r="B16" s="962"/>
      <c r="C16" s="981"/>
      <c r="D16" s="124" t="s">
        <v>8</v>
      </c>
      <c r="E16" s="284">
        <v>7500</v>
      </c>
      <c r="F16" s="286">
        <v>1.05</v>
      </c>
      <c r="G16" s="126">
        <f>+E16*F16</f>
        <v>7875</v>
      </c>
      <c r="H16" s="127"/>
      <c r="I16" s="104">
        <f>1/2.5</f>
        <v>0.4</v>
      </c>
    </row>
    <row r="17" spans="1:9">
      <c r="A17" s="980" t="s">
        <v>209</v>
      </c>
      <c r="B17" s="962"/>
      <c r="C17" s="981"/>
      <c r="D17" s="129" t="s">
        <v>201</v>
      </c>
      <c r="E17" s="285">
        <v>7000</v>
      </c>
      <c r="F17" s="287">
        <v>0.03</v>
      </c>
      <c r="G17" s="126">
        <f>+E17*F17</f>
        <v>210</v>
      </c>
      <c r="H17" s="127"/>
    </row>
    <row r="18" spans="1:9" ht="13.8" thickBot="1">
      <c r="A18" s="980"/>
      <c r="B18" s="962"/>
      <c r="C18" s="981"/>
      <c r="D18" s="129"/>
      <c r="E18" s="285"/>
      <c r="F18" s="287"/>
      <c r="G18" s="126"/>
      <c r="H18" s="127"/>
    </row>
    <row r="19" spans="1:9" ht="13.8" thickBot="1">
      <c r="A19" s="113"/>
      <c r="B19" s="113"/>
      <c r="C19" s="113"/>
      <c r="D19" s="113"/>
      <c r="E19" s="113"/>
      <c r="F19" s="113"/>
      <c r="G19" s="135" t="s">
        <v>53</v>
      </c>
      <c r="H19" s="136">
        <f>ROUND(SUM(G16:G18),0)</f>
        <v>8085</v>
      </c>
    </row>
    <row r="20" spans="1:9" ht="13.8" thickBot="1">
      <c r="A20" s="145" t="s">
        <v>57</v>
      </c>
      <c r="B20" s="145"/>
      <c r="C20" s="143"/>
      <c r="D20" s="113"/>
      <c r="E20" s="113"/>
      <c r="F20" s="113"/>
      <c r="G20" s="113"/>
      <c r="H20" s="113"/>
    </row>
    <row r="21" spans="1:9">
      <c r="A21" s="146" t="s">
        <v>58</v>
      </c>
      <c r="B21" s="147"/>
      <c r="C21" s="148" t="s">
        <v>59</v>
      </c>
      <c r="D21" s="120" t="s">
        <v>60</v>
      </c>
      <c r="E21" s="120" t="s">
        <v>61</v>
      </c>
      <c r="F21" s="120" t="s">
        <v>62</v>
      </c>
      <c r="G21" s="149" t="s">
        <v>51</v>
      </c>
      <c r="H21" s="123"/>
    </row>
    <row r="22" spans="1:9">
      <c r="A22" s="961"/>
      <c r="B22" s="963"/>
      <c r="C22" s="178"/>
      <c r="D22" s="124"/>
      <c r="E22" s="151"/>
      <c r="F22" s="128"/>
      <c r="G22" s="128"/>
      <c r="H22" s="127"/>
    </row>
    <row r="23" spans="1:9" ht="13.8" thickBot="1">
      <c r="A23" s="152"/>
      <c r="B23" s="153"/>
      <c r="C23" s="130"/>
      <c r="D23" s="131"/>
      <c r="E23" s="132"/>
      <c r="F23" s="133"/>
      <c r="G23" s="130"/>
      <c r="H23" s="127"/>
    </row>
    <row r="24" spans="1:9" ht="13.8" thickBot="1">
      <c r="A24" s="113"/>
      <c r="B24" s="113"/>
      <c r="C24" s="113"/>
      <c r="D24" s="113"/>
      <c r="E24" s="113"/>
      <c r="F24" s="113"/>
      <c r="G24" s="135" t="s">
        <v>53</v>
      </c>
      <c r="H24" s="136">
        <f>ROUND(SUM(G22:G23),0)</f>
        <v>0</v>
      </c>
    </row>
    <row r="25" spans="1:9" ht="13.8" thickBot="1">
      <c r="A25" s="145" t="s">
        <v>63</v>
      </c>
      <c r="B25" s="145"/>
      <c r="C25" s="113"/>
      <c r="D25" s="113"/>
      <c r="E25" s="113"/>
      <c r="F25" s="113"/>
      <c r="G25" s="113"/>
      <c r="H25" s="113"/>
    </row>
    <row r="26" spans="1:9">
      <c r="A26" s="146" t="s">
        <v>64</v>
      </c>
      <c r="B26" s="147"/>
      <c r="C26" s="154" t="s">
        <v>65</v>
      </c>
      <c r="D26" s="120" t="s">
        <v>66</v>
      </c>
      <c r="E26" s="121" t="s">
        <v>67</v>
      </c>
      <c r="F26" s="154" t="s">
        <v>50</v>
      </c>
      <c r="G26" s="122" t="s">
        <v>51</v>
      </c>
      <c r="H26" s="123"/>
    </row>
    <row r="27" spans="1:9">
      <c r="A27" s="137" t="s">
        <v>210</v>
      </c>
      <c r="B27" s="138"/>
      <c r="C27" s="128">
        <v>1</v>
      </c>
      <c r="D27" s="103"/>
      <c r="E27" s="128">
        <f>+Salarios!G11*C27</f>
        <v>78096</v>
      </c>
      <c r="F27" s="289">
        <v>0.03</v>
      </c>
      <c r="G27" s="155">
        <f>+E27*F27</f>
        <v>2342.88</v>
      </c>
      <c r="H27" s="127"/>
      <c r="I27" s="104">
        <f>1/5</f>
        <v>0.2</v>
      </c>
    </row>
    <row r="28" spans="1:9" ht="13.8" thickBot="1">
      <c r="A28" s="137" t="s">
        <v>4</v>
      </c>
      <c r="B28" s="138"/>
      <c r="C28" s="128">
        <v>1</v>
      </c>
      <c r="D28" s="103"/>
      <c r="E28" s="128">
        <f>+Salarios!G9*C28</f>
        <v>156192.00000000006</v>
      </c>
      <c r="F28" s="289">
        <v>0.03</v>
      </c>
      <c r="G28" s="155">
        <f>+E28*F28</f>
        <v>4685.7600000000011</v>
      </c>
      <c r="H28" s="127"/>
      <c r="I28" s="104">
        <f>1/6</f>
        <v>0.16666666666666666</v>
      </c>
    </row>
    <row r="29" spans="1:9" ht="13.8" thickBot="1">
      <c r="A29" s="113"/>
      <c r="B29" s="113"/>
      <c r="C29" s="113"/>
      <c r="D29" s="113"/>
      <c r="E29" s="113"/>
      <c r="F29" s="113"/>
      <c r="G29" s="135" t="s">
        <v>53</v>
      </c>
      <c r="H29" s="136">
        <f>ROUND(SUM(G27:G28),0)</f>
        <v>7029</v>
      </c>
    </row>
    <row r="30" spans="1:9" ht="13.8" thickBot="1">
      <c r="A30" s="113"/>
      <c r="B30" s="113"/>
      <c r="C30" s="113"/>
      <c r="D30" s="113"/>
      <c r="E30" s="113"/>
      <c r="F30" s="113"/>
      <c r="G30" s="157"/>
      <c r="H30" s="113"/>
    </row>
    <row r="31" spans="1:9" ht="13.8" thickBot="1">
      <c r="A31" s="113"/>
      <c r="B31" s="113"/>
      <c r="C31" s="113"/>
      <c r="D31" s="113"/>
      <c r="E31" s="111" t="s">
        <v>68</v>
      </c>
      <c r="F31" s="158"/>
      <c r="G31" s="158"/>
      <c r="H31" s="136">
        <f>ROUND((H13+H19+H24+H29),0)</f>
        <v>15494</v>
      </c>
    </row>
    <row r="32" spans="1:9" ht="13.8" thickBot="1">
      <c r="A32" s="114" t="s">
        <v>69</v>
      </c>
      <c r="B32" s="114"/>
      <c r="C32" s="113"/>
      <c r="D32" s="113"/>
      <c r="E32" s="113"/>
      <c r="F32" s="113"/>
      <c r="G32" s="113"/>
      <c r="H32" s="113"/>
    </row>
    <row r="33" spans="1:8">
      <c r="A33" s="159" t="s">
        <v>47</v>
      </c>
      <c r="B33" s="160"/>
      <c r="C33" s="160"/>
      <c r="D33" s="160"/>
      <c r="E33" s="161"/>
      <c r="F33" s="162" t="s">
        <v>3</v>
      </c>
      <c r="G33" s="163" t="s">
        <v>70</v>
      </c>
      <c r="H33" s="123"/>
    </row>
    <row r="34" spans="1:8">
      <c r="A34" s="137" t="s">
        <v>35</v>
      </c>
      <c r="B34" s="138"/>
      <c r="C34" s="138"/>
      <c r="D34" s="138"/>
      <c r="E34" s="139"/>
      <c r="F34" s="85"/>
      <c r="G34" s="164">
        <f>+F34*H31</f>
        <v>0</v>
      </c>
      <c r="H34" s="165"/>
    </row>
    <row r="35" spans="1:8">
      <c r="A35" s="137" t="s">
        <v>71</v>
      </c>
      <c r="B35" s="138"/>
      <c r="C35" s="138"/>
      <c r="D35" s="138"/>
      <c r="E35" s="139"/>
      <c r="F35" s="166"/>
      <c r="G35" s="164">
        <f>+F35*H31</f>
        <v>0</v>
      </c>
      <c r="H35" s="165"/>
    </row>
    <row r="36" spans="1:8" ht="13.8" thickBot="1">
      <c r="A36" s="142" t="s">
        <v>0</v>
      </c>
      <c r="B36" s="143"/>
      <c r="C36" s="143"/>
      <c r="D36" s="143"/>
      <c r="E36" s="144"/>
      <c r="F36" s="87"/>
      <c r="G36" s="167">
        <f>+F36*H31</f>
        <v>0</v>
      </c>
      <c r="H36" s="134"/>
    </row>
    <row r="37" spans="1:8" ht="13.8" thickBot="1">
      <c r="A37" s="113"/>
      <c r="B37" s="113"/>
      <c r="C37" s="113"/>
      <c r="D37" s="113"/>
      <c r="E37" s="113"/>
      <c r="F37" s="113"/>
      <c r="G37" s="135" t="s">
        <v>53</v>
      </c>
      <c r="H37" s="168">
        <f>ROUND(SUM(G34:G36),0)</f>
        <v>0</v>
      </c>
    </row>
    <row r="38" spans="1:8" ht="13.8" thickBot="1">
      <c r="A38" s="113"/>
      <c r="B38" s="113"/>
      <c r="C38" s="113"/>
      <c r="D38" s="113"/>
      <c r="E38" s="113"/>
      <c r="F38" s="113"/>
      <c r="G38" s="113"/>
      <c r="H38" s="113"/>
    </row>
    <row r="39" spans="1:8" ht="13.8" thickBot="1">
      <c r="C39" s="113"/>
      <c r="D39" s="111" t="s">
        <v>72</v>
      </c>
      <c r="E39" s="158"/>
      <c r="F39" s="158"/>
      <c r="G39" s="158"/>
      <c r="H39" s="136">
        <f>ROUND((H31+H37),0)</f>
        <v>15494</v>
      </c>
    </row>
    <row r="43" spans="1:8">
      <c r="B43" s="606" t="s">
        <v>399</v>
      </c>
    </row>
    <row r="44" spans="1:8">
      <c r="B44" s="606" t="s">
        <v>400</v>
      </c>
    </row>
    <row r="45" spans="1:8">
      <c r="B45" s="606" t="s">
        <v>401</v>
      </c>
    </row>
  </sheetData>
  <mergeCells count="12">
    <mergeCell ref="A22:B22"/>
    <mergeCell ref="D3:H3"/>
    <mergeCell ref="B5:F5"/>
    <mergeCell ref="B6:F6"/>
    <mergeCell ref="A9:C9"/>
    <mergeCell ref="A10:C10"/>
    <mergeCell ref="A11:C11"/>
    <mergeCell ref="A12:C12"/>
    <mergeCell ref="A15:C15"/>
    <mergeCell ref="A16:C16"/>
    <mergeCell ref="A17:C17"/>
    <mergeCell ref="A18:C18"/>
  </mergeCells>
  <pageMargins left="0.71" right="0.71" top="0.75" bottom="0.75" header="0.31" footer="0.31"/>
  <pageSetup paperSize="9" scale="80" orientation="portrait" horizontalDpi="4294967295" verticalDpi="4294967295" r:id="rId1"/>
  <colBreaks count="1" manualBreakCount="1">
    <brk id="8" max="1048575" man="1"/>
  </col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20C31-12D2-4D15-8AA3-766C9C7D7363}">
  <sheetPr>
    <tabColor rgb="FF92D050"/>
  </sheetPr>
  <dimension ref="A1:I39"/>
  <sheetViews>
    <sheetView view="pageBreakPreview" topLeftCell="A21" zoomScale="90" zoomScaleNormal="130" zoomScaleSheetLayoutView="90" zoomScalePageLayoutView="130" workbookViewId="0">
      <selection activeCell="J33" sqref="J33"/>
    </sheetView>
  </sheetViews>
  <sheetFormatPr baseColWidth="10" defaultRowHeight="13.2"/>
  <cols>
    <col min="1" max="1" width="9.8984375" style="104" customWidth="1"/>
    <col min="2" max="2" width="8.5" style="104" customWidth="1"/>
    <col min="3" max="3" width="14.19921875" style="104" customWidth="1"/>
    <col min="4" max="8" width="11.19921875" style="104"/>
    <col min="9" max="9" width="11.59765625" style="104" bestFit="1" customWidth="1"/>
    <col min="10" max="10" width="9.09765625" style="104" customWidth="1"/>
    <col min="11" max="256" width="11.19921875" style="104"/>
    <col min="257" max="257" width="10.09765625" style="104" customWidth="1"/>
    <col min="258" max="258" width="15.3984375" style="104" customWidth="1"/>
    <col min="259" max="265" width="11.19921875" style="104"/>
    <col min="266" max="266" width="0" style="104" hidden="1" customWidth="1"/>
    <col min="267" max="512" width="11.19921875" style="104"/>
    <col min="513" max="513" width="10.09765625" style="104" customWidth="1"/>
    <col min="514" max="514" width="15.3984375" style="104" customWidth="1"/>
    <col min="515" max="521" width="11.19921875" style="104"/>
    <col min="522" max="522" width="0" style="104" hidden="1" customWidth="1"/>
    <col min="523" max="768" width="11.19921875" style="104"/>
    <col min="769" max="769" width="10.09765625" style="104" customWidth="1"/>
    <col min="770" max="770" width="15.3984375" style="104" customWidth="1"/>
    <col min="771" max="777" width="11.19921875" style="104"/>
    <col min="778" max="778" width="0" style="104" hidden="1" customWidth="1"/>
    <col min="779" max="1024" width="11.19921875" style="104"/>
    <col min="1025" max="1025" width="10.09765625" style="104" customWidth="1"/>
    <col min="1026" max="1026" width="15.3984375" style="104" customWidth="1"/>
    <col min="1027" max="1033" width="11.19921875" style="104"/>
    <col min="1034" max="1034" width="0" style="104" hidden="1" customWidth="1"/>
    <col min="1035" max="1280" width="11.19921875" style="104"/>
    <col min="1281" max="1281" width="10.09765625" style="104" customWidth="1"/>
    <col min="1282" max="1282" width="15.3984375" style="104" customWidth="1"/>
    <col min="1283" max="1289" width="11.19921875" style="104"/>
    <col min="1290" max="1290" width="0" style="104" hidden="1" customWidth="1"/>
    <col min="1291" max="1536" width="11.19921875" style="104"/>
    <col min="1537" max="1537" width="10.09765625" style="104" customWidth="1"/>
    <col min="1538" max="1538" width="15.3984375" style="104" customWidth="1"/>
    <col min="1539" max="1545" width="11.19921875" style="104"/>
    <col min="1546" max="1546" width="0" style="104" hidden="1" customWidth="1"/>
    <col min="1547" max="1792" width="11.19921875" style="104"/>
    <col min="1793" max="1793" width="10.09765625" style="104" customWidth="1"/>
    <col min="1794" max="1794" width="15.3984375" style="104" customWidth="1"/>
    <col min="1795" max="1801" width="11.19921875" style="104"/>
    <col min="1802" max="1802" width="0" style="104" hidden="1" customWidth="1"/>
    <col min="1803" max="2048" width="11.19921875" style="104"/>
    <col min="2049" max="2049" width="10.09765625" style="104" customWidth="1"/>
    <col min="2050" max="2050" width="15.3984375" style="104" customWidth="1"/>
    <col min="2051" max="2057" width="11.19921875" style="104"/>
    <col min="2058" max="2058" width="0" style="104" hidden="1" customWidth="1"/>
    <col min="2059" max="2304" width="11.19921875" style="104"/>
    <col min="2305" max="2305" width="10.09765625" style="104" customWidth="1"/>
    <col min="2306" max="2306" width="15.3984375" style="104" customWidth="1"/>
    <col min="2307" max="2313" width="11.19921875" style="104"/>
    <col min="2314" max="2314" width="0" style="104" hidden="1" customWidth="1"/>
    <col min="2315" max="2560" width="11.19921875" style="104"/>
    <col min="2561" max="2561" width="10.09765625" style="104" customWidth="1"/>
    <col min="2562" max="2562" width="15.3984375" style="104" customWidth="1"/>
    <col min="2563" max="2569" width="11.19921875" style="104"/>
    <col min="2570" max="2570" width="0" style="104" hidden="1" customWidth="1"/>
    <col min="2571" max="2816" width="11.19921875" style="104"/>
    <col min="2817" max="2817" width="10.09765625" style="104" customWidth="1"/>
    <col min="2818" max="2818" width="15.3984375" style="104" customWidth="1"/>
    <col min="2819" max="2825" width="11.19921875" style="104"/>
    <col min="2826" max="2826" width="0" style="104" hidden="1" customWidth="1"/>
    <col min="2827" max="3072" width="11.19921875" style="104"/>
    <col min="3073" max="3073" width="10.09765625" style="104" customWidth="1"/>
    <col min="3074" max="3074" width="15.3984375" style="104" customWidth="1"/>
    <col min="3075" max="3081" width="11.19921875" style="104"/>
    <col min="3082" max="3082" width="0" style="104" hidden="1" customWidth="1"/>
    <col min="3083" max="3328" width="11.19921875" style="104"/>
    <col min="3329" max="3329" width="10.09765625" style="104" customWidth="1"/>
    <col min="3330" max="3330" width="15.3984375" style="104" customWidth="1"/>
    <col min="3331" max="3337" width="11.19921875" style="104"/>
    <col min="3338" max="3338" width="0" style="104" hidden="1" customWidth="1"/>
    <col min="3339" max="3584" width="11.19921875" style="104"/>
    <col min="3585" max="3585" width="10.09765625" style="104" customWidth="1"/>
    <col min="3586" max="3586" width="15.3984375" style="104" customWidth="1"/>
    <col min="3587" max="3593" width="11.19921875" style="104"/>
    <col min="3594" max="3594" width="0" style="104" hidden="1" customWidth="1"/>
    <col min="3595" max="3840" width="11.19921875" style="104"/>
    <col min="3841" max="3841" width="10.09765625" style="104" customWidth="1"/>
    <col min="3842" max="3842" width="15.3984375" style="104" customWidth="1"/>
    <col min="3843" max="3849" width="11.19921875" style="104"/>
    <col min="3850" max="3850" width="0" style="104" hidden="1" customWidth="1"/>
    <col min="3851" max="4096" width="11.19921875" style="104"/>
    <col min="4097" max="4097" width="10.09765625" style="104" customWidth="1"/>
    <col min="4098" max="4098" width="15.3984375" style="104" customWidth="1"/>
    <col min="4099" max="4105" width="11.19921875" style="104"/>
    <col min="4106" max="4106" width="0" style="104" hidden="1" customWidth="1"/>
    <col min="4107" max="4352" width="11.19921875" style="104"/>
    <col min="4353" max="4353" width="10.09765625" style="104" customWidth="1"/>
    <col min="4354" max="4354" width="15.3984375" style="104" customWidth="1"/>
    <col min="4355" max="4361" width="11.19921875" style="104"/>
    <col min="4362" max="4362" width="0" style="104" hidden="1" customWidth="1"/>
    <col min="4363" max="4608" width="11.19921875" style="104"/>
    <col min="4609" max="4609" width="10.09765625" style="104" customWidth="1"/>
    <col min="4610" max="4610" width="15.3984375" style="104" customWidth="1"/>
    <col min="4611" max="4617" width="11.19921875" style="104"/>
    <col min="4618" max="4618" width="0" style="104" hidden="1" customWidth="1"/>
    <col min="4619" max="4864" width="11.19921875" style="104"/>
    <col min="4865" max="4865" width="10.09765625" style="104" customWidth="1"/>
    <col min="4866" max="4866" width="15.3984375" style="104" customWidth="1"/>
    <col min="4867" max="4873" width="11.19921875" style="104"/>
    <col min="4874" max="4874" width="0" style="104" hidden="1" customWidth="1"/>
    <col min="4875" max="5120" width="11.19921875" style="104"/>
    <col min="5121" max="5121" width="10.09765625" style="104" customWidth="1"/>
    <col min="5122" max="5122" width="15.3984375" style="104" customWidth="1"/>
    <col min="5123" max="5129" width="11.19921875" style="104"/>
    <col min="5130" max="5130" width="0" style="104" hidden="1" customWidth="1"/>
    <col min="5131" max="5376" width="11.19921875" style="104"/>
    <col min="5377" max="5377" width="10.09765625" style="104" customWidth="1"/>
    <col min="5378" max="5378" width="15.3984375" style="104" customWidth="1"/>
    <col min="5379" max="5385" width="11.19921875" style="104"/>
    <col min="5386" max="5386" width="0" style="104" hidden="1" customWidth="1"/>
    <col min="5387" max="5632" width="11.19921875" style="104"/>
    <col min="5633" max="5633" width="10.09765625" style="104" customWidth="1"/>
    <col min="5634" max="5634" width="15.3984375" style="104" customWidth="1"/>
    <col min="5635" max="5641" width="11.19921875" style="104"/>
    <col min="5642" max="5642" width="0" style="104" hidden="1" customWidth="1"/>
    <col min="5643" max="5888" width="11.19921875" style="104"/>
    <col min="5889" max="5889" width="10.09765625" style="104" customWidth="1"/>
    <col min="5890" max="5890" width="15.3984375" style="104" customWidth="1"/>
    <col min="5891" max="5897" width="11.19921875" style="104"/>
    <col min="5898" max="5898" width="0" style="104" hidden="1" customWidth="1"/>
    <col min="5899" max="6144" width="11.19921875" style="104"/>
    <col min="6145" max="6145" width="10.09765625" style="104" customWidth="1"/>
    <col min="6146" max="6146" width="15.3984375" style="104" customWidth="1"/>
    <col min="6147" max="6153" width="11.19921875" style="104"/>
    <col min="6154" max="6154" width="0" style="104" hidden="1" customWidth="1"/>
    <col min="6155" max="6400" width="11.19921875" style="104"/>
    <col min="6401" max="6401" width="10.09765625" style="104" customWidth="1"/>
    <col min="6402" max="6402" width="15.3984375" style="104" customWidth="1"/>
    <col min="6403" max="6409" width="11.19921875" style="104"/>
    <col min="6410" max="6410" width="0" style="104" hidden="1" customWidth="1"/>
    <col min="6411" max="6656" width="11.19921875" style="104"/>
    <col min="6657" max="6657" width="10.09765625" style="104" customWidth="1"/>
    <col min="6658" max="6658" width="15.3984375" style="104" customWidth="1"/>
    <col min="6659" max="6665" width="11.19921875" style="104"/>
    <col min="6666" max="6666" width="0" style="104" hidden="1" customWidth="1"/>
    <col min="6667" max="6912" width="11.19921875" style="104"/>
    <col min="6913" max="6913" width="10.09765625" style="104" customWidth="1"/>
    <col min="6914" max="6914" width="15.3984375" style="104" customWidth="1"/>
    <col min="6915" max="6921" width="11.19921875" style="104"/>
    <col min="6922" max="6922" width="0" style="104" hidden="1" customWidth="1"/>
    <col min="6923" max="7168" width="11.19921875" style="104"/>
    <col min="7169" max="7169" width="10.09765625" style="104" customWidth="1"/>
    <col min="7170" max="7170" width="15.3984375" style="104" customWidth="1"/>
    <col min="7171" max="7177" width="11.19921875" style="104"/>
    <col min="7178" max="7178" width="0" style="104" hidden="1" customWidth="1"/>
    <col min="7179" max="7424" width="11.19921875" style="104"/>
    <col min="7425" max="7425" width="10.09765625" style="104" customWidth="1"/>
    <col min="7426" max="7426" width="15.3984375" style="104" customWidth="1"/>
    <col min="7427" max="7433" width="11.19921875" style="104"/>
    <col min="7434" max="7434" width="0" style="104" hidden="1" customWidth="1"/>
    <col min="7435" max="7680" width="11.19921875" style="104"/>
    <col min="7681" max="7681" width="10.09765625" style="104" customWidth="1"/>
    <col min="7682" max="7682" width="15.3984375" style="104" customWidth="1"/>
    <col min="7683" max="7689" width="11.19921875" style="104"/>
    <col min="7690" max="7690" width="0" style="104" hidden="1" customWidth="1"/>
    <col min="7691" max="7936" width="11.19921875" style="104"/>
    <col min="7937" max="7937" width="10.09765625" style="104" customWidth="1"/>
    <col min="7938" max="7938" width="15.3984375" style="104" customWidth="1"/>
    <col min="7939" max="7945" width="11.19921875" style="104"/>
    <col min="7946" max="7946" width="0" style="104" hidden="1" customWidth="1"/>
    <col min="7947" max="8192" width="11.19921875" style="104"/>
    <col min="8193" max="8193" width="10.09765625" style="104" customWidth="1"/>
    <col min="8194" max="8194" width="15.3984375" style="104" customWidth="1"/>
    <col min="8195" max="8201" width="11.19921875" style="104"/>
    <col min="8202" max="8202" width="0" style="104" hidden="1" customWidth="1"/>
    <col min="8203" max="8448" width="11.19921875" style="104"/>
    <col min="8449" max="8449" width="10.09765625" style="104" customWidth="1"/>
    <col min="8450" max="8450" width="15.3984375" style="104" customWidth="1"/>
    <col min="8451" max="8457" width="11.19921875" style="104"/>
    <col min="8458" max="8458" width="0" style="104" hidden="1" customWidth="1"/>
    <col min="8459" max="8704" width="11.19921875" style="104"/>
    <col min="8705" max="8705" width="10.09765625" style="104" customWidth="1"/>
    <col min="8706" max="8706" width="15.3984375" style="104" customWidth="1"/>
    <col min="8707" max="8713" width="11.19921875" style="104"/>
    <col min="8714" max="8714" width="0" style="104" hidden="1" customWidth="1"/>
    <col min="8715" max="8960" width="11.19921875" style="104"/>
    <col min="8961" max="8961" width="10.09765625" style="104" customWidth="1"/>
    <col min="8962" max="8962" width="15.3984375" style="104" customWidth="1"/>
    <col min="8963" max="8969" width="11.19921875" style="104"/>
    <col min="8970" max="8970" width="0" style="104" hidden="1" customWidth="1"/>
    <col min="8971" max="9216" width="11.19921875" style="104"/>
    <col min="9217" max="9217" width="10.09765625" style="104" customWidth="1"/>
    <col min="9218" max="9218" width="15.3984375" style="104" customWidth="1"/>
    <col min="9219" max="9225" width="11.19921875" style="104"/>
    <col min="9226" max="9226" width="0" style="104" hidden="1" customWidth="1"/>
    <col min="9227" max="9472" width="11.19921875" style="104"/>
    <col min="9473" max="9473" width="10.09765625" style="104" customWidth="1"/>
    <col min="9474" max="9474" width="15.3984375" style="104" customWidth="1"/>
    <col min="9475" max="9481" width="11.19921875" style="104"/>
    <col min="9482" max="9482" width="0" style="104" hidden="1" customWidth="1"/>
    <col min="9483" max="9728" width="11.19921875" style="104"/>
    <col min="9729" max="9729" width="10.09765625" style="104" customWidth="1"/>
    <col min="9730" max="9730" width="15.3984375" style="104" customWidth="1"/>
    <col min="9731" max="9737" width="11.19921875" style="104"/>
    <col min="9738" max="9738" width="0" style="104" hidden="1" customWidth="1"/>
    <col min="9739" max="9984" width="11.19921875" style="104"/>
    <col min="9985" max="9985" width="10.09765625" style="104" customWidth="1"/>
    <col min="9986" max="9986" width="15.3984375" style="104" customWidth="1"/>
    <col min="9987" max="9993" width="11.19921875" style="104"/>
    <col min="9994" max="9994" width="0" style="104" hidden="1" customWidth="1"/>
    <col min="9995" max="10240" width="11.19921875" style="104"/>
    <col min="10241" max="10241" width="10.09765625" style="104" customWidth="1"/>
    <col min="10242" max="10242" width="15.3984375" style="104" customWidth="1"/>
    <col min="10243" max="10249" width="11.19921875" style="104"/>
    <col min="10250" max="10250" width="0" style="104" hidden="1" customWidth="1"/>
    <col min="10251" max="10496" width="11.19921875" style="104"/>
    <col min="10497" max="10497" width="10.09765625" style="104" customWidth="1"/>
    <col min="10498" max="10498" width="15.3984375" style="104" customWidth="1"/>
    <col min="10499" max="10505" width="11.19921875" style="104"/>
    <col min="10506" max="10506" width="0" style="104" hidden="1" customWidth="1"/>
    <col min="10507" max="10752" width="11.19921875" style="104"/>
    <col min="10753" max="10753" width="10.09765625" style="104" customWidth="1"/>
    <col min="10754" max="10754" width="15.3984375" style="104" customWidth="1"/>
    <col min="10755" max="10761" width="11.19921875" style="104"/>
    <col min="10762" max="10762" width="0" style="104" hidden="1" customWidth="1"/>
    <col min="10763" max="11008" width="11.19921875" style="104"/>
    <col min="11009" max="11009" width="10.09765625" style="104" customWidth="1"/>
    <col min="11010" max="11010" width="15.3984375" style="104" customWidth="1"/>
    <col min="11011" max="11017" width="11.19921875" style="104"/>
    <col min="11018" max="11018" width="0" style="104" hidden="1" customWidth="1"/>
    <col min="11019" max="11264" width="11.19921875" style="104"/>
    <col min="11265" max="11265" width="10.09765625" style="104" customWidth="1"/>
    <col min="11266" max="11266" width="15.3984375" style="104" customWidth="1"/>
    <col min="11267" max="11273" width="11.19921875" style="104"/>
    <col min="11274" max="11274" width="0" style="104" hidden="1" customWidth="1"/>
    <col min="11275" max="11520" width="11.19921875" style="104"/>
    <col min="11521" max="11521" width="10.09765625" style="104" customWidth="1"/>
    <col min="11522" max="11522" width="15.3984375" style="104" customWidth="1"/>
    <col min="11523" max="11529" width="11.19921875" style="104"/>
    <col min="11530" max="11530" width="0" style="104" hidden="1" customWidth="1"/>
    <col min="11531" max="11776" width="11.19921875" style="104"/>
    <col min="11777" max="11777" width="10.09765625" style="104" customWidth="1"/>
    <col min="11778" max="11778" width="15.3984375" style="104" customWidth="1"/>
    <col min="11779" max="11785" width="11.19921875" style="104"/>
    <col min="11786" max="11786" width="0" style="104" hidden="1" customWidth="1"/>
    <col min="11787" max="12032" width="11.19921875" style="104"/>
    <col min="12033" max="12033" width="10.09765625" style="104" customWidth="1"/>
    <col min="12034" max="12034" width="15.3984375" style="104" customWidth="1"/>
    <col min="12035" max="12041" width="11.19921875" style="104"/>
    <col min="12042" max="12042" width="0" style="104" hidden="1" customWidth="1"/>
    <col min="12043" max="12288" width="11.19921875" style="104"/>
    <col min="12289" max="12289" width="10.09765625" style="104" customWidth="1"/>
    <col min="12290" max="12290" width="15.3984375" style="104" customWidth="1"/>
    <col min="12291" max="12297" width="11.19921875" style="104"/>
    <col min="12298" max="12298" width="0" style="104" hidden="1" customWidth="1"/>
    <col min="12299" max="12544" width="11.19921875" style="104"/>
    <col min="12545" max="12545" width="10.09765625" style="104" customWidth="1"/>
    <col min="12546" max="12546" width="15.3984375" style="104" customWidth="1"/>
    <col min="12547" max="12553" width="11.19921875" style="104"/>
    <col min="12554" max="12554" width="0" style="104" hidden="1" customWidth="1"/>
    <col min="12555" max="12800" width="11.19921875" style="104"/>
    <col min="12801" max="12801" width="10.09765625" style="104" customWidth="1"/>
    <col min="12802" max="12802" width="15.3984375" style="104" customWidth="1"/>
    <col min="12803" max="12809" width="11.19921875" style="104"/>
    <col min="12810" max="12810" width="0" style="104" hidden="1" customWidth="1"/>
    <col min="12811" max="13056" width="11.19921875" style="104"/>
    <col min="13057" max="13057" width="10.09765625" style="104" customWidth="1"/>
    <col min="13058" max="13058" width="15.3984375" style="104" customWidth="1"/>
    <col min="13059" max="13065" width="11.19921875" style="104"/>
    <col min="13066" max="13066" width="0" style="104" hidden="1" customWidth="1"/>
    <col min="13067" max="13312" width="11.19921875" style="104"/>
    <col min="13313" max="13313" width="10.09765625" style="104" customWidth="1"/>
    <col min="13314" max="13314" width="15.3984375" style="104" customWidth="1"/>
    <col min="13315" max="13321" width="11.19921875" style="104"/>
    <col min="13322" max="13322" width="0" style="104" hidden="1" customWidth="1"/>
    <col min="13323" max="13568" width="11.19921875" style="104"/>
    <col min="13569" max="13569" width="10.09765625" style="104" customWidth="1"/>
    <col min="13570" max="13570" width="15.3984375" style="104" customWidth="1"/>
    <col min="13571" max="13577" width="11.19921875" style="104"/>
    <col min="13578" max="13578" width="0" style="104" hidden="1" customWidth="1"/>
    <col min="13579" max="13824" width="11.19921875" style="104"/>
    <col min="13825" max="13825" width="10.09765625" style="104" customWidth="1"/>
    <col min="13826" max="13826" width="15.3984375" style="104" customWidth="1"/>
    <col min="13827" max="13833" width="11.19921875" style="104"/>
    <col min="13834" max="13834" width="0" style="104" hidden="1" customWidth="1"/>
    <col min="13835" max="14080" width="11.19921875" style="104"/>
    <col min="14081" max="14081" width="10.09765625" style="104" customWidth="1"/>
    <col min="14082" max="14082" width="15.3984375" style="104" customWidth="1"/>
    <col min="14083" max="14089" width="11.19921875" style="104"/>
    <col min="14090" max="14090" width="0" style="104" hidden="1" customWidth="1"/>
    <col min="14091" max="14336" width="11.19921875" style="104"/>
    <col min="14337" max="14337" width="10.09765625" style="104" customWidth="1"/>
    <col min="14338" max="14338" width="15.3984375" style="104" customWidth="1"/>
    <col min="14339" max="14345" width="11.19921875" style="104"/>
    <col min="14346" max="14346" width="0" style="104" hidden="1" customWidth="1"/>
    <col min="14347" max="14592" width="11.19921875" style="104"/>
    <col min="14593" max="14593" width="10.09765625" style="104" customWidth="1"/>
    <col min="14594" max="14594" width="15.3984375" style="104" customWidth="1"/>
    <col min="14595" max="14601" width="11.19921875" style="104"/>
    <col min="14602" max="14602" width="0" style="104" hidden="1" customWidth="1"/>
    <col min="14603" max="14848" width="11.19921875" style="104"/>
    <col min="14849" max="14849" width="10.09765625" style="104" customWidth="1"/>
    <col min="14850" max="14850" width="15.3984375" style="104" customWidth="1"/>
    <col min="14851" max="14857" width="11.19921875" style="104"/>
    <col min="14858" max="14858" width="0" style="104" hidden="1" customWidth="1"/>
    <col min="14859" max="15104" width="11.19921875" style="104"/>
    <col min="15105" max="15105" width="10.09765625" style="104" customWidth="1"/>
    <col min="15106" max="15106" width="15.3984375" style="104" customWidth="1"/>
    <col min="15107" max="15113" width="11.19921875" style="104"/>
    <col min="15114" max="15114" width="0" style="104" hidden="1" customWidth="1"/>
    <col min="15115" max="15360" width="11.19921875" style="104"/>
    <col min="15361" max="15361" width="10.09765625" style="104" customWidth="1"/>
    <col min="15362" max="15362" width="15.3984375" style="104" customWidth="1"/>
    <col min="15363" max="15369" width="11.19921875" style="104"/>
    <col min="15370" max="15370" width="0" style="104" hidden="1" customWidth="1"/>
    <col min="15371" max="15616" width="11.19921875" style="104"/>
    <col min="15617" max="15617" width="10.09765625" style="104" customWidth="1"/>
    <col min="15618" max="15618" width="15.3984375" style="104" customWidth="1"/>
    <col min="15619" max="15625" width="11.19921875" style="104"/>
    <col min="15626" max="15626" width="0" style="104" hidden="1" customWidth="1"/>
    <col min="15627" max="15872" width="11.19921875" style="104"/>
    <col min="15873" max="15873" width="10.09765625" style="104" customWidth="1"/>
    <col min="15874" max="15874" width="15.3984375" style="104" customWidth="1"/>
    <col min="15875" max="15881" width="11.19921875" style="104"/>
    <col min="15882" max="15882" width="0" style="104" hidden="1" customWidth="1"/>
    <col min="15883" max="16128" width="11.19921875" style="104"/>
    <col min="16129" max="16129" width="10.09765625" style="104" customWidth="1"/>
    <col min="16130" max="16130" width="15.3984375" style="104" customWidth="1"/>
    <col min="16131" max="16137" width="11.19921875" style="104"/>
    <col min="16138" max="16138" width="0" style="104" hidden="1" customWidth="1"/>
    <col min="16139" max="16383" width="11.19921875" style="104"/>
    <col min="16384" max="16384" width="9.09765625" style="104" customWidth="1"/>
  </cols>
  <sheetData>
    <row r="1" spans="1:9">
      <c r="A1" s="105" t="s">
        <v>38</v>
      </c>
      <c r="B1" s="106"/>
      <c r="C1" s="107"/>
      <c r="D1" s="108"/>
      <c r="E1" s="108"/>
      <c r="F1" s="108"/>
      <c r="G1" s="108"/>
      <c r="H1" s="109"/>
    </row>
    <row r="2" spans="1:9">
      <c r="A2" s="110" t="s">
        <v>39</v>
      </c>
      <c r="B2" s="111"/>
      <c r="C2" s="112"/>
      <c r="D2" s="113"/>
      <c r="E2" s="114" t="s">
        <v>40</v>
      </c>
      <c r="F2" s="113"/>
      <c r="G2" s="113"/>
      <c r="H2" s="115"/>
    </row>
    <row r="3" spans="1:9" ht="13.8" thickBot="1">
      <c r="A3" s="79" t="str">
        <f>+'2,4 Cargue y botada '!A5</f>
        <v>MUNICIPIO DE SANTAFE DE ANTIOQUIA</v>
      </c>
      <c r="B3" s="116"/>
      <c r="C3" s="117"/>
      <c r="D3" s="964"/>
      <c r="E3" s="965"/>
      <c r="F3" s="965"/>
      <c r="G3" s="965"/>
      <c r="H3" s="966"/>
    </row>
    <row r="4" spans="1:9">
      <c r="A4" s="118"/>
      <c r="B4" s="113"/>
      <c r="C4" s="113"/>
      <c r="D4" s="113"/>
      <c r="E4" s="113"/>
      <c r="F4" s="113"/>
      <c r="G4" s="113"/>
      <c r="H4" s="113"/>
    </row>
    <row r="5" spans="1:9" ht="34.950000000000003" customHeight="1">
      <c r="A5" s="97" t="s">
        <v>179</v>
      </c>
      <c r="B5" s="976" t="str">
        <f>+PRESUPUESTO!A2</f>
        <v>MANTENIMIENTO Y MEJORAMIENTO DE LAS VÍAS URBANAS DEL  MUNICIPIO DE SANTA FE DE ANTIOQUIA, MEDIANTE LA REPOSICIÓN DE PAVIMENTO</v>
      </c>
      <c r="C5" s="977"/>
      <c r="D5" s="977"/>
      <c r="E5" s="977"/>
      <c r="F5" s="977"/>
      <c r="G5" s="119" t="s">
        <v>73</v>
      </c>
      <c r="H5" s="113"/>
    </row>
    <row r="6" spans="1:9" ht="41.4" customHeight="1">
      <c r="A6" s="118" t="s">
        <v>74</v>
      </c>
      <c r="B6" s="979" t="str">
        <f>+PRESUPUESTO!B24</f>
        <v>Construcción de SUMIDERO de aguas lluvias TIPO B (1.10m x 0.80m medidas externas y prof=0.90m e=0.20m), en concreto de 21 Mpa. Incluye suministro, transporte y colocación del concreto, reja metálica, formaleta, vibrado y todo lo necesario para su correcta construcción y funcionamiento.</v>
      </c>
      <c r="C6" s="978"/>
      <c r="D6" s="978"/>
      <c r="E6" s="978"/>
      <c r="F6" s="978"/>
      <c r="G6" s="119" t="s">
        <v>75</v>
      </c>
      <c r="H6" s="280">
        <v>6.1</v>
      </c>
    </row>
    <row r="7" spans="1:9">
      <c r="A7" s="119"/>
      <c r="B7" s="119"/>
      <c r="C7" s="113"/>
      <c r="D7" s="119"/>
      <c r="E7" s="119"/>
      <c r="F7" s="119"/>
      <c r="G7" s="119" t="s">
        <v>77</v>
      </c>
      <c r="H7" s="280" t="s">
        <v>9</v>
      </c>
    </row>
    <row r="8" spans="1:9" ht="13.8" thickBot="1">
      <c r="A8" s="114" t="s">
        <v>46</v>
      </c>
      <c r="B8" s="114"/>
      <c r="C8" s="113"/>
      <c r="D8" s="113"/>
      <c r="E8" s="113"/>
      <c r="F8" s="113"/>
      <c r="G8" s="113"/>
      <c r="H8" s="113"/>
    </row>
    <row r="9" spans="1:9">
      <c r="A9" s="970" t="s">
        <v>47</v>
      </c>
      <c r="B9" s="971"/>
      <c r="C9" s="972"/>
      <c r="D9" s="120" t="s">
        <v>48</v>
      </c>
      <c r="E9" s="121" t="s">
        <v>49</v>
      </c>
      <c r="F9" s="120" t="s">
        <v>50</v>
      </c>
      <c r="G9" s="122" t="s">
        <v>51</v>
      </c>
      <c r="H9" s="123"/>
    </row>
    <row r="10" spans="1:9">
      <c r="A10" s="961" t="s">
        <v>52</v>
      </c>
      <c r="B10" s="962"/>
      <c r="C10" s="963"/>
      <c r="D10" s="124"/>
      <c r="E10" s="169"/>
      <c r="F10" s="125">
        <v>0.05</v>
      </c>
      <c r="G10" s="126">
        <f>F10*H29</f>
        <v>11714.400000000001</v>
      </c>
      <c r="H10" s="127"/>
    </row>
    <row r="11" spans="1:9">
      <c r="A11" s="982" t="s">
        <v>191</v>
      </c>
      <c r="B11" s="962"/>
      <c r="C11" s="981"/>
      <c r="D11" s="129"/>
      <c r="E11" s="128">
        <f>+EQUIPOS!D16</f>
        <v>6042</v>
      </c>
      <c r="F11" s="125">
        <v>0.60723120291787402</v>
      </c>
      <c r="G11" s="126">
        <f>+E11/F11</f>
        <v>9950.0815685473917</v>
      </c>
      <c r="H11" s="127"/>
      <c r="I11" s="104">
        <f>1/150</f>
        <v>6.6666666666666671E-3</v>
      </c>
    </row>
    <row r="12" spans="1:9" ht="13.8" thickBot="1">
      <c r="A12" s="973"/>
      <c r="B12" s="974"/>
      <c r="C12" s="975"/>
      <c r="D12" s="130"/>
      <c r="E12" s="131"/>
      <c r="F12" s="132"/>
      <c r="G12" s="133"/>
      <c r="H12" s="134"/>
    </row>
    <row r="13" spans="1:9" ht="13.8" thickBot="1">
      <c r="A13" s="113"/>
      <c r="B13" s="113"/>
      <c r="C13" s="113"/>
      <c r="D13" s="113"/>
      <c r="E13" s="113"/>
      <c r="F13" s="113"/>
      <c r="G13" s="135" t="s">
        <v>53</v>
      </c>
      <c r="H13" s="136">
        <f>ROUND(SUM(G10:G12),0)</f>
        <v>21664</v>
      </c>
    </row>
    <row r="14" spans="1:9" ht="13.8" thickBot="1">
      <c r="A14" s="114" t="s">
        <v>54</v>
      </c>
      <c r="B14" s="114"/>
      <c r="C14" s="113"/>
      <c r="D14" s="113"/>
      <c r="E14" s="113"/>
      <c r="F14" s="113"/>
      <c r="G14" s="113"/>
      <c r="H14" s="113"/>
    </row>
    <row r="15" spans="1:9">
      <c r="A15" s="970" t="s">
        <v>47</v>
      </c>
      <c r="B15" s="971"/>
      <c r="C15" s="972"/>
      <c r="D15" s="120" t="s">
        <v>1</v>
      </c>
      <c r="E15" s="120" t="s">
        <v>55</v>
      </c>
      <c r="F15" s="120" t="s">
        <v>56</v>
      </c>
      <c r="G15" s="122" t="s">
        <v>51</v>
      </c>
      <c r="H15" s="123"/>
    </row>
    <row r="16" spans="1:9">
      <c r="A16" s="980" t="s">
        <v>222</v>
      </c>
      <c r="B16" s="962"/>
      <c r="C16" s="981"/>
      <c r="D16" s="124" t="s">
        <v>12</v>
      </c>
      <c r="E16" s="284">
        <v>466000</v>
      </c>
      <c r="F16" s="286">
        <f>+I16</f>
        <v>0.75180000000000013</v>
      </c>
      <c r="G16" s="126">
        <f>+E16*F16</f>
        <v>350338.80000000005</v>
      </c>
      <c r="H16" s="127"/>
      <c r="I16" s="104">
        <f>+((3*0.9*0.2)+(1.1*0.8*0.2))*1.05</f>
        <v>0.75180000000000013</v>
      </c>
    </row>
    <row r="17" spans="1:8">
      <c r="A17" s="980" t="s">
        <v>221</v>
      </c>
      <c r="B17" s="962"/>
      <c r="C17" s="981"/>
      <c r="D17" s="129" t="s">
        <v>9</v>
      </c>
      <c r="E17" s="285">
        <v>420000</v>
      </c>
      <c r="F17" s="287">
        <v>1</v>
      </c>
      <c r="G17" s="126">
        <f>+E17*F17</f>
        <v>420000</v>
      </c>
      <c r="H17" s="127"/>
    </row>
    <row r="18" spans="1:8" ht="13.8" thickBot="1">
      <c r="A18" s="980" t="s">
        <v>199</v>
      </c>
      <c r="B18" s="962"/>
      <c r="C18" s="981"/>
      <c r="D18" s="129" t="s">
        <v>202</v>
      </c>
      <c r="E18" s="285">
        <v>20000</v>
      </c>
      <c r="F18" s="287">
        <v>1</v>
      </c>
      <c r="G18" s="126">
        <f t="shared" ref="G18" si="0">+E18*F18</f>
        <v>20000</v>
      </c>
      <c r="H18" s="115"/>
    </row>
    <row r="19" spans="1:8" ht="13.8" thickBot="1">
      <c r="A19" s="113"/>
      <c r="B19" s="113"/>
      <c r="C19" s="113"/>
      <c r="D19" s="113"/>
      <c r="E19" s="113"/>
      <c r="F19" s="113"/>
      <c r="G19" s="135" t="s">
        <v>53</v>
      </c>
      <c r="H19" s="136">
        <f>ROUND(SUM(G16:G18),0)</f>
        <v>790339</v>
      </c>
    </row>
    <row r="20" spans="1:8" ht="13.8" thickBot="1">
      <c r="A20" s="145" t="s">
        <v>57</v>
      </c>
      <c r="B20" s="145"/>
      <c r="C20" s="143"/>
      <c r="D20" s="113"/>
      <c r="E20" s="113"/>
      <c r="F20" s="113"/>
      <c r="G20" s="113"/>
      <c r="H20" s="113"/>
    </row>
    <row r="21" spans="1:8">
      <c r="A21" s="146" t="s">
        <v>58</v>
      </c>
      <c r="B21" s="147"/>
      <c r="C21" s="148" t="s">
        <v>59</v>
      </c>
      <c r="D21" s="120" t="s">
        <v>60</v>
      </c>
      <c r="E21" s="120" t="s">
        <v>61</v>
      </c>
      <c r="F21" s="120" t="s">
        <v>62</v>
      </c>
      <c r="G21" s="149" t="s">
        <v>51</v>
      </c>
      <c r="H21" s="123"/>
    </row>
    <row r="22" spans="1:8">
      <c r="A22" s="961"/>
      <c r="B22" s="963"/>
      <c r="C22" s="178"/>
      <c r="D22" s="124"/>
      <c r="E22" s="151"/>
      <c r="F22" s="128"/>
      <c r="G22" s="128"/>
      <c r="H22" s="127"/>
    </row>
    <row r="23" spans="1:8" ht="13.8" thickBot="1">
      <c r="A23" s="152"/>
      <c r="B23" s="153"/>
      <c r="C23" s="130"/>
      <c r="D23" s="131"/>
      <c r="E23" s="132"/>
      <c r="F23" s="133"/>
      <c r="G23" s="130"/>
      <c r="H23" s="127"/>
    </row>
    <row r="24" spans="1:8" ht="13.8" thickBot="1">
      <c r="A24" s="113"/>
      <c r="B24" s="113"/>
      <c r="C24" s="113"/>
      <c r="D24" s="113"/>
      <c r="E24" s="113"/>
      <c r="F24" s="113"/>
      <c r="G24" s="135" t="s">
        <v>53</v>
      </c>
      <c r="H24" s="136">
        <f>ROUND(SUM(G22:G23),0)</f>
        <v>0</v>
      </c>
    </row>
    <row r="25" spans="1:8" ht="13.8" thickBot="1">
      <c r="A25" s="145" t="s">
        <v>63</v>
      </c>
      <c r="B25" s="145"/>
      <c r="C25" s="113"/>
      <c r="D25" s="113"/>
      <c r="E25" s="113"/>
      <c r="F25" s="113"/>
      <c r="G25" s="113"/>
      <c r="H25" s="113"/>
    </row>
    <row r="26" spans="1:8">
      <c r="A26" s="146" t="s">
        <v>64</v>
      </c>
      <c r="B26" s="147"/>
      <c r="C26" s="154" t="s">
        <v>65</v>
      </c>
      <c r="D26" s="120" t="s">
        <v>66</v>
      </c>
      <c r="E26" s="121" t="s">
        <v>67</v>
      </c>
      <c r="F26" s="154" t="s">
        <v>50</v>
      </c>
      <c r="G26" s="122" t="s">
        <v>51</v>
      </c>
      <c r="H26" s="123"/>
    </row>
    <row r="27" spans="1:8">
      <c r="A27" s="137" t="s">
        <v>210</v>
      </c>
      <c r="B27" s="138"/>
      <c r="C27" s="128">
        <v>1</v>
      </c>
      <c r="D27" s="103"/>
      <c r="E27" s="128">
        <f>+Salarios!G11*C27</f>
        <v>78096</v>
      </c>
      <c r="F27" s="289">
        <v>1</v>
      </c>
      <c r="G27" s="155">
        <f>+E27*F27</f>
        <v>78096</v>
      </c>
      <c r="H27" s="127"/>
    </row>
    <row r="28" spans="1:8" ht="13.8" thickBot="1">
      <c r="A28" s="137" t="s">
        <v>4</v>
      </c>
      <c r="B28" s="138"/>
      <c r="C28" s="128">
        <v>1</v>
      </c>
      <c r="D28" s="103"/>
      <c r="E28" s="128">
        <f>+Salarios!G9*C28</f>
        <v>156192.00000000006</v>
      </c>
      <c r="F28" s="289">
        <f>+F27</f>
        <v>1</v>
      </c>
      <c r="G28" s="155">
        <f>+E28*F28</f>
        <v>156192.00000000006</v>
      </c>
      <c r="H28" s="127"/>
    </row>
    <row r="29" spans="1:8" ht="13.8" thickBot="1">
      <c r="A29" s="113"/>
      <c r="B29" s="113"/>
      <c r="C29" s="113"/>
      <c r="D29" s="113"/>
      <c r="E29" s="113"/>
      <c r="F29" s="113"/>
      <c r="G29" s="135" t="s">
        <v>53</v>
      </c>
      <c r="H29" s="136">
        <f>ROUND(SUM(G27:G28),0)</f>
        <v>234288</v>
      </c>
    </row>
    <row r="30" spans="1:8" ht="13.8" thickBot="1">
      <c r="A30" s="113"/>
      <c r="B30" s="113"/>
      <c r="C30" s="113"/>
      <c r="D30" s="113"/>
      <c r="E30" s="113"/>
      <c r="F30" s="113"/>
      <c r="G30" s="157"/>
      <c r="H30" s="113"/>
    </row>
    <row r="31" spans="1:8" ht="13.8" thickBot="1">
      <c r="A31" s="113"/>
      <c r="B31" s="113"/>
      <c r="C31" s="113"/>
      <c r="D31" s="113"/>
      <c r="E31" s="111" t="s">
        <v>68</v>
      </c>
      <c r="F31" s="158"/>
      <c r="G31" s="158"/>
      <c r="H31" s="136">
        <f>ROUND((H13+H19+H24+H29),0)</f>
        <v>1046291</v>
      </c>
    </row>
    <row r="32" spans="1:8" ht="13.8" thickBot="1">
      <c r="A32" s="114" t="s">
        <v>69</v>
      </c>
      <c r="B32" s="114"/>
      <c r="C32" s="113"/>
      <c r="D32" s="113"/>
      <c r="E32" s="113"/>
      <c r="F32" s="113"/>
      <c r="G32" s="113"/>
      <c r="H32" s="113"/>
    </row>
    <row r="33" spans="1:8">
      <c r="A33" s="159" t="s">
        <v>47</v>
      </c>
      <c r="B33" s="160"/>
      <c r="C33" s="160"/>
      <c r="D33" s="160"/>
      <c r="E33" s="161"/>
      <c r="F33" s="162" t="s">
        <v>3</v>
      </c>
      <c r="G33" s="163" t="s">
        <v>70</v>
      </c>
      <c r="H33" s="123"/>
    </row>
    <row r="34" spans="1:8">
      <c r="A34" s="137" t="s">
        <v>35</v>
      </c>
      <c r="B34" s="138"/>
      <c r="C34" s="138"/>
      <c r="D34" s="138"/>
      <c r="E34" s="139"/>
      <c r="F34" s="85"/>
      <c r="G34" s="164">
        <f>+F34*H31</f>
        <v>0</v>
      </c>
      <c r="H34" s="165"/>
    </row>
    <row r="35" spans="1:8">
      <c r="A35" s="137" t="s">
        <v>71</v>
      </c>
      <c r="B35" s="138"/>
      <c r="C35" s="138"/>
      <c r="D35" s="138"/>
      <c r="E35" s="139"/>
      <c r="F35" s="166"/>
      <c r="G35" s="164">
        <f>+F35*H31</f>
        <v>0</v>
      </c>
      <c r="H35" s="165"/>
    </row>
    <row r="36" spans="1:8" ht="13.8" thickBot="1">
      <c r="A36" s="142" t="s">
        <v>0</v>
      </c>
      <c r="B36" s="143"/>
      <c r="C36" s="143"/>
      <c r="D36" s="143"/>
      <c r="E36" s="144"/>
      <c r="F36" s="87"/>
      <c r="G36" s="167">
        <f>+F36*H31</f>
        <v>0</v>
      </c>
      <c r="H36" s="134"/>
    </row>
    <row r="37" spans="1:8" ht="13.8" thickBot="1">
      <c r="A37" s="113"/>
      <c r="B37" s="113"/>
      <c r="C37" s="113"/>
      <c r="D37" s="113"/>
      <c r="E37" s="113"/>
      <c r="F37" s="113"/>
      <c r="G37" s="135" t="s">
        <v>53</v>
      </c>
      <c r="H37" s="168">
        <f>ROUND(SUM(G34:G36),0)</f>
        <v>0</v>
      </c>
    </row>
    <row r="38" spans="1:8" ht="13.8" thickBot="1">
      <c r="A38" s="113"/>
      <c r="B38" s="113"/>
      <c r="C38" s="113"/>
      <c r="D38" s="113"/>
      <c r="E38" s="113"/>
      <c r="F38" s="113"/>
      <c r="G38" s="113"/>
      <c r="H38" s="113"/>
    </row>
    <row r="39" spans="1:8" ht="13.8" thickBot="1">
      <c r="C39" s="113"/>
      <c r="D39" s="111" t="s">
        <v>72</v>
      </c>
      <c r="E39" s="158"/>
      <c r="F39" s="158"/>
      <c r="G39" s="158"/>
      <c r="H39" s="136">
        <f>ROUND((H31+H37),0)</f>
        <v>1046291</v>
      </c>
    </row>
  </sheetData>
  <mergeCells count="12">
    <mergeCell ref="A22:B22"/>
    <mergeCell ref="D3:H3"/>
    <mergeCell ref="B5:F5"/>
    <mergeCell ref="B6:F6"/>
    <mergeCell ref="A9:C9"/>
    <mergeCell ref="A10:C10"/>
    <mergeCell ref="A11:C11"/>
    <mergeCell ref="A12:C12"/>
    <mergeCell ref="A15:C15"/>
    <mergeCell ref="A16:C16"/>
    <mergeCell ref="A17:C17"/>
    <mergeCell ref="A18:C18"/>
  </mergeCells>
  <pageMargins left="0.71" right="0.71" top="0.75" bottom="0.75" header="0.31" footer="0.31"/>
  <pageSetup paperSize="9" scale="80" orientation="portrait" horizontalDpi="4294967295" verticalDpi="4294967295" r:id="rId1"/>
  <rowBreaks count="1" manualBreakCount="1">
    <brk id="40" max="16383" man="1"/>
  </rowBreaks>
  <colBreaks count="1" manualBreakCount="1">
    <brk id="8"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736DC-8B74-4F85-AFE1-54DAA17770FF}">
  <sheetPr>
    <tabColor rgb="FF92D050"/>
  </sheetPr>
  <dimension ref="A1:I45"/>
  <sheetViews>
    <sheetView view="pageBreakPreview" zoomScale="90" zoomScaleNormal="130" zoomScaleSheetLayoutView="90" zoomScalePageLayoutView="130" workbookViewId="0">
      <selection activeCell="J42" sqref="J42"/>
    </sheetView>
  </sheetViews>
  <sheetFormatPr baseColWidth="10" defaultRowHeight="13.2"/>
  <cols>
    <col min="1" max="1" width="9.8984375" style="104" customWidth="1"/>
    <col min="2" max="2" width="8.5" style="104" customWidth="1"/>
    <col min="3" max="3" width="14.19921875" style="104" customWidth="1"/>
    <col min="4" max="8" width="11.19921875" style="104"/>
    <col min="9" max="9" width="8.59765625" style="104" customWidth="1"/>
    <col min="10" max="10" width="9.09765625" style="104" customWidth="1"/>
    <col min="11" max="256" width="11.19921875" style="104"/>
    <col min="257" max="257" width="10.09765625" style="104" customWidth="1"/>
    <col min="258" max="258" width="15.3984375" style="104" customWidth="1"/>
    <col min="259" max="265" width="11.19921875" style="104"/>
    <col min="266" max="266" width="0" style="104" hidden="1" customWidth="1"/>
    <col min="267" max="512" width="11.19921875" style="104"/>
    <col min="513" max="513" width="10.09765625" style="104" customWidth="1"/>
    <col min="514" max="514" width="15.3984375" style="104" customWidth="1"/>
    <col min="515" max="521" width="11.19921875" style="104"/>
    <col min="522" max="522" width="0" style="104" hidden="1" customWidth="1"/>
    <col min="523" max="768" width="11.19921875" style="104"/>
    <col min="769" max="769" width="10.09765625" style="104" customWidth="1"/>
    <col min="770" max="770" width="15.3984375" style="104" customWidth="1"/>
    <col min="771" max="777" width="11.19921875" style="104"/>
    <col min="778" max="778" width="0" style="104" hidden="1" customWidth="1"/>
    <col min="779" max="1024" width="11.19921875" style="104"/>
    <col min="1025" max="1025" width="10.09765625" style="104" customWidth="1"/>
    <col min="1026" max="1026" width="15.3984375" style="104" customWidth="1"/>
    <col min="1027" max="1033" width="11.19921875" style="104"/>
    <col min="1034" max="1034" width="0" style="104" hidden="1" customWidth="1"/>
    <col min="1035" max="1280" width="11.19921875" style="104"/>
    <col min="1281" max="1281" width="10.09765625" style="104" customWidth="1"/>
    <col min="1282" max="1282" width="15.3984375" style="104" customWidth="1"/>
    <col min="1283" max="1289" width="11.19921875" style="104"/>
    <col min="1290" max="1290" width="0" style="104" hidden="1" customWidth="1"/>
    <col min="1291" max="1536" width="11.19921875" style="104"/>
    <col min="1537" max="1537" width="10.09765625" style="104" customWidth="1"/>
    <col min="1538" max="1538" width="15.3984375" style="104" customWidth="1"/>
    <col min="1539" max="1545" width="11.19921875" style="104"/>
    <col min="1546" max="1546" width="0" style="104" hidden="1" customWidth="1"/>
    <col min="1547" max="1792" width="11.19921875" style="104"/>
    <col min="1793" max="1793" width="10.09765625" style="104" customWidth="1"/>
    <col min="1794" max="1794" width="15.3984375" style="104" customWidth="1"/>
    <col min="1795" max="1801" width="11.19921875" style="104"/>
    <col min="1802" max="1802" width="0" style="104" hidden="1" customWidth="1"/>
    <col min="1803" max="2048" width="11.19921875" style="104"/>
    <col min="2049" max="2049" width="10.09765625" style="104" customWidth="1"/>
    <col min="2050" max="2050" width="15.3984375" style="104" customWidth="1"/>
    <col min="2051" max="2057" width="11.19921875" style="104"/>
    <col min="2058" max="2058" width="0" style="104" hidden="1" customWidth="1"/>
    <col min="2059" max="2304" width="11.19921875" style="104"/>
    <col min="2305" max="2305" width="10.09765625" style="104" customWidth="1"/>
    <col min="2306" max="2306" width="15.3984375" style="104" customWidth="1"/>
    <col min="2307" max="2313" width="11.19921875" style="104"/>
    <col min="2314" max="2314" width="0" style="104" hidden="1" customWidth="1"/>
    <col min="2315" max="2560" width="11.19921875" style="104"/>
    <col min="2561" max="2561" width="10.09765625" style="104" customWidth="1"/>
    <col min="2562" max="2562" width="15.3984375" style="104" customWidth="1"/>
    <col min="2563" max="2569" width="11.19921875" style="104"/>
    <col min="2570" max="2570" width="0" style="104" hidden="1" customWidth="1"/>
    <col min="2571" max="2816" width="11.19921875" style="104"/>
    <col min="2817" max="2817" width="10.09765625" style="104" customWidth="1"/>
    <col min="2818" max="2818" width="15.3984375" style="104" customWidth="1"/>
    <col min="2819" max="2825" width="11.19921875" style="104"/>
    <col min="2826" max="2826" width="0" style="104" hidden="1" customWidth="1"/>
    <col min="2827" max="3072" width="11.19921875" style="104"/>
    <col min="3073" max="3073" width="10.09765625" style="104" customWidth="1"/>
    <col min="3074" max="3074" width="15.3984375" style="104" customWidth="1"/>
    <col min="3075" max="3081" width="11.19921875" style="104"/>
    <col min="3082" max="3082" width="0" style="104" hidden="1" customWidth="1"/>
    <col min="3083" max="3328" width="11.19921875" style="104"/>
    <col min="3329" max="3329" width="10.09765625" style="104" customWidth="1"/>
    <col min="3330" max="3330" width="15.3984375" style="104" customWidth="1"/>
    <col min="3331" max="3337" width="11.19921875" style="104"/>
    <col min="3338" max="3338" width="0" style="104" hidden="1" customWidth="1"/>
    <col min="3339" max="3584" width="11.19921875" style="104"/>
    <col min="3585" max="3585" width="10.09765625" style="104" customWidth="1"/>
    <col min="3586" max="3586" width="15.3984375" style="104" customWidth="1"/>
    <col min="3587" max="3593" width="11.19921875" style="104"/>
    <col min="3594" max="3594" width="0" style="104" hidden="1" customWidth="1"/>
    <col min="3595" max="3840" width="11.19921875" style="104"/>
    <col min="3841" max="3841" width="10.09765625" style="104" customWidth="1"/>
    <col min="3842" max="3842" width="15.3984375" style="104" customWidth="1"/>
    <col min="3843" max="3849" width="11.19921875" style="104"/>
    <col min="3850" max="3850" width="0" style="104" hidden="1" customWidth="1"/>
    <col min="3851" max="4096" width="11.19921875" style="104"/>
    <col min="4097" max="4097" width="10.09765625" style="104" customWidth="1"/>
    <col min="4098" max="4098" width="15.3984375" style="104" customWidth="1"/>
    <col min="4099" max="4105" width="11.19921875" style="104"/>
    <col min="4106" max="4106" width="0" style="104" hidden="1" customWidth="1"/>
    <col min="4107" max="4352" width="11.19921875" style="104"/>
    <col min="4353" max="4353" width="10.09765625" style="104" customWidth="1"/>
    <col min="4354" max="4354" width="15.3984375" style="104" customWidth="1"/>
    <col min="4355" max="4361" width="11.19921875" style="104"/>
    <col min="4362" max="4362" width="0" style="104" hidden="1" customWidth="1"/>
    <col min="4363" max="4608" width="11.19921875" style="104"/>
    <col min="4609" max="4609" width="10.09765625" style="104" customWidth="1"/>
    <col min="4610" max="4610" width="15.3984375" style="104" customWidth="1"/>
    <col min="4611" max="4617" width="11.19921875" style="104"/>
    <col min="4618" max="4618" width="0" style="104" hidden="1" customWidth="1"/>
    <col min="4619" max="4864" width="11.19921875" style="104"/>
    <col min="4865" max="4865" width="10.09765625" style="104" customWidth="1"/>
    <col min="4866" max="4866" width="15.3984375" style="104" customWidth="1"/>
    <col min="4867" max="4873" width="11.19921875" style="104"/>
    <col min="4874" max="4874" width="0" style="104" hidden="1" customWidth="1"/>
    <col min="4875" max="5120" width="11.19921875" style="104"/>
    <col min="5121" max="5121" width="10.09765625" style="104" customWidth="1"/>
    <col min="5122" max="5122" width="15.3984375" style="104" customWidth="1"/>
    <col min="5123" max="5129" width="11.19921875" style="104"/>
    <col min="5130" max="5130" width="0" style="104" hidden="1" customWidth="1"/>
    <col min="5131" max="5376" width="11.19921875" style="104"/>
    <col min="5377" max="5377" width="10.09765625" style="104" customWidth="1"/>
    <col min="5378" max="5378" width="15.3984375" style="104" customWidth="1"/>
    <col min="5379" max="5385" width="11.19921875" style="104"/>
    <col min="5386" max="5386" width="0" style="104" hidden="1" customWidth="1"/>
    <col min="5387" max="5632" width="11.19921875" style="104"/>
    <col min="5633" max="5633" width="10.09765625" style="104" customWidth="1"/>
    <col min="5634" max="5634" width="15.3984375" style="104" customWidth="1"/>
    <col min="5635" max="5641" width="11.19921875" style="104"/>
    <col min="5642" max="5642" width="0" style="104" hidden="1" customWidth="1"/>
    <col min="5643" max="5888" width="11.19921875" style="104"/>
    <col min="5889" max="5889" width="10.09765625" style="104" customWidth="1"/>
    <col min="5890" max="5890" width="15.3984375" style="104" customWidth="1"/>
    <col min="5891" max="5897" width="11.19921875" style="104"/>
    <col min="5898" max="5898" width="0" style="104" hidden="1" customWidth="1"/>
    <col min="5899" max="6144" width="11.19921875" style="104"/>
    <col min="6145" max="6145" width="10.09765625" style="104" customWidth="1"/>
    <col min="6146" max="6146" width="15.3984375" style="104" customWidth="1"/>
    <col min="6147" max="6153" width="11.19921875" style="104"/>
    <col min="6154" max="6154" width="0" style="104" hidden="1" customWidth="1"/>
    <col min="6155" max="6400" width="11.19921875" style="104"/>
    <col min="6401" max="6401" width="10.09765625" style="104" customWidth="1"/>
    <col min="6402" max="6402" width="15.3984375" style="104" customWidth="1"/>
    <col min="6403" max="6409" width="11.19921875" style="104"/>
    <col min="6410" max="6410" width="0" style="104" hidden="1" customWidth="1"/>
    <col min="6411" max="6656" width="11.19921875" style="104"/>
    <col min="6657" max="6657" width="10.09765625" style="104" customWidth="1"/>
    <col min="6658" max="6658" width="15.3984375" style="104" customWidth="1"/>
    <col min="6659" max="6665" width="11.19921875" style="104"/>
    <col min="6666" max="6666" width="0" style="104" hidden="1" customWidth="1"/>
    <col min="6667" max="6912" width="11.19921875" style="104"/>
    <col min="6913" max="6913" width="10.09765625" style="104" customWidth="1"/>
    <col min="6914" max="6914" width="15.3984375" style="104" customWidth="1"/>
    <col min="6915" max="6921" width="11.19921875" style="104"/>
    <col min="6922" max="6922" width="0" style="104" hidden="1" customWidth="1"/>
    <col min="6923" max="7168" width="11.19921875" style="104"/>
    <col min="7169" max="7169" width="10.09765625" style="104" customWidth="1"/>
    <col min="7170" max="7170" width="15.3984375" style="104" customWidth="1"/>
    <col min="7171" max="7177" width="11.19921875" style="104"/>
    <col min="7178" max="7178" width="0" style="104" hidden="1" customWidth="1"/>
    <col min="7179" max="7424" width="11.19921875" style="104"/>
    <col min="7425" max="7425" width="10.09765625" style="104" customWidth="1"/>
    <col min="7426" max="7426" width="15.3984375" style="104" customWidth="1"/>
    <col min="7427" max="7433" width="11.19921875" style="104"/>
    <col min="7434" max="7434" width="0" style="104" hidden="1" customWidth="1"/>
    <col min="7435" max="7680" width="11.19921875" style="104"/>
    <col min="7681" max="7681" width="10.09765625" style="104" customWidth="1"/>
    <col min="7682" max="7682" width="15.3984375" style="104" customWidth="1"/>
    <col min="7683" max="7689" width="11.19921875" style="104"/>
    <col min="7690" max="7690" width="0" style="104" hidden="1" customWidth="1"/>
    <col min="7691" max="7936" width="11.19921875" style="104"/>
    <col min="7937" max="7937" width="10.09765625" style="104" customWidth="1"/>
    <col min="7938" max="7938" width="15.3984375" style="104" customWidth="1"/>
    <col min="7939" max="7945" width="11.19921875" style="104"/>
    <col min="7946" max="7946" width="0" style="104" hidden="1" customWidth="1"/>
    <col min="7947" max="8192" width="11.19921875" style="104"/>
    <col min="8193" max="8193" width="10.09765625" style="104" customWidth="1"/>
    <col min="8194" max="8194" width="15.3984375" style="104" customWidth="1"/>
    <col min="8195" max="8201" width="11.19921875" style="104"/>
    <col min="8202" max="8202" width="0" style="104" hidden="1" customWidth="1"/>
    <col min="8203" max="8448" width="11.19921875" style="104"/>
    <col min="8449" max="8449" width="10.09765625" style="104" customWidth="1"/>
    <col min="8450" max="8450" width="15.3984375" style="104" customWidth="1"/>
    <col min="8451" max="8457" width="11.19921875" style="104"/>
    <col min="8458" max="8458" width="0" style="104" hidden="1" customWidth="1"/>
    <col min="8459" max="8704" width="11.19921875" style="104"/>
    <col min="8705" max="8705" width="10.09765625" style="104" customWidth="1"/>
    <col min="8706" max="8706" width="15.3984375" style="104" customWidth="1"/>
    <col min="8707" max="8713" width="11.19921875" style="104"/>
    <col min="8714" max="8714" width="0" style="104" hidden="1" customWidth="1"/>
    <col min="8715" max="8960" width="11.19921875" style="104"/>
    <col min="8961" max="8961" width="10.09765625" style="104" customWidth="1"/>
    <col min="8962" max="8962" width="15.3984375" style="104" customWidth="1"/>
    <col min="8963" max="8969" width="11.19921875" style="104"/>
    <col min="8970" max="8970" width="0" style="104" hidden="1" customWidth="1"/>
    <col min="8971" max="9216" width="11.19921875" style="104"/>
    <col min="9217" max="9217" width="10.09765625" style="104" customWidth="1"/>
    <col min="9218" max="9218" width="15.3984375" style="104" customWidth="1"/>
    <col min="9219" max="9225" width="11.19921875" style="104"/>
    <col min="9226" max="9226" width="0" style="104" hidden="1" customWidth="1"/>
    <col min="9227" max="9472" width="11.19921875" style="104"/>
    <col min="9473" max="9473" width="10.09765625" style="104" customWidth="1"/>
    <col min="9474" max="9474" width="15.3984375" style="104" customWidth="1"/>
    <col min="9475" max="9481" width="11.19921875" style="104"/>
    <col min="9482" max="9482" width="0" style="104" hidden="1" customWidth="1"/>
    <col min="9483" max="9728" width="11.19921875" style="104"/>
    <col min="9729" max="9729" width="10.09765625" style="104" customWidth="1"/>
    <col min="9730" max="9730" width="15.3984375" style="104" customWidth="1"/>
    <col min="9731" max="9737" width="11.19921875" style="104"/>
    <col min="9738" max="9738" width="0" style="104" hidden="1" customWidth="1"/>
    <col min="9739" max="9984" width="11.19921875" style="104"/>
    <col min="9985" max="9985" width="10.09765625" style="104" customWidth="1"/>
    <col min="9986" max="9986" width="15.3984375" style="104" customWidth="1"/>
    <col min="9987" max="9993" width="11.19921875" style="104"/>
    <col min="9994" max="9994" width="0" style="104" hidden="1" customWidth="1"/>
    <col min="9995" max="10240" width="11.19921875" style="104"/>
    <col min="10241" max="10241" width="10.09765625" style="104" customWidth="1"/>
    <col min="10242" max="10242" width="15.3984375" style="104" customWidth="1"/>
    <col min="10243" max="10249" width="11.19921875" style="104"/>
    <col min="10250" max="10250" width="0" style="104" hidden="1" customWidth="1"/>
    <col min="10251" max="10496" width="11.19921875" style="104"/>
    <col min="10497" max="10497" width="10.09765625" style="104" customWidth="1"/>
    <col min="10498" max="10498" width="15.3984375" style="104" customWidth="1"/>
    <col min="10499" max="10505" width="11.19921875" style="104"/>
    <col min="10506" max="10506" width="0" style="104" hidden="1" customWidth="1"/>
    <col min="10507" max="10752" width="11.19921875" style="104"/>
    <col min="10753" max="10753" width="10.09765625" style="104" customWidth="1"/>
    <col min="10754" max="10754" width="15.3984375" style="104" customWidth="1"/>
    <col min="10755" max="10761" width="11.19921875" style="104"/>
    <col min="10762" max="10762" width="0" style="104" hidden="1" customWidth="1"/>
    <col min="10763" max="11008" width="11.19921875" style="104"/>
    <col min="11009" max="11009" width="10.09765625" style="104" customWidth="1"/>
    <col min="11010" max="11010" width="15.3984375" style="104" customWidth="1"/>
    <col min="11011" max="11017" width="11.19921875" style="104"/>
    <col min="11018" max="11018" width="0" style="104" hidden="1" customWidth="1"/>
    <col min="11019" max="11264" width="11.19921875" style="104"/>
    <col min="11265" max="11265" width="10.09765625" style="104" customWidth="1"/>
    <col min="11266" max="11266" width="15.3984375" style="104" customWidth="1"/>
    <col min="11267" max="11273" width="11.19921875" style="104"/>
    <col min="11274" max="11274" width="0" style="104" hidden="1" customWidth="1"/>
    <col min="11275" max="11520" width="11.19921875" style="104"/>
    <col min="11521" max="11521" width="10.09765625" style="104" customWidth="1"/>
    <col min="11522" max="11522" width="15.3984375" style="104" customWidth="1"/>
    <col min="11523" max="11529" width="11.19921875" style="104"/>
    <col min="11530" max="11530" width="0" style="104" hidden="1" customWidth="1"/>
    <col min="11531" max="11776" width="11.19921875" style="104"/>
    <col min="11777" max="11777" width="10.09765625" style="104" customWidth="1"/>
    <col min="11778" max="11778" width="15.3984375" style="104" customWidth="1"/>
    <col min="11779" max="11785" width="11.19921875" style="104"/>
    <col min="11786" max="11786" width="0" style="104" hidden="1" customWidth="1"/>
    <col min="11787" max="12032" width="11.19921875" style="104"/>
    <col min="12033" max="12033" width="10.09765625" style="104" customWidth="1"/>
    <col min="12034" max="12034" width="15.3984375" style="104" customWidth="1"/>
    <col min="12035" max="12041" width="11.19921875" style="104"/>
    <col min="12042" max="12042" width="0" style="104" hidden="1" customWidth="1"/>
    <col min="12043" max="12288" width="11.19921875" style="104"/>
    <col min="12289" max="12289" width="10.09765625" style="104" customWidth="1"/>
    <col min="12290" max="12290" width="15.3984375" style="104" customWidth="1"/>
    <col min="12291" max="12297" width="11.19921875" style="104"/>
    <col min="12298" max="12298" width="0" style="104" hidden="1" customWidth="1"/>
    <col min="12299" max="12544" width="11.19921875" style="104"/>
    <col min="12545" max="12545" width="10.09765625" style="104" customWidth="1"/>
    <col min="12546" max="12546" width="15.3984375" style="104" customWidth="1"/>
    <col min="12547" max="12553" width="11.19921875" style="104"/>
    <col min="12554" max="12554" width="0" style="104" hidden="1" customWidth="1"/>
    <col min="12555" max="12800" width="11.19921875" style="104"/>
    <col min="12801" max="12801" width="10.09765625" style="104" customWidth="1"/>
    <col min="12802" max="12802" width="15.3984375" style="104" customWidth="1"/>
    <col min="12803" max="12809" width="11.19921875" style="104"/>
    <col min="12810" max="12810" width="0" style="104" hidden="1" customWidth="1"/>
    <col min="12811" max="13056" width="11.19921875" style="104"/>
    <col min="13057" max="13057" width="10.09765625" style="104" customWidth="1"/>
    <col min="13058" max="13058" width="15.3984375" style="104" customWidth="1"/>
    <col min="13059" max="13065" width="11.19921875" style="104"/>
    <col min="13066" max="13066" width="0" style="104" hidden="1" customWidth="1"/>
    <col min="13067" max="13312" width="11.19921875" style="104"/>
    <col min="13313" max="13313" width="10.09765625" style="104" customWidth="1"/>
    <col min="13314" max="13314" width="15.3984375" style="104" customWidth="1"/>
    <col min="13315" max="13321" width="11.19921875" style="104"/>
    <col min="13322" max="13322" width="0" style="104" hidden="1" customWidth="1"/>
    <col min="13323" max="13568" width="11.19921875" style="104"/>
    <col min="13569" max="13569" width="10.09765625" style="104" customWidth="1"/>
    <col min="13570" max="13570" width="15.3984375" style="104" customWidth="1"/>
    <col min="13571" max="13577" width="11.19921875" style="104"/>
    <col min="13578" max="13578" width="0" style="104" hidden="1" customWidth="1"/>
    <col min="13579" max="13824" width="11.19921875" style="104"/>
    <col min="13825" max="13825" width="10.09765625" style="104" customWidth="1"/>
    <col min="13826" max="13826" width="15.3984375" style="104" customWidth="1"/>
    <col min="13827" max="13833" width="11.19921875" style="104"/>
    <col min="13834" max="13834" width="0" style="104" hidden="1" customWidth="1"/>
    <col min="13835" max="14080" width="11.19921875" style="104"/>
    <col min="14081" max="14081" width="10.09765625" style="104" customWidth="1"/>
    <col min="14082" max="14082" width="15.3984375" style="104" customWidth="1"/>
    <col min="14083" max="14089" width="11.19921875" style="104"/>
    <col min="14090" max="14090" width="0" style="104" hidden="1" customWidth="1"/>
    <col min="14091" max="14336" width="11.19921875" style="104"/>
    <col min="14337" max="14337" width="10.09765625" style="104" customWidth="1"/>
    <col min="14338" max="14338" width="15.3984375" style="104" customWidth="1"/>
    <col min="14339" max="14345" width="11.19921875" style="104"/>
    <col min="14346" max="14346" width="0" style="104" hidden="1" customWidth="1"/>
    <col min="14347" max="14592" width="11.19921875" style="104"/>
    <col min="14593" max="14593" width="10.09765625" style="104" customWidth="1"/>
    <col min="14594" max="14594" width="15.3984375" style="104" customWidth="1"/>
    <col min="14595" max="14601" width="11.19921875" style="104"/>
    <col min="14602" max="14602" width="0" style="104" hidden="1" customWidth="1"/>
    <col min="14603" max="14848" width="11.19921875" style="104"/>
    <col min="14849" max="14849" width="10.09765625" style="104" customWidth="1"/>
    <col min="14850" max="14850" width="15.3984375" style="104" customWidth="1"/>
    <col min="14851" max="14857" width="11.19921875" style="104"/>
    <col min="14858" max="14858" width="0" style="104" hidden="1" customWidth="1"/>
    <col min="14859" max="15104" width="11.19921875" style="104"/>
    <col min="15105" max="15105" width="10.09765625" style="104" customWidth="1"/>
    <col min="15106" max="15106" width="15.3984375" style="104" customWidth="1"/>
    <col min="15107" max="15113" width="11.19921875" style="104"/>
    <col min="15114" max="15114" width="0" style="104" hidden="1" customWidth="1"/>
    <col min="15115" max="15360" width="11.19921875" style="104"/>
    <col min="15361" max="15361" width="10.09765625" style="104" customWidth="1"/>
    <col min="15362" max="15362" width="15.3984375" style="104" customWidth="1"/>
    <col min="15363" max="15369" width="11.19921875" style="104"/>
    <col min="15370" max="15370" width="0" style="104" hidden="1" customWidth="1"/>
    <col min="15371" max="15616" width="11.19921875" style="104"/>
    <col min="15617" max="15617" width="10.09765625" style="104" customWidth="1"/>
    <col min="15618" max="15618" width="15.3984375" style="104" customWidth="1"/>
    <col min="15619" max="15625" width="11.19921875" style="104"/>
    <col min="15626" max="15626" width="0" style="104" hidden="1" customWidth="1"/>
    <col min="15627" max="15872" width="11.19921875" style="104"/>
    <col min="15873" max="15873" width="10.09765625" style="104" customWidth="1"/>
    <col min="15874" max="15874" width="15.3984375" style="104" customWidth="1"/>
    <col min="15875" max="15881" width="11.19921875" style="104"/>
    <col min="15882" max="15882" width="0" style="104" hidden="1" customWidth="1"/>
    <col min="15883" max="16128" width="11.19921875" style="104"/>
    <col min="16129" max="16129" width="10.09765625" style="104" customWidth="1"/>
    <col min="16130" max="16130" width="15.3984375" style="104" customWidth="1"/>
    <col min="16131" max="16137" width="11.19921875" style="104"/>
    <col min="16138" max="16138" width="0" style="104" hidden="1" customWidth="1"/>
    <col min="16139" max="16383" width="11.19921875" style="104"/>
    <col min="16384" max="16384" width="9.09765625" style="104" customWidth="1"/>
  </cols>
  <sheetData>
    <row r="1" spans="1:8">
      <c r="A1" s="105" t="s">
        <v>38</v>
      </c>
      <c r="B1" s="106"/>
      <c r="C1" s="107"/>
      <c r="D1" s="108"/>
      <c r="E1" s="108"/>
      <c r="F1" s="108"/>
      <c r="G1" s="108"/>
      <c r="H1" s="109"/>
    </row>
    <row r="2" spans="1:8">
      <c r="A2" s="110" t="s">
        <v>39</v>
      </c>
      <c r="B2" s="111"/>
      <c r="C2" s="112"/>
      <c r="D2" s="113"/>
      <c r="E2" s="114" t="s">
        <v>40</v>
      </c>
      <c r="F2" s="113"/>
      <c r="G2" s="113"/>
      <c r="H2" s="115"/>
    </row>
    <row r="3" spans="1:8" ht="13.8" thickBot="1">
      <c r="A3" s="79" t="str">
        <f>+'2,4 Cargue y botada '!A5</f>
        <v>MUNICIPIO DE SANTAFE DE ANTIOQUIA</v>
      </c>
      <c r="B3" s="116"/>
      <c r="C3" s="117"/>
      <c r="D3" s="964"/>
      <c r="E3" s="965"/>
      <c r="F3" s="965"/>
      <c r="G3" s="965"/>
      <c r="H3" s="966"/>
    </row>
    <row r="4" spans="1:8">
      <c r="A4" s="118"/>
      <c r="B4" s="113"/>
      <c r="C4" s="113"/>
      <c r="D4" s="113"/>
      <c r="E4" s="113"/>
      <c r="F4" s="113"/>
      <c r="G4" s="113"/>
      <c r="H4" s="113"/>
    </row>
    <row r="5" spans="1:8" ht="34.950000000000003" customHeight="1">
      <c r="A5" s="97" t="s">
        <v>179</v>
      </c>
      <c r="B5" s="976" t="str">
        <f>+PRESUPUESTO!A2</f>
        <v>MANTENIMIENTO Y MEJORAMIENTO DE LAS VÍAS URBANAS DEL  MUNICIPIO DE SANTA FE DE ANTIOQUIA, MEDIANTE LA REPOSICIÓN DE PAVIMENTO</v>
      </c>
      <c r="C5" s="977"/>
      <c r="D5" s="977"/>
      <c r="E5" s="977"/>
      <c r="F5" s="977"/>
      <c r="G5" s="119" t="s">
        <v>73</v>
      </c>
      <c r="H5" s="113"/>
    </row>
    <row r="6" spans="1:8" ht="46.95" customHeight="1">
      <c r="A6" s="301" t="s">
        <v>74</v>
      </c>
      <c r="B6" s="979" t="str">
        <f>+PRESUPUESTO!B25</f>
        <v>Suministro, transporte e instalación de TUBERÍA PVC-NOVAFORT, con un DIÁMETRO DE 250 mm. Incluye suministro y transporte de los materiales, bocas, conexiones, accesorios, acondicionador de superficie y adhesivo Novafort  y todos los elementos necesarios para su correcta instalación y funcionamiento.</v>
      </c>
      <c r="C6" s="978"/>
      <c r="D6" s="978"/>
      <c r="E6" s="978"/>
      <c r="F6" s="978"/>
      <c r="G6" s="119" t="s">
        <v>75</v>
      </c>
      <c r="H6" s="280">
        <v>6.2</v>
      </c>
    </row>
    <row r="7" spans="1:8">
      <c r="A7" s="119"/>
      <c r="B7" s="119"/>
      <c r="C7" s="113"/>
      <c r="D7" s="119"/>
      <c r="E7" s="119"/>
      <c r="F7" s="119"/>
      <c r="G7" s="119" t="s">
        <v>77</v>
      </c>
      <c r="H7" s="280" t="s">
        <v>203</v>
      </c>
    </row>
    <row r="8" spans="1:8" ht="13.8" thickBot="1">
      <c r="A8" s="114" t="s">
        <v>46</v>
      </c>
      <c r="B8" s="114"/>
      <c r="C8" s="113"/>
      <c r="D8" s="113"/>
      <c r="E8" s="113"/>
      <c r="F8" s="113"/>
      <c r="G8" s="113"/>
      <c r="H8" s="113"/>
    </row>
    <row r="9" spans="1:8">
      <c r="A9" s="970" t="s">
        <v>47</v>
      </c>
      <c r="B9" s="971"/>
      <c r="C9" s="972"/>
      <c r="D9" s="120" t="s">
        <v>48</v>
      </c>
      <c r="E9" s="121" t="s">
        <v>49</v>
      </c>
      <c r="F9" s="120" t="s">
        <v>50</v>
      </c>
      <c r="G9" s="122" t="s">
        <v>51</v>
      </c>
      <c r="H9" s="123"/>
    </row>
    <row r="10" spans="1:8">
      <c r="A10" s="961" t="s">
        <v>52</v>
      </c>
      <c r="B10" s="962"/>
      <c r="C10" s="963"/>
      <c r="D10" s="124"/>
      <c r="E10" s="169"/>
      <c r="F10" s="125">
        <v>0.05</v>
      </c>
      <c r="G10" s="126">
        <f>F10*H30</f>
        <v>1171.45</v>
      </c>
      <c r="H10" s="127"/>
    </row>
    <row r="11" spans="1:8" ht="13.8" thickBot="1">
      <c r="A11" s="973"/>
      <c r="B11" s="974"/>
      <c r="C11" s="975"/>
      <c r="D11" s="130"/>
      <c r="E11" s="131"/>
      <c r="F11" s="132"/>
      <c r="G11" s="133"/>
      <c r="H11" s="134"/>
    </row>
    <row r="12" spans="1:8" ht="13.8" thickBot="1">
      <c r="A12" s="113"/>
      <c r="B12" s="113"/>
      <c r="C12" s="113"/>
      <c r="D12" s="113"/>
      <c r="E12" s="113"/>
      <c r="F12" s="113"/>
      <c r="G12" s="135" t="s">
        <v>53</v>
      </c>
      <c r="H12" s="136">
        <f>ROUND(SUM(G10:G11),0)</f>
        <v>1171</v>
      </c>
    </row>
    <row r="13" spans="1:8" ht="13.8" thickBot="1">
      <c r="A13" s="114" t="s">
        <v>54</v>
      </c>
      <c r="B13" s="114"/>
      <c r="C13" s="113"/>
      <c r="D13" s="113"/>
      <c r="E13" s="113"/>
      <c r="F13" s="113"/>
      <c r="G13" s="113"/>
      <c r="H13" s="113"/>
    </row>
    <row r="14" spans="1:8">
      <c r="A14" s="970" t="s">
        <v>47</v>
      </c>
      <c r="B14" s="971"/>
      <c r="C14" s="972"/>
      <c r="D14" s="120" t="s">
        <v>1</v>
      </c>
      <c r="E14" s="120" t="s">
        <v>55</v>
      </c>
      <c r="F14" s="120" t="s">
        <v>56</v>
      </c>
      <c r="G14" s="149" t="s">
        <v>51</v>
      </c>
      <c r="H14" s="302"/>
    </row>
    <row r="15" spans="1:8" ht="19.95" customHeight="1">
      <c r="A15" s="983" t="s">
        <v>363</v>
      </c>
      <c r="B15" s="984"/>
      <c r="C15" s="985"/>
      <c r="D15" s="299" t="s">
        <v>203</v>
      </c>
      <c r="E15" s="300">
        <v>80000</v>
      </c>
      <c r="F15" s="286">
        <v>1.05</v>
      </c>
      <c r="G15" s="304">
        <f>+E15*F15</f>
        <v>84000</v>
      </c>
      <c r="H15" s="115"/>
    </row>
    <row r="16" spans="1:8" ht="25.2" customHeight="1">
      <c r="A16" s="983" t="s">
        <v>364</v>
      </c>
      <c r="B16" s="984"/>
      <c r="C16" s="985"/>
      <c r="D16" s="129" t="s">
        <v>226</v>
      </c>
      <c r="E16" s="285">
        <v>60000</v>
      </c>
      <c r="F16" s="287">
        <v>0.17</v>
      </c>
      <c r="G16" s="304">
        <f>+E16*F16</f>
        <v>10200</v>
      </c>
      <c r="H16" s="115"/>
    </row>
    <row r="17" spans="1:9" ht="25.2" customHeight="1">
      <c r="A17" s="986" t="s">
        <v>365</v>
      </c>
      <c r="B17" s="987"/>
      <c r="C17" s="987"/>
      <c r="D17" s="129" t="s">
        <v>226</v>
      </c>
      <c r="E17" s="300">
        <v>14000</v>
      </c>
      <c r="F17" s="286">
        <v>0.17</v>
      </c>
      <c r="G17" s="304">
        <f t="shared" ref="G17:G19" si="0">+E17*F17</f>
        <v>2380</v>
      </c>
      <c r="H17" s="115"/>
    </row>
    <row r="18" spans="1:9" ht="25.2" customHeight="1">
      <c r="A18" s="986" t="s">
        <v>224</v>
      </c>
      <c r="B18" s="987"/>
      <c r="C18" s="987"/>
      <c r="D18" s="129" t="s">
        <v>226</v>
      </c>
      <c r="E18" s="300">
        <v>126000</v>
      </c>
      <c r="F18" s="286">
        <v>0.03</v>
      </c>
      <c r="G18" s="304">
        <f t="shared" si="0"/>
        <v>3780</v>
      </c>
      <c r="H18" s="115"/>
    </row>
    <row r="19" spans="1:9" ht="25.2" customHeight="1" thickBot="1">
      <c r="A19" s="986" t="s">
        <v>225</v>
      </c>
      <c r="B19" s="987"/>
      <c r="C19" s="987"/>
      <c r="D19" s="129" t="s">
        <v>226</v>
      </c>
      <c r="E19" s="300">
        <v>64000</v>
      </c>
      <c r="F19" s="286">
        <v>7.0000000000000007E-2</v>
      </c>
      <c r="G19" s="304">
        <f t="shared" si="0"/>
        <v>4480</v>
      </c>
      <c r="H19" s="115"/>
    </row>
    <row r="20" spans="1:9" ht="13.8" thickBot="1">
      <c r="A20" s="305"/>
      <c r="B20" s="143"/>
      <c r="C20" s="143"/>
      <c r="D20" s="143"/>
      <c r="E20" s="143"/>
      <c r="F20" s="143"/>
      <c r="G20" s="306" t="s">
        <v>53</v>
      </c>
      <c r="H20" s="303">
        <f>ROUND(SUM(G15:G19),0)</f>
        <v>104840</v>
      </c>
    </row>
    <row r="21" spans="1:9" ht="13.8" thickBot="1">
      <c r="A21" s="145" t="s">
        <v>57</v>
      </c>
      <c r="B21" s="145"/>
      <c r="C21" s="143"/>
      <c r="D21" s="113"/>
      <c r="E21" s="113"/>
      <c r="F21" s="113"/>
      <c r="G21" s="113"/>
      <c r="H21" s="113"/>
    </row>
    <row r="22" spans="1:9">
      <c r="A22" s="146" t="s">
        <v>58</v>
      </c>
      <c r="B22" s="147"/>
      <c r="C22" s="148" t="s">
        <v>59</v>
      </c>
      <c r="D22" s="120" t="s">
        <v>60</v>
      </c>
      <c r="E22" s="120" t="s">
        <v>61</v>
      </c>
      <c r="F22" s="120" t="s">
        <v>62</v>
      </c>
      <c r="G22" s="149" t="s">
        <v>51</v>
      </c>
      <c r="H22" s="123"/>
    </row>
    <row r="23" spans="1:9">
      <c r="A23" s="961"/>
      <c r="B23" s="963"/>
      <c r="C23" s="178"/>
      <c r="D23" s="124"/>
      <c r="E23" s="151"/>
      <c r="F23" s="128"/>
      <c r="G23" s="128"/>
      <c r="H23" s="127"/>
    </row>
    <row r="24" spans="1:9" ht="13.8" thickBot="1">
      <c r="A24" s="152"/>
      <c r="B24" s="153"/>
      <c r="C24" s="130"/>
      <c r="D24" s="131"/>
      <c r="E24" s="132"/>
      <c r="F24" s="133"/>
      <c r="G24" s="130"/>
      <c r="H24" s="127"/>
    </row>
    <row r="25" spans="1:9" ht="13.8" thickBot="1">
      <c r="A25" s="113"/>
      <c r="B25" s="113"/>
      <c r="C25" s="113"/>
      <c r="D25" s="113"/>
      <c r="E25" s="113"/>
      <c r="F25" s="113"/>
      <c r="G25" s="135" t="s">
        <v>53</v>
      </c>
      <c r="H25" s="136">
        <f>ROUND(SUM(G23:G24),0)</f>
        <v>0</v>
      </c>
    </row>
    <row r="26" spans="1:9" ht="13.8" thickBot="1">
      <c r="A26" s="145" t="s">
        <v>63</v>
      </c>
      <c r="B26" s="145"/>
      <c r="C26" s="113"/>
      <c r="D26" s="113"/>
      <c r="E26" s="113"/>
      <c r="F26" s="113"/>
      <c r="G26" s="113"/>
      <c r="H26" s="113"/>
    </row>
    <row r="27" spans="1:9">
      <c r="A27" s="146" t="s">
        <v>64</v>
      </c>
      <c r="B27" s="147"/>
      <c r="C27" s="154" t="s">
        <v>65</v>
      </c>
      <c r="D27" s="120" t="s">
        <v>66</v>
      </c>
      <c r="E27" s="121" t="s">
        <v>67</v>
      </c>
      <c r="F27" s="154" t="s">
        <v>50</v>
      </c>
      <c r="G27" s="122" t="s">
        <v>51</v>
      </c>
      <c r="H27" s="123"/>
    </row>
    <row r="28" spans="1:9">
      <c r="A28" s="137" t="s">
        <v>210</v>
      </c>
      <c r="B28" s="138"/>
      <c r="C28" s="128">
        <v>1</v>
      </c>
      <c r="D28" s="103"/>
      <c r="E28" s="128">
        <f>+Salarios!G11*C28</f>
        <v>78096</v>
      </c>
      <c r="F28" s="289">
        <f>+I28</f>
        <v>0.1</v>
      </c>
      <c r="G28" s="155">
        <f>+E28*F28</f>
        <v>7809.6</v>
      </c>
      <c r="H28" s="127"/>
      <c r="I28" s="104">
        <f>1/10</f>
        <v>0.1</v>
      </c>
    </row>
    <row r="29" spans="1:9" ht="13.8" thickBot="1">
      <c r="A29" s="137" t="s">
        <v>4</v>
      </c>
      <c r="B29" s="138"/>
      <c r="C29" s="128">
        <v>1</v>
      </c>
      <c r="D29" s="103"/>
      <c r="E29" s="128">
        <f>+Salarios!G9*C29</f>
        <v>156192.00000000006</v>
      </c>
      <c r="F29" s="289">
        <f>+F28</f>
        <v>0.1</v>
      </c>
      <c r="G29" s="155">
        <f>+E29*F29</f>
        <v>15619.200000000006</v>
      </c>
      <c r="H29" s="127"/>
    </row>
    <row r="30" spans="1:9" ht="13.8" thickBot="1">
      <c r="A30" s="113"/>
      <c r="B30" s="113"/>
      <c r="C30" s="113"/>
      <c r="D30" s="113"/>
      <c r="E30" s="113"/>
      <c r="F30" s="113"/>
      <c r="G30" s="135" t="s">
        <v>53</v>
      </c>
      <c r="H30" s="136">
        <f>ROUND(SUM(G28:G29),0)</f>
        <v>23429</v>
      </c>
    </row>
    <row r="31" spans="1:9" ht="13.8" thickBot="1">
      <c r="A31" s="113"/>
      <c r="B31" s="113"/>
      <c r="C31" s="113"/>
      <c r="D31" s="113"/>
      <c r="E31" s="113"/>
      <c r="F31" s="113"/>
      <c r="G31" s="157"/>
      <c r="H31" s="113"/>
    </row>
    <row r="32" spans="1:9">
      <c r="A32" s="113"/>
      <c r="B32" s="113"/>
      <c r="C32" s="113"/>
      <c r="D32" s="113"/>
      <c r="E32" s="111" t="s">
        <v>68</v>
      </c>
      <c r="F32" s="158"/>
      <c r="G32" s="158"/>
      <c r="H32" s="136">
        <f>ROUND((H12+H20+H25+H30),0)</f>
        <v>129440</v>
      </c>
    </row>
    <row r="33" spans="1:8" ht="13.8" thickBot="1">
      <c r="A33" s="114" t="s">
        <v>69</v>
      </c>
      <c r="B33" s="114"/>
      <c r="C33" s="113"/>
      <c r="D33" s="113"/>
      <c r="E33" s="113"/>
      <c r="F33" s="113"/>
      <c r="G33" s="113"/>
      <c r="H33" s="113"/>
    </row>
    <row r="34" spans="1:8">
      <c r="A34" s="159" t="s">
        <v>47</v>
      </c>
      <c r="B34" s="160"/>
      <c r="C34" s="160"/>
      <c r="D34" s="160"/>
      <c r="E34" s="161"/>
      <c r="F34" s="162" t="s">
        <v>3</v>
      </c>
      <c r="G34" s="163" t="s">
        <v>70</v>
      </c>
      <c r="H34" s="123"/>
    </row>
    <row r="35" spans="1:8">
      <c r="A35" s="137" t="s">
        <v>35</v>
      </c>
      <c r="B35" s="138"/>
      <c r="C35" s="138"/>
      <c r="D35" s="138"/>
      <c r="E35" s="139"/>
      <c r="F35" s="85"/>
      <c r="G35" s="164">
        <f>+F35*H32</f>
        <v>0</v>
      </c>
      <c r="H35" s="165"/>
    </row>
    <row r="36" spans="1:8">
      <c r="A36" s="137" t="s">
        <v>71</v>
      </c>
      <c r="B36" s="138"/>
      <c r="C36" s="138"/>
      <c r="D36" s="138"/>
      <c r="E36" s="139"/>
      <c r="F36" s="166"/>
      <c r="G36" s="164">
        <f>+F36*H32</f>
        <v>0</v>
      </c>
      <c r="H36" s="165"/>
    </row>
    <row r="37" spans="1:8" ht="13.8" thickBot="1">
      <c r="A37" s="142" t="s">
        <v>0</v>
      </c>
      <c r="B37" s="143"/>
      <c r="C37" s="143"/>
      <c r="D37" s="143"/>
      <c r="E37" s="144"/>
      <c r="F37" s="87"/>
      <c r="G37" s="167">
        <f>+F37*H32</f>
        <v>0</v>
      </c>
      <c r="H37" s="134"/>
    </row>
    <row r="38" spans="1:8" ht="13.8" thickBot="1">
      <c r="A38" s="113"/>
      <c r="B38" s="113"/>
      <c r="C38" s="113"/>
      <c r="D38" s="113"/>
      <c r="E38" s="113"/>
      <c r="F38" s="113"/>
      <c r="G38" s="135" t="s">
        <v>53</v>
      </c>
      <c r="H38" s="168">
        <f>ROUND(SUM(G35:G37),0)</f>
        <v>0</v>
      </c>
    </row>
    <row r="39" spans="1:8">
      <c r="A39" s="113"/>
      <c r="B39" s="113"/>
      <c r="C39" s="113"/>
      <c r="D39" s="113"/>
      <c r="E39" s="113"/>
      <c r="F39" s="113"/>
      <c r="G39" s="113"/>
      <c r="H39" s="113"/>
    </row>
    <row r="40" spans="1:8" ht="13.8" thickBot="1">
      <c r="C40" s="113"/>
      <c r="D40" s="111" t="s">
        <v>72</v>
      </c>
      <c r="E40" s="158"/>
      <c r="F40" s="158"/>
      <c r="G40" s="158"/>
      <c r="H40" s="136">
        <f>ROUND((H32+H38),0)</f>
        <v>129440</v>
      </c>
    </row>
    <row r="43" spans="1:8">
      <c r="B43" s="606" t="s">
        <v>399</v>
      </c>
    </row>
    <row r="44" spans="1:8">
      <c r="B44" s="606" t="s">
        <v>400</v>
      </c>
    </row>
    <row r="45" spans="1:8">
      <c r="B45" s="606" t="s">
        <v>401</v>
      </c>
    </row>
  </sheetData>
  <mergeCells count="13">
    <mergeCell ref="A11:C11"/>
    <mergeCell ref="A14:C14"/>
    <mergeCell ref="A15:C15"/>
    <mergeCell ref="A16:C16"/>
    <mergeCell ref="A23:B23"/>
    <mergeCell ref="A18:C18"/>
    <mergeCell ref="A17:C17"/>
    <mergeCell ref="A19:C19"/>
    <mergeCell ref="D3:H3"/>
    <mergeCell ref="B5:F5"/>
    <mergeCell ref="B6:F6"/>
    <mergeCell ref="A9:C9"/>
    <mergeCell ref="A10:C10"/>
  </mergeCells>
  <pageMargins left="0.71" right="0.71" top="0.75" bottom="0.75" header="0.31" footer="0.31"/>
  <pageSetup paperSize="9" scale="80" orientation="portrait" horizontalDpi="4294967295" verticalDpi="4294967295" r:id="rId1"/>
  <colBreaks count="1" manualBreakCount="1">
    <brk id="8"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29</vt:i4>
      </vt:variant>
      <vt:variant>
        <vt:lpstr>Rangos con nombre</vt:lpstr>
      </vt:variant>
      <vt:variant>
        <vt:i4>21</vt:i4>
      </vt:variant>
    </vt:vector>
  </HeadingPairs>
  <TitlesOfParts>
    <vt:vector size="50" baseType="lpstr">
      <vt:lpstr>INTERVENTORÍA No 1</vt:lpstr>
      <vt:lpstr>FM INTERVENTORÍA No 1.2</vt:lpstr>
      <vt:lpstr>PRESUPUESTO</vt:lpstr>
      <vt:lpstr>CRONOGRAMA</vt:lpstr>
      <vt:lpstr>MATERIALES</vt:lpstr>
      <vt:lpstr>Salarios</vt:lpstr>
      <vt:lpstr>EQUIPOS</vt:lpstr>
      <vt:lpstr>Vias A Intervenir</vt:lpstr>
      <vt:lpstr>A.U % </vt:lpstr>
      <vt:lpstr>PMT</vt:lpstr>
      <vt:lpstr>Esquema de diseño</vt:lpstr>
      <vt:lpstr>PMA</vt:lpstr>
      <vt:lpstr>Memorias </vt:lpstr>
      <vt:lpstr>1,1 Localización</vt:lpstr>
      <vt:lpstr>2,1 Excavacion</vt:lpstr>
      <vt:lpstr>2,2 Demolicion</vt:lpstr>
      <vt:lpstr>2,3 Demolicion</vt:lpstr>
      <vt:lpstr>2,4 Cargue y botada </vt:lpstr>
      <vt:lpstr>2,5 Conformación</vt:lpstr>
      <vt:lpstr>2,6 Base granular</vt:lpstr>
      <vt:lpstr>3,1 Fresado</vt:lpstr>
      <vt:lpstr>3,2 mezcla asfaltica</vt:lpstr>
      <vt:lpstr>3,3 imprimacion emul</vt:lpstr>
      <vt:lpstr>3,4 Bordillo</vt:lpstr>
      <vt:lpstr>4,1-2 Concreto Anden+Cuneta</vt:lpstr>
      <vt:lpstr>5,1 Acero</vt:lpstr>
      <vt:lpstr>5,2 Malla electrosoldada</vt:lpstr>
      <vt:lpstr>6,1 Sumidero</vt:lpstr>
      <vt:lpstr>6,2 Tuberia de 250mm</vt:lpstr>
      <vt:lpstr>'1,1 Localización'!Área_de_impresión</vt:lpstr>
      <vt:lpstr>'2,1 Excavacion'!Área_de_impresión</vt:lpstr>
      <vt:lpstr>'2,2 Demolicion'!Área_de_impresión</vt:lpstr>
      <vt:lpstr>'2,3 Demolicion'!Área_de_impresión</vt:lpstr>
      <vt:lpstr>'2,5 Conformación'!Área_de_impresión</vt:lpstr>
      <vt:lpstr>'2,6 Base granular'!Área_de_impresión</vt:lpstr>
      <vt:lpstr>'3,1 Fresado'!Área_de_impresión</vt:lpstr>
      <vt:lpstr>'3,2 mezcla asfaltica'!Área_de_impresión</vt:lpstr>
      <vt:lpstr>'3,3 imprimacion emul'!Área_de_impresión</vt:lpstr>
      <vt:lpstr>'3,4 Bordillo'!Área_de_impresión</vt:lpstr>
      <vt:lpstr>'4,1-2 Concreto Anden+Cuneta'!Área_de_impresión</vt:lpstr>
      <vt:lpstr>'5,1 Acero'!Área_de_impresión</vt:lpstr>
      <vt:lpstr>'5,2 Malla electrosoldada'!Área_de_impresión</vt:lpstr>
      <vt:lpstr>'6,1 Sumidero'!Área_de_impresión</vt:lpstr>
      <vt:lpstr>'6,2 Tuberia de 250mm'!Área_de_impresión</vt:lpstr>
      <vt:lpstr>'A.U % '!Área_de_impresión</vt:lpstr>
      <vt:lpstr>'FM INTERVENTORÍA No 1.2'!Área_de_impresión</vt:lpstr>
      <vt:lpstr>'INTERVENTORÍA No 1'!Área_de_impresión</vt:lpstr>
      <vt:lpstr>PRESUPUESTO!Área_de_impresión</vt:lpstr>
      <vt:lpstr>'Vias A Intervenir'!Área_de_impresión</vt:lpstr>
      <vt:lpstr>PRESUPUESTO!Títulos_a_imprimir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Microsoft Office</dc:creator>
  <cp:lastModifiedBy>Carlos Herrera</cp:lastModifiedBy>
  <cp:lastPrinted>2024-10-10T16:59:35Z</cp:lastPrinted>
  <dcterms:created xsi:type="dcterms:W3CDTF">2019-09-23T11:13:40Z</dcterms:created>
  <dcterms:modified xsi:type="dcterms:W3CDTF">2024-11-14T00:49:28Z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1" linkTarget="Prop_1">
    <vt:lpwstr>#¡REF!</vt:lpwstr>
  </property>
  <property fmtid="{D5CDD505-2E9C-101B-9397-08002B2CF9AE}" pid="3" name="2" linkTarget="Prop_2">
    <vt:lpwstr>#¡REF!</vt:lpwstr>
  </property>
  <property fmtid="{D5CDD505-2E9C-101B-9397-08002B2CF9AE}" pid="4" name="3" linkTarget="Prop_3">
    <vt:lpwstr>#¡REF!</vt:lpwstr>
  </property>
  <property fmtid="{D5CDD505-2E9C-101B-9397-08002B2CF9AE}" pid="5" name="4" linkTarget="Prop_4">
    <vt:lpwstr>#¡REF!</vt:lpwstr>
  </property>
  <property fmtid="{D5CDD505-2E9C-101B-9397-08002B2CF9AE}" pid="6" name="5" linkTarget="Prop_5">
    <vt:lpwstr>#¡REF!</vt:lpwstr>
  </property>
  <property fmtid="{D5CDD505-2E9C-101B-9397-08002B2CF9AE}" pid="7" name="6" linkTarget="Prop_6">
    <vt:lpwstr>#¡REF!</vt:lpwstr>
  </property>
  <property fmtid="{D5CDD505-2E9C-101B-9397-08002B2CF9AE}" pid="8" name="7" linkTarget="Prop_7">
    <vt:lpwstr>#¡REF!</vt:lpwstr>
  </property>
  <property fmtid="{D5CDD505-2E9C-101B-9397-08002B2CF9AE}" pid="9" name="8" linkTarget="Prop_8">
    <vt:lpwstr>#¡REF!</vt:lpwstr>
  </property>
  <property fmtid="{D5CDD505-2E9C-101B-9397-08002B2CF9AE}" pid="10" name="9" linkTarget="Prop_9">
    <vt:lpwstr>#¡REF!</vt:lpwstr>
  </property>
</Properties>
</file>