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0916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albaelles/Documents/AÑO 2024/MUNICIPIO DE TURBACO/SELECCIONES ABREVIADAS/SALUD MENTAL/"/>
    </mc:Choice>
  </mc:AlternateContent>
  <xr:revisionPtr revIDLastSave="0" documentId="13_ncr:1_{971455B3-490D-0246-84E7-D0C1B6840ED9}" xr6:coauthVersionLast="47" xr6:coauthVersionMax="47" xr10:uidLastSave="{00000000-0000-0000-0000-000000000000}"/>
  <bookViews>
    <workbookView xWindow="0" yWindow="760" windowWidth="22660" windowHeight="15420" xr2:uid="{00000000-000D-0000-FFFF-FFFF00000000}"/>
  </bookViews>
  <sheets>
    <sheet name="Table 8" sheetId="8" r:id="rId1"/>
    <sheet name="Factor Multiplicador" sheetId="9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1" i="8" l="1"/>
  <c r="F21" i="8" s="1"/>
  <c r="F20" i="8"/>
  <c r="F23" i="8"/>
  <c r="F22" i="8"/>
  <c r="H15" i="8"/>
  <c r="I15" i="8" s="1"/>
  <c r="H14" i="8"/>
  <c r="I14" i="8" s="1"/>
  <c r="H13" i="8"/>
  <c r="I13" i="8" s="1"/>
  <c r="H12" i="8"/>
  <c r="I12" i="8" s="1"/>
  <c r="H11" i="8"/>
  <c r="I11" i="8" s="1"/>
  <c r="H10" i="8"/>
  <c r="I10" i="8" s="1"/>
  <c r="H9" i="8"/>
  <c r="I9" i="8" s="1"/>
  <c r="H8" i="8"/>
  <c r="I8" i="8" s="1"/>
  <c r="H7" i="8"/>
  <c r="I7" i="8" s="1"/>
  <c r="H6" i="8"/>
  <c r="I6" i="8" s="1"/>
  <c r="C30" i="9"/>
  <c r="C27" i="9"/>
  <c r="C21" i="9"/>
  <c r="C12" i="9"/>
  <c r="C20" i="9" s="1"/>
  <c r="C10" i="9"/>
  <c r="C7" i="9"/>
  <c r="C26" i="9" l="1"/>
  <c r="F24" i="8"/>
  <c r="I16" i="8"/>
  <c r="C32" i="9"/>
  <c r="C33" i="9" s="1"/>
  <c r="F25" i="8" l="1"/>
</calcChain>
</file>

<file path=xl/sharedStrings.xml><?xml version="1.0" encoding="utf-8"?>
<sst xmlns="http://schemas.openxmlformats.org/spreadsheetml/2006/main" count="78" uniqueCount="69">
  <si>
    <t>FACTOR MULTIPLICADOR</t>
  </si>
  <si>
    <t>ITEM</t>
  </si>
  <si>
    <t>DESCRIPCIÓN</t>
  </si>
  <si>
    <t>%</t>
  </si>
  <si>
    <t>A</t>
  </si>
  <si>
    <t>SALARIO BASICO (NOMINA TOTAL MENSUAL)</t>
  </si>
  <si>
    <t>B</t>
  </si>
  <si>
    <t>PRESTACIONES SOCIALES</t>
  </si>
  <si>
    <t>Prima de Servicios</t>
  </si>
  <si>
    <t>Cesantías</t>
  </si>
  <si>
    <t>Interés de Cesantía</t>
  </si>
  <si>
    <t>Vacaciones</t>
  </si>
  <si>
    <t>C</t>
  </si>
  <si>
    <t>SISTEMA DE SEGURIDAD SOCIAL INTEGRAL</t>
  </si>
  <si>
    <t>Salud</t>
  </si>
  <si>
    <t>Pensiones</t>
  </si>
  <si>
    <t>Riesgos profesionales</t>
  </si>
  <si>
    <t>Cajas de compensación familiar</t>
  </si>
  <si>
    <t>Sena</t>
  </si>
  <si>
    <t>FIC</t>
  </si>
  <si>
    <t>ICBF</t>
  </si>
  <si>
    <t>SUBTOTAL B + C</t>
  </si>
  <si>
    <t>D</t>
  </si>
  <si>
    <t>OTROS</t>
  </si>
  <si>
    <t>Dotación</t>
  </si>
  <si>
    <t>Indemnizaciones</t>
  </si>
  <si>
    <t>Ausencias justificadas</t>
  </si>
  <si>
    <t>Otros</t>
  </si>
  <si>
    <t>SUBTOTAL A + B + C + D</t>
  </si>
  <si>
    <t>E</t>
  </si>
  <si>
    <t>COSTOS INDIRECTOS</t>
  </si>
  <si>
    <t>Gastos generales</t>
  </si>
  <si>
    <t>Gastos Legales</t>
  </si>
  <si>
    <t>F</t>
  </si>
  <si>
    <t>HONORARIOS</t>
  </si>
  <si>
    <t>Honorarios (utilidad del consultor)</t>
  </si>
  <si>
    <t>SUBTOTAL (A + B + C + D + E + F)</t>
  </si>
  <si>
    <t>PERSONAL</t>
  </si>
  <si>
    <t>Descripción</t>
  </si>
  <si>
    <t>Meses</t>
  </si>
  <si>
    <t>CANT</t>
  </si>
  <si>
    <t>F.M. %</t>
  </si>
  <si>
    <t>TOTAL PARCIAL</t>
  </si>
  <si>
    <t>SUBTOTAL PERSONAL</t>
  </si>
  <si>
    <t>TOTAL</t>
  </si>
  <si>
    <t>Neuropsicología</t>
  </si>
  <si>
    <t>Psicólogo</t>
  </si>
  <si>
    <t>Psiquiatría</t>
  </si>
  <si>
    <t>Psiquiatra infantil</t>
  </si>
  <si>
    <t>Trabajador social</t>
  </si>
  <si>
    <t>Pedagogo</t>
  </si>
  <si>
    <t>Psicólogo clínico</t>
  </si>
  <si>
    <t>Coordinador administrativo</t>
  </si>
  <si>
    <t>Equipo logístico</t>
  </si>
  <si>
    <t>Actividades lúdicas y terapéuticas</t>
  </si>
  <si>
    <t>Transporte</t>
  </si>
  <si>
    <t>Refrigerios capacitación docentes</t>
  </si>
  <si>
    <t>Papelería  y  material didáctico para la ejecucion del programa</t>
  </si>
  <si>
    <t xml:space="preserve">Sueldo Mes </t>
  </si>
  <si>
    <t>Cant</t>
  </si>
  <si>
    <t>% Dedicación</t>
  </si>
  <si>
    <t>Valor Mes
(AxBxCxD)</t>
  </si>
  <si>
    <t>Valor Unitario</t>
  </si>
  <si>
    <t>UND</t>
  </si>
  <si>
    <t>Global</t>
  </si>
  <si>
    <t>Valor Total</t>
  </si>
  <si>
    <t xml:space="preserve">SUBTOTAL ACTIVIDADES - LOGISTICA </t>
  </si>
  <si>
    <t>Coordinador de programa</t>
  </si>
  <si>
    <t xml:space="preserve">OTRAS NECESIDADES REQUERIDAS PARA LA EJECUCION DEL  PROYECTO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</si>
</sst>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164" formatCode="&quot;$&quot;\ #,##0"/>
    <numFmt numFmtId="165" formatCode="_-&quot;$&quot;\ * #,##0_-;\-&quot;$&quot;\ * #,##0_-;_-&quot;$&quot;\ * &quot;-&quot;??_-;_-@_-"/>
  </numFmts>
  <fonts count="12" x14ac:knownFonts="1">
    <font>
      <sz val="10"/>
      <color rgb="FF000000"/>
      <name val="Times New Roman"/>
      <charset val="204"/>
    </font>
    <font>
      <sz val="10"/>
      <color rgb="FF000000"/>
      <name val="Times New Roman"/>
      <family val="1"/>
    </font>
    <font>
      <sz val="10"/>
      <name val="Arial"/>
      <family val="2"/>
    </font>
    <font>
      <b/>
      <sz val="10"/>
      <name val="Arial Narrow"/>
      <family val="2"/>
    </font>
    <font>
      <b/>
      <sz val="11"/>
      <name val="Arial Narrow"/>
      <family val="2"/>
    </font>
    <font>
      <sz val="11"/>
      <name val="Arial Narrow"/>
      <family val="2"/>
    </font>
    <font>
      <b/>
      <sz val="12"/>
      <name val="Aptos Display"/>
      <family val="2"/>
    </font>
    <font>
      <sz val="12"/>
      <color rgb="FF000000"/>
      <name val="Aptos Display"/>
      <family val="2"/>
    </font>
    <font>
      <sz val="12"/>
      <name val="Aptos Display"/>
      <family val="2"/>
    </font>
    <font>
      <b/>
      <sz val="12"/>
      <color theme="1"/>
      <name val="Aptos Display"/>
      <family val="2"/>
    </font>
    <font>
      <sz val="12"/>
      <color theme="1"/>
      <name val="Aptos Display"/>
      <family val="2"/>
    </font>
    <font>
      <b/>
      <sz val="12"/>
      <color rgb="FF000000"/>
      <name val="Aptos Display"/>
      <family val="2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2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</cellStyleXfs>
  <cellXfs count="77">
    <xf numFmtId="0" fontId="0" fillId="0" borderId="0" xfId="0" applyAlignment="1">
      <alignment horizontal="left" vertical="top"/>
    </xf>
    <xf numFmtId="0" fontId="0" fillId="0" borderId="0" xfId="0"/>
    <xf numFmtId="0" fontId="4" fillId="0" borderId="2" xfId="2" applyFont="1" applyBorder="1" applyAlignment="1">
      <alignment horizontal="center"/>
    </xf>
    <xf numFmtId="0" fontId="4" fillId="0" borderId="2" xfId="2" applyFont="1" applyBorder="1" applyAlignment="1">
      <alignment horizontal="left"/>
    </xf>
    <xf numFmtId="10" fontId="4" fillId="2" borderId="2" xfId="2" applyNumberFormat="1" applyFont="1" applyFill="1" applyBorder="1" applyAlignment="1">
      <alignment horizontal="center" vertical="center" wrapText="1"/>
    </xf>
    <xf numFmtId="0" fontId="4" fillId="2" borderId="2" xfId="2" applyFont="1" applyFill="1" applyBorder="1" applyAlignment="1">
      <alignment horizontal="left"/>
    </xf>
    <xf numFmtId="0" fontId="5" fillId="0" borderId="2" xfId="2" applyFont="1" applyBorder="1" applyAlignment="1">
      <alignment horizontal="left"/>
    </xf>
    <xf numFmtId="10" fontId="5" fillId="0" borderId="2" xfId="3" applyNumberFormat="1" applyFont="1" applyFill="1" applyBorder="1" applyAlignment="1">
      <alignment horizontal="center"/>
    </xf>
    <xf numFmtId="10" fontId="4" fillId="2" borderId="2" xfId="3" applyNumberFormat="1" applyFont="1" applyFill="1" applyBorder="1" applyAlignment="1">
      <alignment horizontal="center"/>
    </xf>
    <xf numFmtId="0" fontId="5" fillId="0" borderId="2" xfId="2" applyFont="1" applyBorder="1" applyAlignment="1">
      <alignment horizontal="left" wrapText="1"/>
    </xf>
    <xf numFmtId="10" fontId="4" fillId="2" borderId="2" xfId="2" applyNumberFormat="1" applyFont="1" applyFill="1" applyBorder="1" applyAlignment="1">
      <alignment horizontal="center"/>
    </xf>
    <xf numFmtId="0" fontId="8" fillId="0" borderId="12" xfId="0" applyFont="1" applyBorder="1" applyAlignment="1">
      <alignment horizontal="left" vertical="top" wrapText="1"/>
    </xf>
    <xf numFmtId="0" fontId="8" fillId="0" borderId="23" xfId="0" applyFont="1" applyBorder="1" applyAlignment="1">
      <alignment horizontal="left" vertical="top" wrapText="1"/>
    </xf>
    <xf numFmtId="0" fontId="8" fillId="0" borderId="26" xfId="0" applyFont="1" applyBorder="1" applyAlignment="1">
      <alignment horizontal="left" vertical="top" wrapText="1"/>
    </xf>
    <xf numFmtId="0" fontId="8" fillId="0" borderId="28" xfId="0" applyFont="1" applyBorder="1" applyAlignment="1">
      <alignment horizontal="left" vertical="top" wrapText="1"/>
    </xf>
    <xf numFmtId="0" fontId="6" fillId="3" borderId="9" xfId="0" applyFont="1" applyFill="1" applyBorder="1" applyAlignment="1">
      <alignment horizontal="center" vertical="center" wrapText="1"/>
    </xf>
    <xf numFmtId="0" fontId="7" fillId="3" borderId="10" xfId="0" applyFont="1" applyFill="1" applyBorder="1" applyAlignment="1">
      <alignment horizontal="center" vertical="center"/>
    </xf>
    <xf numFmtId="0" fontId="7" fillId="3" borderId="11" xfId="0" applyFont="1" applyFill="1" applyBorder="1" applyAlignment="1">
      <alignment horizontal="center" vertical="center"/>
    </xf>
    <xf numFmtId="0" fontId="7" fillId="0" borderId="0" xfId="0" applyFont="1" applyAlignment="1">
      <alignment horizontal="left" vertical="top"/>
    </xf>
    <xf numFmtId="0" fontId="6" fillId="0" borderId="20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top"/>
    </xf>
    <xf numFmtId="0" fontId="7" fillId="0" borderId="2" xfId="0" applyFont="1" applyBorder="1" applyAlignment="1">
      <alignment horizontal="right" vertical="top"/>
    </xf>
    <xf numFmtId="0" fontId="7" fillId="0" borderId="18" xfId="0" applyFont="1" applyBorder="1" applyAlignment="1">
      <alignment horizontal="center" vertical="top"/>
    </xf>
    <xf numFmtId="0" fontId="7" fillId="0" borderId="18" xfId="0" applyFont="1" applyBorder="1" applyAlignment="1">
      <alignment horizontal="right" vertical="top"/>
    </xf>
    <xf numFmtId="0" fontId="11" fillId="3" borderId="9" xfId="0" applyFont="1" applyFill="1" applyBorder="1" applyAlignment="1">
      <alignment horizontal="left" vertical="top"/>
    </xf>
    <xf numFmtId="0" fontId="11" fillId="3" borderId="10" xfId="0" applyFont="1" applyFill="1" applyBorder="1" applyAlignment="1">
      <alignment horizontal="left" vertical="top"/>
    </xf>
    <xf numFmtId="165" fontId="11" fillId="3" borderId="11" xfId="0" applyNumberFormat="1" applyFont="1" applyFill="1" applyBorder="1" applyAlignment="1">
      <alignment horizontal="left" vertical="top"/>
    </xf>
    <xf numFmtId="0" fontId="11" fillId="0" borderId="0" xfId="0" applyFont="1" applyAlignment="1">
      <alignment horizontal="left" vertical="top"/>
    </xf>
    <xf numFmtId="0" fontId="11" fillId="0" borderId="16" xfId="0" applyFont="1" applyBorder="1" applyAlignment="1">
      <alignment horizontal="left" vertical="top"/>
    </xf>
    <xf numFmtId="165" fontId="11" fillId="0" borderId="0" xfId="0" applyNumberFormat="1" applyFont="1" applyAlignment="1">
      <alignment horizontal="left" vertical="top"/>
    </xf>
    <xf numFmtId="0" fontId="7" fillId="0" borderId="0" xfId="0" applyFont="1" applyAlignment="1">
      <alignment horizontal="center" vertical="center"/>
    </xf>
    <xf numFmtId="0" fontId="6" fillId="0" borderId="24" xfId="0" applyFont="1" applyBorder="1" applyAlignment="1">
      <alignment horizontal="center" vertical="center" wrapText="1"/>
    </xf>
    <xf numFmtId="0" fontId="11" fillId="0" borderId="0" xfId="0" applyFont="1" applyAlignment="1">
      <alignment horizontal="left" vertical="center"/>
    </xf>
    <xf numFmtId="0" fontId="6" fillId="0" borderId="17" xfId="0" applyFont="1" applyBorder="1" applyAlignment="1">
      <alignment vertical="center" wrapText="1"/>
    </xf>
    <xf numFmtId="0" fontId="11" fillId="0" borderId="25" xfId="0" applyFont="1" applyBorder="1" applyAlignment="1">
      <alignment horizontal="left" vertical="center"/>
    </xf>
    <xf numFmtId="0" fontId="7" fillId="0" borderId="1" xfId="0" applyFont="1" applyBorder="1" applyAlignment="1">
      <alignment horizontal="center" vertical="center"/>
    </xf>
    <xf numFmtId="164" fontId="10" fillId="0" borderId="7" xfId="0" applyNumberFormat="1" applyFont="1" applyBorder="1" applyAlignment="1">
      <alignment horizontal="right" vertical="center"/>
    </xf>
    <xf numFmtId="164" fontId="10" fillId="0" borderId="27" xfId="0" applyNumberFormat="1" applyFont="1" applyBorder="1" applyAlignment="1">
      <alignment horizontal="right" vertical="center"/>
    </xf>
    <xf numFmtId="164" fontId="10" fillId="0" borderId="4" xfId="0" applyNumberFormat="1" applyFont="1" applyBorder="1" applyAlignment="1">
      <alignment horizontal="right" vertical="center"/>
    </xf>
    <xf numFmtId="164" fontId="10" fillId="0" borderId="15" xfId="0" applyNumberFormat="1" applyFont="1" applyBorder="1" applyAlignment="1">
      <alignment horizontal="right" vertical="center"/>
    </xf>
    <xf numFmtId="0" fontId="7" fillId="0" borderId="13" xfId="0" applyFont="1" applyBorder="1" applyAlignment="1">
      <alignment horizontal="center" vertical="center"/>
    </xf>
    <xf numFmtId="0" fontId="7" fillId="3" borderId="10" xfId="0" applyFont="1" applyFill="1" applyBorder="1" applyAlignment="1">
      <alignment horizontal="left" vertical="top"/>
    </xf>
    <xf numFmtId="164" fontId="10" fillId="3" borderId="10" xfId="0" applyNumberFormat="1" applyFont="1" applyFill="1" applyBorder="1" applyAlignment="1">
      <alignment horizontal="right" vertical="center"/>
    </xf>
    <xf numFmtId="0" fontId="7" fillId="0" borderId="16" xfId="0" applyFont="1" applyBorder="1" applyAlignment="1">
      <alignment horizontal="left" vertical="top"/>
    </xf>
    <xf numFmtId="164" fontId="10" fillId="0" borderId="16" xfId="0" applyNumberFormat="1" applyFont="1" applyBorder="1" applyAlignment="1">
      <alignment horizontal="right" vertical="center"/>
    </xf>
    <xf numFmtId="164" fontId="10" fillId="0" borderId="0" xfId="0" applyNumberFormat="1" applyFont="1" applyAlignment="1">
      <alignment horizontal="right" vertical="center"/>
    </xf>
    <xf numFmtId="165" fontId="7" fillId="0" borderId="0" xfId="0" applyNumberFormat="1" applyFont="1" applyAlignment="1">
      <alignment horizontal="left" vertical="top"/>
    </xf>
    <xf numFmtId="164" fontId="10" fillId="0" borderId="2" xfId="0" applyNumberFormat="1" applyFont="1" applyBorder="1" applyAlignment="1">
      <alignment horizontal="right" vertical="top"/>
    </xf>
    <xf numFmtId="9" fontId="10" fillId="0" borderId="2" xfId="0" applyNumberFormat="1" applyFont="1" applyBorder="1" applyAlignment="1">
      <alignment horizontal="center" vertical="top"/>
    </xf>
    <xf numFmtId="165" fontId="10" fillId="0" borderId="2" xfId="1" applyNumberFormat="1" applyFont="1" applyBorder="1" applyAlignment="1">
      <alignment horizontal="center" vertical="top"/>
    </xf>
    <xf numFmtId="165" fontId="10" fillId="0" borderId="14" xfId="0" applyNumberFormat="1" applyFont="1" applyBorder="1" applyAlignment="1">
      <alignment horizontal="center" vertical="top"/>
    </xf>
    <xf numFmtId="164" fontId="10" fillId="0" borderId="18" xfId="0" applyNumberFormat="1" applyFont="1" applyBorder="1" applyAlignment="1">
      <alignment horizontal="right" vertical="top"/>
    </xf>
    <xf numFmtId="9" fontId="10" fillId="0" borderId="18" xfId="0" applyNumberFormat="1" applyFont="1" applyBorder="1" applyAlignment="1">
      <alignment horizontal="center" vertical="top"/>
    </xf>
    <xf numFmtId="165" fontId="10" fillId="0" borderId="18" xfId="1" applyNumberFormat="1" applyFont="1" applyBorder="1" applyAlignment="1">
      <alignment horizontal="center" vertical="top"/>
    </xf>
    <xf numFmtId="165" fontId="10" fillId="0" borderId="19" xfId="0" applyNumberFormat="1" applyFont="1" applyBorder="1" applyAlignment="1">
      <alignment horizontal="center" vertical="top"/>
    </xf>
    <xf numFmtId="0" fontId="9" fillId="0" borderId="22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9" fillId="0" borderId="20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0" fontId="6" fillId="3" borderId="11" xfId="0" applyFont="1" applyFill="1" applyBorder="1" applyAlignment="1">
      <alignment horizontal="center" vertical="center" wrapText="1"/>
    </xf>
    <xf numFmtId="0" fontId="3" fillId="0" borderId="2" xfId="2" applyFont="1" applyBorder="1" applyAlignment="1">
      <alignment horizontal="center" vertical="center" wrapText="1"/>
    </xf>
    <xf numFmtId="0" fontId="4" fillId="2" borderId="2" xfId="2" applyFont="1" applyFill="1" applyBorder="1" applyAlignment="1">
      <alignment horizontal="center" vertical="center" wrapText="1"/>
    </xf>
    <xf numFmtId="0" fontId="5" fillId="0" borderId="4" xfId="2" applyFont="1" applyBorder="1" applyAlignment="1">
      <alignment horizontal="center"/>
    </xf>
    <xf numFmtId="0" fontId="5" fillId="0" borderId="5" xfId="2" applyFont="1" applyBorder="1" applyAlignment="1">
      <alignment horizontal="center"/>
    </xf>
    <xf numFmtId="0" fontId="5" fillId="0" borderId="6" xfId="2" applyFont="1" applyBorder="1" applyAlignment="1">
      <alignment horizontal="center"/>
    </xf>
    <xf numFmtId="0" fontId="4" fillId="0" borderId="4" xfId="2" applyFont="1" applyBorder="1" applyAlignment="1">
      <alignment horizontal="center"/>
    </xf>
    <xf numFmtId="0" fontId="4" fillId="0" borderId="5" xfId="2" applyFont="1" applyBorder="1" applyAlignment="1">
      <alignment horizontal="center"/>
    </xf>
    <xf numFmtId="0" fontId="4" fillId="0" borderId="6" xfId="2" applyFont="1" applyBorder="1" applyAlignment="1">
      <alignment horizontal="center"/>
    </xf>
    <xf numFmtId="0" fontId="5" fillId="0" borderId="7" xfId="2" applyFont="1" applyBorder="1" applyAlignment="1">
      <alignment horizontal="center"/>
    </xf>
    <xf numFmtId="0" fontId="5" fillId="0" borderId="8" xfId="2" applyFont="1" applyBorder="1" applyAlignment="1">
      <alignment horizontal="center"/>
    </xf>
    <xf numFmtId="0" fontId="3" fillId="0" borderId="0" xfId="2" applyFont="1" applyAlignment="1">
      <alignment horizontal="center" vertical="center" wrapText="1"/>
    </xf>
    <xf numFmtId="0" fontId="3" fillId="0" borderId="3" xfId="2" applyFont="1" applyBorder="1" applyAlignment="1">
      <alignment horizontal="center" vertical="center" wrapText="1"/>
    </xf>
  </cellXfs>
  <cellStyles count="4">
    <cellStyle name="Moneda" xfId="1" builtinId="4"/>
    <cellStyle name="Normal" xfId="0" builtinId="0"/>
    <cellStyle name="Normal 10 3 2" xfId="2" xr:uid="{00000000-0005-0000-0000-000002000000}"/>
    <cellStyle name="Porcentual 6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27"/>
  <sheetViews>
    <sheetView showGridLines="0" tabSelected="1" workbookViewId="0">
      <selection activeCell="B18" sqref="B18:F25"/>
    </sheetView>
  </sheetViews>
  <sheetFormatPr baseColWidth="10" defaultColWidth="9" defaultRowHeight="15" x14ac:dyDescent="0.15"/>
  <cols>
    <col min="1" max="1" width="5.3984375" style="18" customWidth="1"/>
    <col min="2" max="2" width="44.59765625" style="18" bestFit="1" customWidth="1"/>
    <col min="3" max="3" width="7.19921875" style="18" bestFit="1" customWidth="1"/>
    <col min="4" max="4" width="6.796875" style="18" customWidth="1"/>
    <col min="5" max="5" width="15.3984375" style="18" customWidth="1"/>
    <col min="6" max="6" width="16.3984375" style="18" bestFit="1" customWidth="1"/>
    <col min="7" max="7" width="9.19921875" style="18" bestFit="1" customWidth="1"/>
    <col min="8" max="8" width="18.3984375" style="18" customWidth="1"/>
    <col min="9" max="9" width="20" style="18" customWidth="1"/>
    <col min="10" max="10" width="12.19921875" style="18" bestFit="1" customWidth="1"/>
    <col min="11" max="16384" width="9" style="18"/>
  </cols>
  <sheetData>
    <row r="1" spans="2:9" ht="14.5" customHeight="1" thickBot="1" x14ac:dyDescent="0.2"/>
    <row r="2" spans="2:9" ht="16" hidden="1" thickBot="1" x14ac:dyDescent="0.2"/>
    <row r="3" spans="2:9" ht="17" thickBot="1" x14ac:dyDescent="0.2">
      <c r="B3" s="15" t="s">
        <v>37</v>
      </c>
      <c r="C3" s="16"/>
      <c r="D3" s="16"/>
      <c r="E3" s="16"/>
      <c r="F3" s="16"/>
      <c r="G3" s="16"/>
      <c r="H3" s="16"/>
      <c r="I3" s="17"/>
    </row>
    <row r="4" spans="2:9" ht="16" x14ac:dyDescent="0.15">
      <c r="B4" s="58" t="s">
        <v>38</v>
      </c>
      <c r="C4" s="60" t="s">
        <v>39</v>
      </c>
      <c r="D4" s="19" t="s">
        <v>4</v>
      </c>
      <c r="E4" s="19" t="s">
        <v>6</v>
      </c>
      <c r="F4" s="19" t="s">
        <v>12</v>
      </c>
      <c r="G4" s="19" t="s">
        <v>22</v>
      </c>
      <c r="H4" s="19"/>
      <c r="I4" s="20"/>
    </row>
    <row r="5" spans="2:9" ht="32" x14ac:dyDescent="0.15">
      <c r="B5" s="59"/>
      <c r="C5" s="61"/>
      <c r="D5" s="21" t="s">
        <v>59</v>
      </c>
      <c r="E5" s="21" t="s">
        <v>58</v>
      </c>
      <c r="F5" s="21" t="s">
        <v>60</v>
      </c>
      <c r="G5" s="21" t="s">
        <v>41</v>
      </c>
      <c r="H5" s="21" t="s">
        <v>61</v>
      </c>
      <c r="I5" s="22" t="s">
        <v>42</v>
      </c>
    </row>
    <row r="6" spans="2:9" ht="16" x14ac:dyDescent="0.15">
      <c r="B6" s="11" t="s">
        <v>45</v>
      </c>
      <c r="C6" s="23">
        <v>2</v>
      </c>
      <c r="D6" s="24">
        <v>1</v>
      </c>
      <c r="E6" s="50">
        <v>4500000</v>
      </c>
      <c r="F6" s="51">
        <v>0.6</v>
      </c>
      <c r="G6" s="51">
        <v>2.2999999999999998</v>
      </c>
      <c r="H6" s="52">
        <f>D6*E6*F6*G6</f>
        <v>6209999.9999999991</v>
      </c>
      <c r="I6" s="53">
        <f>H6*C6</f>
        <v>12419999.999999998</v>
      </c>
    </row>
    <row r="7" spans="2:9" ht="16" x14ac:dyDescent="0.15">
      <c r="B7" s="11" t="s">
        <v>46</v>
      </c>
      <c r="C7" s="23">
        <v>2</v>
      </c>
      <c r="D7" s="24">
        <v>2</v>
      </c>
      <c r="E7" s="50">
        <v>4500000</v>
      </c>
      <c r="F7" s="51">
        <v>0.7</v>
      </c>
      <c r="G7" s="51">
        <v>2.2999999999999998</v>
      </c>
      <c r="H7" s="52">
        <f t="shared" ref="H7:H9" si="0">D7*E7*F7*G7</f>
        <v>14489999.999999998</v>
      </c>
      <c r="I7" s="53">
        <f t="shared" ref="I7:I9" si="1">H7*C7</f>
        <v>28979999.999999996</v>
      </c>
    </row>
    <row r="8" spans="2:9" ht="16" x14ac:dyDescent="0.15">
      <c r="B8" s="11" t="s">
        <v>47</v>
      </c>
      <c r="C8" s="23">
        <v>2</v>
      </c>
      <c r="D8" s="24">
        <v>2</v>
      </c>
      <c r="E8" s="50">
        <v>4500000</v>
      </c>
      <c r="F8" s="51">
        <v>0.5</v>
      </c>
      <c r="G8" s="51">
        <v>2.2999999999999998</v>
      </c>
      <c r="H8" s="52">
        <f t="shared" si="0"/>
        <v>10350000</v>
      </c>
      <c r="I8" s="53">
        <f t="shared" si="1"/>
        <v>20700000</v>
      </c>
    </row>
    <row r="9" spans="2:9" ht="16" x14ac:dyDescent="0.15">
      <c r="B9" s="11" t="s">
        <v>48</v>
      </c>
      <c r="C9" s="23">
        <v>2</v>
      </c>
      <c r="D9" s="24">
        <v>2</v>
      </c>
      <c r="E9" s="50">
        <v>5000000</v>
      </c>
      <c r="F9" s="51">
        <v>0.7</v>
      </c>
      <c r="G9" s="51">
        <v>2.2999999999999998</v>
      </c>
      <c r="H9" s="52">
        <f t="shared" si="0"/>
        <v>16099999.999999998</v>
      </c>
      <c r="I9" s="53">
        <f t="shared" si="1"/>
        <v>32199999.999999996</v>
      </c>
    </row>
    <row r="10" spans="2:9" ht="16" x14ac:dyDescent="0.15">
      <c r="B10" s="11" t="s">
        <v>49</v>
      </c>
      <c r="C10" s="23">
        <v>2</v>
      </c>
      <c r="D10" s="24">
        <v>1</v>
      </c>
      <c r="E10" s="50">
        <v>3500000</v>
      </c>
      <c r="F10" s="51">
        <v>0.6</v>
      </c>
      <c r="G10" s="51">
        <v>2.2999999999999998</v>
      </c>
      <c r="H10" s="52">
        <f t="shared" ref="H10:H15" si="2">D10*E10*F10*G10</f>
        <v>4830000</v>
      </c>
      <c r="I10" s="53">
        <f t="shared" ref="I10:I15" si="3">H10*C10</f>
        <v>9660000</v>
      </c>
    </row>
    <row r="11" spans="2:9" ht="16" x14ac:dyDescent="0.15">
      <c r="B11" s="11" t="s">
        <v>50</v>
      </c>
      <c r="C11" s="23">
        <v>2</v>
      </c>
      <c r="D11" s="24">
        <v>1</v>
      </c>
      <c r="E11" s="50">
        <v>3500000</v>
      </c>
      <c r="F11" s="51">
        <v>0.7</v>
      </c>
      <c r="G11" s="51">
        <v>2.2999999999999998</v>
      </c>
      <c r="H11" s="52">
        <f t="shared" si="2"/>
        <v>5635000</v>
      </c>
      <c r="I11" s="53">
        <f t="shared" si="3"/>
        <v>11270000</v>
      </c>
    </row>
    <row r="12" spans="2:9" ht="16" x14ac:dyDescent="0.15">
      <c r="B12" s="11" t="s">
        <v>51</v>
      </c>
      <c r="C12" s="23">
        <v>2</v>
      </c>
      <c r="D12" s="24">
        <v>1</v>
      </c>
      <c r="E12" s="50">
        <v>4500000</v>
      </c>
      <c r="F12" s="51">
        <v>0.6</v>
      </c>
      <c r="G12" s="51">
        <v>2.2999999999999998</v>
      </c>
      <c r="H12" s="52">
        <f t="shared" si="2"/>
        <v>6209999.9999999991</v>
      </c>
      <c r="I12" s="53">
        <f t="shared" si="3"/>
        <v>12419999.999999998</v>
      </c>
    </row>
    <row r="13" spans="2:9" ht="16" x14ac:dyDescent="0.15">
      <c r="B13" s="11" t="s">
        <v>67</v>
      </c>
      <c r="C13" s="23">
        <v>2</v>
      </c>
      <c r="D13" s="24">
        <v>1</v>
      </c>
      <c r="E13" s="50">
        <v>4500000</v>
      </c>
      <c r="F13" s="51">
        <v>1</v>
      </c>
      <c r="G13" s="51">
        <v>2.2999999999999998</v>
      </c>
      <c r="H13" s="52">
        <f t="shared" si="2"/>
        <v>10350000</v>
      </c>
      <c r="I13" s="53">
        <f t="shared" si="3"/>
        <v>20700000</v>
      </c>
    </row>
    <row r="14" spans="2:9" ht="16" x14ac:dyDescent="0.15">
      <c r="B14" s="11" t="s">
        <v>52</v>
      </c>
      <c r="C14" s="23">
        <v>2</v>
      </c>
      <c r="D14" s="24">
        <v>1</v>
      </c>
      <c r="E14" s="50">
        <v>4000000</v>
      </c>
      <c r="F14" s="51">
        <v>1</v>
      </c>
      <c r="G14" s="51">
        <v>2.2999999999999998</v>
      </c>
      <c r="H14" s="52">
        <f t="shared" si="2"/>
        <v>9200000</v>
      </c>
      <c r="I14" s="53">
        <f t="shared" si="3"/>
        <v>18400000</v>
      </c>
    </row>
    <row r="15" spans="2:9" ht="17" thickBot="1" x14ac:dyDescent="0.2">
      <c r="B15" s="12" t="s">
        <v>53</v>
      </c>
      <c r="C15" s="25">
        <v>2</v>
      </c>
      <c r="D15" s="26">
        <v>1</v>
      </c>
      <c r="E15" s="54">
        <v>2500000</v>
      </c>
      <c r="F15" s="55">
        <v>1</v>
      </c>
      <c r="G15" s="55">
        <v>2.2999999999999998</v>
      </c>
      <c r="H15" s="56">
        <f t="shared" si="2"/>
        <v>5750000</v>
      </c>
      <c r="I15" s="57">
        <f t="shared" si="3"/>
        <v>11500000</v>
      </c>
    </row>
    <row r="16" spans="2:9" ht="16" thickBot="1" x14ac:dyDescent="0.2">
      <c r="B16" s="27" t="s">
        <v>43</v>
      </c>
      <c r="C16" s="28"/>
      <c r="D16" s="28"/>
      <c r="E16" s="28"/>
      <c r="F16" s="28"/>
      <c r="G16" s="28"/>
      <c r="H16" s="28"/>
      <c r="I16" s="29">
        <f>SUM(I6:I15)</f>
        <v>178250000</v>
      </c>
    </row>
    <row r="17" spans="2:9" ht="16" thickBot="1" x14ac:dyDescent="0.2">
      <c r="B17" s="30"/>
      <c r="C17" s="31"/>
      <c r="D17" s="31"/>
      <c r="E17" s="30"/>
      <c r="F17" s="30"/>
      <c r="G17" s="30"/>
      <c r="H17" s="30"/>
      <c r="I17" s="32"/>
    </row>
    <row r="18" spans="2:9" ht="16" thickBot="1" x14ac:dyDescent="0.2">
      <c r="B18" s="62" t="s">
        <v>68</v>
      </c>
      <c r="C18" s="63"/>
      <c r="D18" s="63"/>
      <c r="E18" s="63"/>
      <c r="F18" s="64"/>
      <c r="G18" s="33"/>
      <c r="H18" s="33"/>
      <c r="I18" s="33"/>
    </row>
    <row r="19" spans="2:9" ht="32" x14ac:dyDescent="0.15">
      <c r="B19" s="34" t="s">
        <v>38</v>
      </c>
      <c r="C19" s="35" t="s">
        <v>63</v>
      </c>
      <c r="D19" s="36" t="s">
        <v>40</v>
      </c>
      <c r="E19" s="35" t="s">
        <v>62</v>
      </c>
      <c r="F19" s="37" t="s">
        <v>65</v>
      </c>
    </row>
    <row r="20" spans="2:9" ht="32" x14ac:dyDescent="0.15">
      <c r="B20" s="13" t="s">
        <v>57</v>
      </c>
      <c r="C20" s="38" t="s">
        <v>64</v>
      </c>
      <c r="D20" s="38">
        <v>1</v>
      </c>
      <c r="E20" s="39">
        <v>6000000</v>
      </c>
      <c r="F20" s="40">
        <f>E20*D20</f>
        <v>6000000</v>
      </c>
    </row>
    <row r="21" spans="2:9" ht="16" x14ac:dyDescent="0.15">
      <c r="B21" s="13" t="s">
        <v>54</v>
      </c>
      <c r="C21" s="38" t="s">
        <v>64</v>
      </c>
      <c r="D21" s="38">
        <v>1</v>
      </c>
      <c r="E21" s="39">
        <f>15000000-5910000</f>
        <v>9090000</v>
      </c>
      <c r="F21" s="40">
        <f t="shared" ref="F21:F23" si="4">E21*D21</f>
        <v>9090000</v>
      </c>
    </row>
    <row r="22" spans="2:9" ht="16" x14ac:dyDescent="0.15">
      <c r="B22" s="13" t="s">
        <v>55</v>
      </c>
      <c r="C22" s="38" t="s">
        <v>64</v>
      </c>
      <c r="D22" s="38">
        <v>1</v>
      </c>
      <c r="E22" s="41">
        <v>4000000</v>
      </c>
      <c r="F22" s="42">
        <f t="shared" si="4"/>
        <v>4000000</v>
      </c>
    </row>
    <row r="23" spans="2:9" ht="17" thickBot="1" x14ac:dyDescent="0.2">
      <c r="B23" s="14" t="s">
        <v>56</v>
      </c>
      <c r="C23" s="43" t="s">
        <v>64</v>
      </c>
      <c r="D23" s="43">
        <v>1</v>
      </c>
      <c r="E23" s="41">
        <v>2660000</v>
      </c>
      <c r="F23" s="42">
        <f t="shared" si="4"/>
        <v>2660000</v>
      </c>
    </row>
    <row r="24" spans="2:9" ht="16" thickBot="1" x14ac:dyDescent="0.2">
      <c r="B24" s="27" t="s">
        <v>66</v>
      </c>
      <c r="C24" s="44"/>
      <c r="D24" s="44"/>
      <c r="E24" s="45"/>
      <c r="F24" s="29">
        <f>SUM(F20:F23)</f>
        <v>21750000</v>
      </c>
    </row>
    <row r="25" spans="2:9" ht="16" thickBot="1" x14ac:dyDescent="0.2">
      <c r="B25" s="27" t="s">
        <v>44</v>
      </c>
      <c r="C25" s="44"/>
      <c r="D25" s="44"/>
      <c r="E25" s="45"/>
      <c r="F25" s="29">
        <f>I16+F24</f>
        <v>200000000</v>
      </c>
    </row>
    <row r="26" spans="2:9" x14ac:dyDescent="0.15">
      <c r="B26" s="46"/>
      <c r="C26" s="46"/>
      <c r="D26" s="46"/>
      <c r="E26" s="47"/>
      <c r="F26" s="46"/>
    </row>
    <row r="27" spans="2:9" x14ac:dyDescent="0.15">
      <c r="E27" s="48"/>
      <c r="F27" s="49"/>
    </row>
  </sheetData>
  <mergeCells count="3">
    <mergeCell ref="B4:B5"/>
    <mergeCell ref="C4:C5"/>
    <mergeCell ref="B18:F18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33"/>
  <sheetViews>
    <sheetView workbookViewId="0">
      <selection activeCell="E12" sqref="E12"/>
    </sheetView>
  </sheetViews>
  <sheetFormatPr baseColWidth="10" defaultColWidth="11.3984375" defaultRowHeight="13" x14ac:dyDescent="0.15"/>
  <cols>
    <col min="1" max="1" width="11.3984375" style="1"/>
    <col min="2" max="2" width="39.19921875" style="1" bestFit="1" customWidth="1"/>
    <col min="3" max="16384" width="11.3984375" style="1"/>
  </cols>
  <sheetData>
    <row r="1" spans="1:3" x14ac:dyDescent="0.15">
      <c r="A1" s="75" t="s">
        <v>0</v>
      </c>
      <c r="B1" s="75"/>
      <c r="C1" s="65"/>
    </row>
    <row r="2" spans="1:3" x14ac:dyDescent="0.15">
      <c r="A2" s="75"/>
      <c r="B2" s="75"/>
      <c r="C2" s="65"/>
    </row>
    <row r="3" spans="1:3" x14ac:dyDescent="0.15">
      <c r="A3" s="76"/>
      <c r="B3" s="76"/>
      <c r="C3" s="65"/>
    </row>
    <row r="4" spans="1:3" x14ac:dyDescent="0.15">
      <c r="A4" s="66" t="s">
        <v>1</v>
      </c>
      <c r="B4" s="66" t="s">
        <v>2</v>
      </c>
      <c r="C4" s="66" t="s">
        <v>3</v>
      </c>
    </row>
    <row r="5" spans="1:3" x14ac:dyDescent="0.15">
      <c r="A5" s="66"/>
      <c r="B5" s="66"/>
      <c r="C5" s="66"/>
    </row>
    <row r="6" spans="1:3" ht="14" x14ac:dyDescent="0.15">
      <c r="A6" s="2" t="s">
        <v>4</v>
      </c>
      <c r="B6" s="3" t="s">
        <v>5</v>
      </c>
      <c r="C6" s="4">
        <v>1</v>
      </c>
    </row>
    <row r="7" spans="1:3" ht="14" x14ac:dyDescent="0.15">
      <c r="A7" s="2" t="s">
        <v>6</v>
      </c>
      <c r="B7" s="5" t="s">
        <v>7</v>
      </c>
      <c r="C7" s="4">
        <f>SUM(C8:C11)</f>
        <v>0.21829599999999999</v>
      </c>
    </row>
    <row r="8" spans="1:3" ht="14" x14ac:dyDescent="0.15">
      <c r="A8" s="67"/>
      <c r="B8" s="6" t="s">
        <v>8</v>
      </c>
      <c r="C8" s="7">
        <v>8.3299999999999999E-2</v>
      </c>
    </row>
    <row r="9" spans="1:3" ht="14" x14ac:dyDescent="0.15">
      <c r="A9" s="68"/>
      <c r="B9" s="6" t="s">
        <v>9</v>
      </c>
      <c r="C9" s="7">
        <v>8.3299999999999999E-2</v>
      </c>
    </row>
    <row r="10" spans="1:3" ht="14" x14ac:dyDescent="0.15">
      <c r="A10" s="68"/>
      <c r="B10" s="6" t="s">
        <v>10</v>
      </c>
      <c r="C10" s="7">
        <f>+C9*12%</f>
        <v>9.9959999999999997E-3</v>
      </c>
    </row>
    <row r="11" spans="1:3" ht="14" x14ac:dyDescent="0.15">
      <c r="A11" s="69"/>
      <c r="B11" s="6" t="s">
        <v>11</v>
      </c>
      <c r="C11" s="7">
        <v>4.1700000000000001E-2</v>
      </c>
    </row>
    <row r="12" spans="1:3" ht="14" x14ac:dyDescent="0.15">
      <c r="A12" s="2" t="s">
        <v>12</v>
      </c>
      <c r="B12" s="5" t="s">
        <v>13</v>
      </c>
      <c r="C12" s="4">
        <f>SUM(C13:C19)</f>
        <v>0.38960000000000006</v>
      </c>
    </row>
    <row r="13" spans="1:3" ht="14" x14ac:dyDescent="0.15">
      <c r="A13" s="70"/>
      <c r="B13" s="6" t="s">
        <v>14</v>
      </c>
      <c r="C13" s="7">
        <v>8.5000000000000006E-2</v>
      </c>
    </row>
    <row r="14" spans="1:3" ht="14" x14ac:dyDescent="0.15">
      <c r="A14" s="71"/>
      <c r="B14" s="6" t="s">
        <v>15</v>
      </c>
      <c r="C14" s="7">
        <v>0.12</v>
      </c>
    </row>
    <row r="15" spans="1:3" ht="14" x14ac:dyDescent="0.15">
      <c r="A15" s="71"/>
      <c r="B15" s="6" t="s">
        <v>16</v>
      </c>
      <c r="C15" s="7">
        <v>6.9599999999999995E-2</v>
      </c>
    </row>
    <row r="16" spans="1:3" ht="14" x14ac:dyDescent="0.15">
      <c r="A16" s="71"/>
      <c r="B16" s="6" t="s">
        <v>17</v>
      </c>
      <c r="C16" s="7">
        <v>0.04</v>
      </c>
    </row>
    <row r="17" spans="1:3" ht="14" x14ac:dyDescent="0.15">
      <c r="A17" s="71"/>
      <c r="B17" s="6" t="s">
        <v>18</v>
      </c>
      <c r="C17" s="7">
        <v>0.02</v>
      </c>
    </row>
    <row r="18" spans="1:3" ht="14" x14ac:dyDescent="0.15">
      <c r="A18" s="71"/>
      <c r="B18" s="6" t="s">
        <v>19</v>
      </c>
      <c r="C18" s="7">
        <v>2.5000000000000001E-2</v>
      </c>
    </row>
    <row r="19" spans="1:3" ht="14" x14ac:dyDescent="0.15">
      <c r="A19" s="71"/>
      <c r="B19" s="6" t="s">
        <v>20</v>
      </c>
      <c r="C19" s="7">
        <v>0.03</v>
      </c>
    </row>
    <row r="20" spans="1:3" ht="14" x14ac:dyDescent="0.15">
      <c r="A20" s="72"/>
      <c r="B20" s="5" t="s">
        <v>21</v>
      </c>
      <c r="C20" s="8">
        <f>C12+C7</f>
        <v>0.60789599999999999</v>
      </c>
    </row>
    <row r="21" spans="1:3" ht="14" x14ac:dyDescent="0.15">
      <c r="A21" s="2" t="s">
        <v>22</v>
      </c>
      <c r="B21" s="5" t="s">
        <v>23</v>
      </c>
      <c r="C21" s="8">
        <f>SUM(C22:C25)</f>
        <v>0.08</v>
      </c>
    </row>
    <row r="22" spans="1:3" ht="14" hidden="1" x14ac:dyDescent="0.15">
      <c r="A22" s="67"/>
      <c r="B22" s="6" t="s">
        <v>24</v>
      </c>
      <c r="C22" s="7">
        <v>0</v>
      </c>
    </row>
    <row r="23" spans="1:3" ht="14" x14ac:dyDescent="0.15">
      <c r="A23" s="68"/>
      <c r="B23" s="6" t="s">
        <v>25</v>
      </c>
      <c r="C23" s="7">
        <v>0.01</v>
      </c>
    </row>
    <row r="24" spans="1:3" ht="14" x14ac:dyDescent="0.15">
      <c r="A24" s="68"/>
      <c r="B24" s="6" t="s">
        <v>26</v>
      </c>
      <c r="C24" s="7">
        <v>0.01</v>
      </c>
    </row>
    <row r="25" spans="1:3" ht="14" x14ac:dyDescent="0.15">
      <c r="A25" s="68"/>
      <c r="B25" s="6" t="s">
        <v>27</v>
      </c>
      <c r="C25" s="7">
        <v>0.06</v>
      </c>
    </row>
    <row r="26" spans="1:3" ht="14" x14ac:dyDescent="0.15">
      <c r="A26" s="69"/>
      <c r="B26" s="5" t="s">
        <v>28</v>
      </c>
      <c r="C26" s="8">
        <f>C6+C20+C21</f>
        <v>1.6878960000000001</v>
      </c>
    </row>
    <row r="27" spans="1:3" ht="14" x14ac:dyDescent="0.15">
      <c r="A27" s="2" t="s">
        <v>29</v>
      </c>
      <c r="B27" s="5" t="s">
        <v>30</v>
      </c>
      <c r="C27" s="8">
        <f>SUM(C28:C29)</f>
        <v>0.31</v>
      </c>
    </row>
    <row r="28" spans="1:3" ht="14" x14ac:dyDescent="0.15">
      <c r="A28" s="67"/>
      <c r="B28" s="6" t="s">
        <v>31</v>
      </c>
      <c r="C28" s="7">
        <v>0.15</v>
      </c>
    </row>
    <row r="29" spans="1:3" ht="14" x14ac:dyDescent="0.15">
      <c r="A29" s="69"/>
      <c r="B29" s="6" t="s">
        <v>32</v>
      </c>
      <c r="C29" s="7">
        <v>0.16</v>
      </c>
    </row>
    <row r="30" spans="1:3" ht="14" x14ac:dyDescent="0.15">
      <c r="A30" s="2" t="s">
        <v>33</v>
      </c>
      <c r="B30" s="5" t="s">
        <v>34</v>
      </c>
      <c r="C30" s="8">
        <f>SUM(C31)</f>
        <v>0.30209999999999998</v>
      </c>
    </row>
    <row r="31" spans="1:3" ht="15" x14ac:dyDescent="0.15">
      <c r="A31" s="73"/>
      <c r="B31" s="9" t="s">
        <v>35</v>
      </c>
      <c r="C31" s="7">
        <v>0.30209999999999998</v>
      </c>
    </row>
    <row r="32" spans="1:3" ht="14" x14ac:dyDescent="0.15">
      <c r="A32" s="74"/>
      <c r="B32" s="5" t="s">
        <v>36</v>
      </c>
      <c r="C32" s="8">
        <f>C30+C27+C26</f>
        <v>2.2999960000000002</v>
      </c>
    </row>
    <row r="33" spans="1:3" ht="14" x14ac:dyDescent="0.15">
      <c r="A33" s="74"/>
      <c r="B33" s="5" t="s">
        <v>0</v>
      </c>
      <c r="C33" s="10">
        <f>+C32</f>
        <v>2.2999960000000002</v>
      </c>
    </row>
  </sheetData>
  <mergeCells count="10">
    <mergeCell ref="A13:A20"/>
    <mergeCell ref="A22:A26"/>
    <mergeCell ref="A28:A29"/>
    <mergeCell ref="A31:A33"/>
    <mergeCell ref="A1:B3"/>
    <mergeCell ref="C1:C3"/>
    <mergeCell ref="A4:A5"/>
    <mergeCell ref="B4:B5"/>
    <mergeCell ref="C4:C5"/>
    <mergeCell ref="A8:A1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Table 8</vt:lpstr>
      <vt:lpstr>Factor Multiplicador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Gustavo</dc:creator>
  <cp:lastModifiedBy>.</cp:lastModifiedBy>
  <cp:lastPrinted>2024-10-15T23:04:00Z</cp:lastPrinted>
  <dcterms:created xsi:type="dcterms:W3CDTF">2024-10-09T16:52:38Z</dcterms:created>
  <dcterms:modified xsi:type="dcterms:W3CDTF">2024-10-16T17:22:05Z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2024-09-02T00:00:00Z</vt:filetime>
  </property>
  <property fmtid="{D5CDD505-2E9C-101B-9397-08002B2CF9AE}" pid="3" name="Creator">
    <vt:lpwstr>Microsoft® Word para Microsoft 365</vt:lpwstr>
  </property>
  <property fmtid="{D5CDD505-2E9C-101B-9397-08002B2CF9AE}" pid="4" name="LastSaved">
    <vt:filetime>2024-10-09T00:00:00Z</vt:filetime>
  </property>
  <property fmtid="{D5CDD505-2E9C-101B-9397-08002B2CF9AE}" pid="5" name="Producer">
    <vt:lpwstr>Microsoft® Word para Microsoft 365</vt:lpwstr>
  </property>
</Properties>
</file>