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castillaj_sena_edu_co/Documents/SENA/SENA 2024/Contratacion/Minima cuantia/MC-ATL-0054-2024 Elementos emergencias/2. Precontractual/"/>
    </mc:Choice>
  </mc:AlternateContent>
  <xr:revisionPtr revIDLastSave="11" documentId="8_{534164E6-1D07-41B6-9864-63D262BB09D2}" xr6:coauthVersionLast="47" xr6:coauthVersionMax="47" xr10:uidLastSave="{49137041-6647-4E88-B636-9E54A4D85035}"/>
  <bookViews>
    <workbookView xWindow="-120" yWindow="-120" windowWidth="20730" windowHeight="11160" xr2:uid="{00000000-000D-0000-FFFF-FFFF00000000}"/>
  </bookViews>
  <sheets>
    <sheet name="FORMATO DE COTIZAC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2" l="1"/>
  <c r="F14" i="2"/>
  <c r="F13" i="2"/>
  <c r="H13" i="2" l="1"/>
  <c r="I13" i="2" s="1"/>
  <c r="H14" i="2"/>
  <c r="I14" i="2" s="1"/>
  <c r="H17" i="2"/>
  <c r="I17" i="2" s="1"/>
  <c r="E26" i="2" l="1"/>
  <c r="F26" i="2" s="1"/>
  <c r="H26" i="2" s="1"/>
  <c r="E24" i="2"/>
  <c r="F24" i="2" s="1"/>
  <c r="H24" i="2" s="1"/>
  <c r="E23" i="2"/>
  <c r="E18" i="2"/>
  <c r="F42" i="2"/>
  <c r="H42" i="2" s="1"/>
  <c r="I42" i="2" s="1"/>
  <c r="F43" i="2"/>
  <c r="H43" i="2" s="1"/>
  <c r="F44" i="2"/>
  <c r="H44" i="2" s="1"/>
  <c r="F45" i="2"/>
  <c r="H45" i="2"/>
  <c r="I45" i="2" s="1"/>
  <c r="F46" i="2"/>
  <c r="H46" i="2" s="1"/>
  <c r="I46" i="2" s="1"/>
  <c r="F47" i="2"/>
  <c r="H47" i="2" s="1"/>
  <c r="F48" i="2"/>
  <c r="H48" i="2"/>
  <c r="F41" i="2"/>
  <c r="H41" i="2" s="1"/>
  <c r="F37" i="2"/>
  <c r="F6" i="2"/>
  <c r="H6" i="2" s="1"/>
  <c r="F7" i="2"/>
  <c r="H7" i="2" s="1"/>
  <c r="F8" i="2"/>
  <c r="H8" i="2" s="1"/>
  <c r="F9" i="2"/>
  <c r="H9" i="2" s="1"/>
  <c r="F10" i="2"/>
  <c r="H10" i="2" s="1"/>
  <c r="F11" i="2"/>
  <c r="H11" i="2" s="1"/>
  <c r="F12" i="2"/>
  <c r="H12" i="2" s="1"/>
  <c r="F15" i="2"/>
  <c r="H15" i="2" s="1"/>
  <c r="I15" i="2" s="1"/>
  <c r="F16" i="2"/>
  <c r="H16" i="2" s="1"/>
  <c r="F18" i="2"/>
  <c r="H18" i="2" s="1"/>
  <c r="F19" i="2"/>
  <c r="H19" i="2" s="1"/>
  <c r="F20" i="2"/>
  <c r="H20" i="2" s="1"/>
  <c r="F21" i="2"/>
  <c r="H21" i="2" s="1"/>
  <c r="I21" i="2" s="1"/>
  <c r="F22" i="2"/>
  <c r="H22" i="2" s="1"/>
  <c r="F23" i="2"/>
  <c r="H23" i="2" s="1"/>
  <c r="F25" i="2"/>
  <c r="F27" i="2"/>
  <c r="H27" i="2" s="1"/>
  <c r="F28" i="2"/>
  <c r="H28" i="2" s="1"/>
  <c r="I28" i="2" s="1"/>
  <c r="F29" i="2"/>
  <c r="H29" i="2" s="1"/>
  <c r="F30" i="2"/>
  <c r="H30" i="2" s="1"/>
  <c r="F31" i="2"/>
  <c r="H31" i="2" s="1"/>
  <c r="F32" i="2"/>
  <c r="H32" i="2" s="1"/>
  <c r="I32" i="2" s="1"/>
  <c r="F33" i="2"/>
  <c r="H33" i="2" s="1"/>
  <c r="I33" i="2" s="1"/>
  <c r="F5" i="2"/>
  <c r="I44" i="2" l="1"/>
  <c r="I48" i="2"/>
  <c r="I20" i="2"/>
  <c r="I16" i="2"/>
  <c r="I9" i="2"/>
  <c r="H25" i="2"/>
  <c r="I25" i="2" s="1"/>
  <c r="I41" i="2"/>
  <c r="I47" i="2"/>
  <c r="I43" i="2"/>
  <c r="I27" i="2"/>
  <c r="I8" i="2"/>
  <c r="H37" i="2"/>
  <c r="I37" i="2" s="1"/>
  <c r="I51" i="2" s="1"/>
  <c r="I29" i="2"/>
  <c r="I24" i="2"/>
  <c r="I23" i="2"/>
  <c r="I10" i="2"/>
  <c r="I19" i="2"/>
  <c r="I31" i="2"/>
  <c r="I12" i="2"/>
  <c r="I6" i="2"/>
  <c r="H5" i="2"/>
  <c r="I5" i="2" s="1"/>
  <c r="I30" i="2"/>
  <c r="I26" i="2"/>
  <c r="I22" i="2"/>
  <c r="I18" i="2"/>
  <c r="I11" i="2"/>
  <c r="I7" i="2"/>
  <c r="I52" i="2" l="1"/>
  <c r="I50" i="2"/>
  <c r="I53" i="2" l="1"/>
</calcChain>
</file>

<file path=xl/sharedStrings.xml><?xml version="1.0" encoding="utf-8"?>
<sst xmlns="http://schemas.openxmlformats.org/spreadsheetml/2006/main" count="150" uniqueCount="99">
  <si>
    <t>ITEMS</t>
  </si>
  <si>
    <t>DESCRIPCCIÓN TÉCNICA</t>
  </si>
  <si>
    <t>UNIDAD</t>
  </si>
  <si>
    <t>CANTIDAD</t>
  </si>
  <si>
    <t>VR UNITARIO</t>
  </si>
  <si>
    <t>SUBTOTAL</t>
  </si>
  <si>
    <t>Alcohol 750 ml, frasco plástico</t>
  </si>
  <si>
    <t xml:space="preserve">Aplicadores Asépticos de madera con algodón </t>
  </si>
  <si>
    <t>Baja lenguas de madera</t>
  </si>
  <si>
    <t>Gasa estéril  caja 12 sobre x 5 unid</t>
  </si>
  <si>
    <t>Apósito o compresas no estériles paq x 5</t>
  </si>
  <si>
    <t>Guantes de nitrilo o látex</t>
  </si>
  <si>
    <t xml:space="preserve">Termómetro digital </t>
  </si>
  <si>
    <t>Venda triangular</t>
  </si>
  <si>
    <t>Manual Primeros Auxilios</t>
  </si>
  <si>
    <t>Tensiómetro y fonendoscopico (BotiquínTipo B)</t>
  </si>
  <si>
    <t xml:space="preserve">Yodopovidona  (Jabón quirúrgico) - 1 frasco por 120 ml. </t>
  </si>
  <si>
    <t>Tijeras de trauma - 1 unidad</t>
  </si>
  <si>
    <t>Inmovilizadores o ferula de miembros superiores de adulto</t>
  </si>
  <si>
    <t xml:space="preserve">Inmovilizadores o ferula de miembros inferiores de adulto </t>
  </si>
  <si>
    <t xml:space="preserve">Mascarilla desechable para RCP </t>
  </si>
  <si>
    <t>Valvula RCP</t>
  </si>
  <si>
    <t>Silbato</t>
  </si>
  <si>
    <t>Libreta y Esfero</t>
  </si>
  <si>
    <t>Lista teléfonos de emergencias</t>
  </si>
  <si>
    <t>Tapabocas</t>
  </si>
  <si>
    <t>1. INSUMOS PARA DOTACIÓN DE BOTIQUINES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</si>
  <si>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</si>
  <si>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</si>
  <si>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</si>
  <si>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</si>
  <si>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</si>
  <si>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</si>
  <si>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</si>
  <si>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</si>
  <si>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</si>
  <si>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</si>
  <si>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</si>
  <si>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</si>
  <si>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</si>
  <si>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</si>
  <si>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</si>
  <si>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</si>
  <si>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</si>
  <si>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</si>
  <si>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</si>
  <si>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</si>
  <si>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</si>
  <si>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</si>
  <si>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</si>
  <si>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</si>
  <si>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</si>
  <si>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</si>
  <si>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Esparadrapo en tela - 1 rollo de 4m x 5"</t>
  </si>
  <si>
    <t>Linterna con pilas de repuesto - 1 unidad</t>
  </si>
  <si>
    <t>Unidad</t>
  </si>
  <si>
    <t>Paquete x 20</t>
  </si>
  <si>
    <t xml:space="preserve">Unidad </t>
  </si>
  <si>
    <t>Caja x 50 unidades</t>
  </si>
  <si>
    <t>Caja x 100 unidades</t>
  </si>
  <si>
    <t>Solución salina- Frasco de 250 cc</t>
  </si>
  <si>
    <t>Gel antibacterial- Frasco de 500 ml</t>
  </si>
  <si>
    <t>VALOR IVA</t>
  </si>
  <si>
    <t>IVA (PORCENTAJE)</t>
  </si>
  <si>
    <t>VALOR TOTAL ITEM</t>
  </si>
  <si>
    <t>2.1</t>
  </si>
  <si>
    <t>Canguro sencillo elaborado en lona codra de 36 cm X 8.5cm X 5 cm
compuesto por 14 elementos:
Un (1) bajalenguas paquete x 10 unidades
Cinco (5) curitas
Un (1) esparadramo de 1/2" x 5 yardas
Dos (2) gasas estériles de 7.5 x 7.5  
Un (1) par de guantes de vinilo
Una (1) linterna dinamo recargable
Un (1) microporo de 1/2" x 5 yardas
Un (1) pito metálico
Un (1) tapabocas sencillo en empaque individual
Una (1) tijera sencilla
Una (1) venda elástica 3" x 5 yardas
Una (1) venda elástica 5" x 5 yardas
Una (1) venda triangular
Una (1) yodopovidona solución 60 ml</t>
  </si>
  <si>
    <t>3.1</t>
  </si>
  <si>
    <t>3.2</t>
  </si>
  <si>
    <t>3.3</t>
  </si>
  <si>
    <t>3.4</t>
  </si>
  <si>
    <t>3.5</t>
  </si>
  <si>
    <t>3.6</t>
  </si>
  <si>
    <t>3.7</t>
  </si>
  <si>
    <t>3.8</t>
  </si>
  <si>
    <r>
      <t xml:space="preserve">Kit Control de Derrames con capacidad para 8 Galones. Contenido:
</t>
    </r>
    <r>
      <rPr>
        <b/>
        <sz val="10"/>
        <color theme="1"/>
        <rFont val="Calibri"/>
        <family val="2"/>
        <scheme val="minor"/>
      </rPr>
      <t>​</t>
    </r>
    <r>
      <rPr>
        <sz val="10"/>
        <color theme="1"/>
        <rFont val="Calibri"/>
        <family val="2"/>
        <scheme val="minor"/>
      </rPr>
      <t xml:space="preserve">
1 ​ Almohadilla absorbente (25 cm x 25 cm)​
2 ​ Barrera Absorbente 3 pulgadas x 1,20 m de Largo​
2 ​ Kilogramo de Material Absorbente Biodegradable CLEAN SORB​
5 ​ Paños absorbentes de 40cm x 50 cm (2mm)​
1 ​ Tapabocas Clásico​
1 ​ Par de Guantes de Nitrilo​
1 ​ Monogafas​
3 ​ Bolsas Rojas – Tipo Industrial​
1 ​ Recogedor Plástico​
1​ Masilla Epóxica de 100 gr​
1​ Cinta de Seguridad​
1​ Litro de Desengrasante Biodegradable SIMPLE GREEN​
1 ​ Instructivo para Derrames​
1 ​ Maletín de tela o caja plastificada con la marca: KIT CONTROL DE DERRAMES​</t>
    </r>
  </si>
  <si>
    <t>Kit Control de Derrames con capacidad para 15 Galones. Contenido:
3 ​ Almohadilla absorbente (25 cm x 25 cm) – Gris Polipropileno​
3 ​ Barrera Absorbente 3 pulgadas x 1,20 m de Largo – Gris Polipropileno​
2 ​ Kilogramo de Material Absorbente Biodegradable CLEAN SORB​
15 ​ Paños Absorbentes de 40cm x 50 cm (2mm) – Gris Polipropileno​
1 ​ Tapabocas Clásico​
1 ​ Par de Guantes de Nitrilo​
1 ​ Monogafas​
1 ​ Chaleco Reflectivo​
5​ Bolsas Rojas – Tipo Industrial​
1 ​ Martillo de madera con punta de goma​
1 ​ Masilla Epóxica de 100 gramos​
1​ Paquete de Calajanes de Madera – 4 calajanes​
1​ Cinta de Seguridad x 50 metros​
1 Recogedor Plástico​
1​ Litro de Desengrasante Biodegradable SIMPLE GREEN​
1 ​ Instructivo para Derrames​
1 ​ Maletín de Tela​ marcado KIT CONTROL DE DERRAMES</t>
  </si>
  <si>
    <t>Kit Control de Derrames con capacidad para 10 Galones. Contenido:
20 Tapetes de 15”x19” Universales (TG1519)
3 Calcetines 3”x4’ Universales (CG34)
1 Almohadilla 8”x18” Universal (AG818)
2 Bolsas amarillas 18”x6”x30” para productos contaminados
1 Par de guantes de nitrilo
1 Goggles de seguridad
1 Etiqueta de vinil de Spill Kit 3”x5”
1 Tambor amarillo de 10 gal. 15”x18.3”
1 Sello de seguridad 6”x2”
1 ​ Maletín de Tela O Caja Plastificada marcada KIT CONTROL DE DERRAMES​</t>
  </si>
  <si>
    <t>Kit Control de Derrames con capacidad para 20 Galones. Contenido:
2 Almohadas absorbentes universal 18" x 18" SPC.
3 Calcetas absorbentes universal 3" x 12" SPC.
12 Tapetes absorbentes universal 15" x 19" SPC.
3 Bolsas para eliminación de residuos.
1 Gafas de seguridad.
1 Guantes de nitrilo resistente a químicos.
1 ​ Maletín de Tela O Caja Plastificada marcada KIT CONTROL DE DERRAMES​</t>
  </si>
  <si>
    <t>Kit Control de Derrames con capacidad para 25 a 35 Galones. Contiene:
4 ​Almohadilla absorbente (25 cm x 25 cm) – Gris Polipropileno​
4 ​Barrera Absorbente 3 pulgadas x 1,20 m de Largo – Gris Polipropileno​
1​ Barrera Absorbente 5 pulgadas x 3m de Largo– Gris Polipropileno​
2 ​Kilogramo de Material Absorbente Biodegradable CLEAN SORB​
30 Paños Absorbentes de 40cm x 50 cm (2mm) – Gris Polipropileno​
1 ​Respirador Doble Cartucho para vapores orgánicos económico​
1 ​Par de Guantes de Nitrilo​
1 ​Monogafas​
1 ​Chaleco Reflectivo​
10​ Bolsas Rojas – Tipo Industrial​
1 ​Martillo de madera con punta de goma​
1 ​Masilla Epóxica de 100 gramos​
1​ Paquete de Calajanes de Madera – 4 calajanes​
1​ Cinta de Seguridad x 50 metros​
1 ​Pala Antichispa 1.13m, color negra​
1​ Litro de Desengrasante Biodegradable SIMPLE GREEN​
1​ Linterna recargable ​
1 ​Instructivo para Derrames​
1 ​Tula Naranja para portar el kit o Caneca de 15 Gal​</t>
  </si>
  <si>
    <t>Kit Control de Derrames con capacidad para 55 Galones. Contiene:
2 Bolsas de 2kgs de SpillSorb (SS140B)
50 Tapetes de 15”x19” Universales  (TG1519) 
10 Calcetines 3”x4’ Universales  (CG34)
10 Almohadillas 8”x18” Universal  (AG818)
5 Bolsas negras 18”x6”x30” para productos contaminados
1 Par de guantes de nitrilo
1 Goggles de seguridad
1 Traje tyveck
1 Tambor amarillo de 55 gal.</t>
  </si>
  <si>
    <t>Estiba plástica de almacenamiento a piso
Contención 1 posición 12 galones
Capacidad de contención: 12 gal / 45 lts
Dimensiones: 63,5 cm x 63,5 cm x14 cm
Material polietileno</t>
  </si>
  <si>
    <t>Estiba Antiderrames con capacidad  de 4 canecas de 55 galones
Capacidad: 4 canecas de 55 galones
Medidas: 66 cm x 66 cm x 15cm
Capacidad de contención: 43 Litros (12  Galones)
Capacidad de carga: 300 Kg
Peso: 8 Kg
Tapon de drenaje incorporado
Material polietileno</t>
  </si>
  <si>
    <t>3. ELEMENTOS PARA CONTROL DE DERRAMES</t>
  </si>
  <si>
    <t>Valor total elementos para control de derrames</t>
  </si>
  <si>
    <t>Valor total botiquín par abrigadistas</t>
  </si>
  <si>
    <t>Valor total insumos dotación de botiquines</t>
  </si>
  <si>
    <t>VALOR TOTAL COTIZACIÓN</t>
  </si>
  <si>
    <t>2. BOTIQUÍN PARA BRIGADISTAS</t>
  </si>
  <si>
    <t xml:space="preserve">Venda elástica 5x5 yardas </t>
  </si>
  <si>
    <t>Venda elástica  2x5 yardas</t>
  </si>
  <si>
    <t>Venda elástica 3x5 yardas</t>
  </si>
  <si>
    <t>Venda de algodón 3x5 yardas</t>
  </si>
  <si>
    <t>Venda de algodón 5x5 yardas</t>
  </si>
  <si>
    <t xml:space="preserve">	PROTECCIONES INDUSTRIALES
PROTEGER S.A.S
NIT: 900.409.248-1</t>
  </si>
  <si>
    <t>FORMATO DE COTIZACION</t>
  </si>
  <si>
    <t>1.27</t>
  </si>
  <si>
    <t>1.28</t>
  </si>
  <si>
    <t>1.29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</si>
</sst>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4" fontId="0" fillId="0" borderId="1" xfId="0" applyNumberForma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0" fontId="1" fillId="2" borderId="1" xfId="1" applyNumberFormat="1" applyFont="1" applyFill="1" applyBorder="1" applyAlignment="1">
      <alignment horizontal="center" vertical="center" wrapText="1"/>
    </xf>
    <xf numFmtId="10" fontId="2" fillId="0" borderId="1" xfId="1" applyNumberFormat="1" applyFont="1" applyBorder="1" applyAlignment="1">
      <alignment vertical="center" wrapText="1"/>
    </xf>
    <xf numFmtId="10" fontId="2" fillId="0" borderId="0" xfId="1" applyNumberFormat="1" applyFont="1" applyAlignment="1">
      <alignment vertical="center" wrapText="1"/>
    </xf>
    <xf numFmtId="10" fontId="2" fillId="0" borderId="1" xfId="1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3333750</xdr:colOff>
      <xdr:row>0</xdr:row>
      <xdr:rowOff>28575</xdr:rowOff>
    </xdr:from>
    <xdr:to>
      <xdr:col>2</xdr:col>
      <xdr:colOff>114300</xdr:colOff>
      <xdr:row>0</xdr:row>
      <xdr:rowOff>553833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EEAD4D21-4F17-D21D-9811-13EF9B547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28575"/>
          <a:ext cx="666750" cy="5252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6202-33FA-440A-B052-1001A94C7971}">
  <dimension ref="A1:I53"/>
  <sheetViews>
    <sheetView tabSelected="1" view="pageBreakPreview" topLeftCell="A11" zoomScaleNormal="100" zoomScaleSheetLayoutView="100" workbookViewId="0">
      <selection activeCell="A5" sqref="A5:A33"/>
    </sheetView>
  </sheetViews>
  <sheetFormatPr baseColWidth="10" defaultColWidth="11.42578125" defaultRowHeight="12.75" x14ac:dyDescent="0.25"/>
  <cols>
    <col min="1" max="1" width="5.5703125" style="7" bestFit="1" customWidth="1"/>
    <col min="2" max="2" width="58.28515625" style="6" bestFit="1" customWidth="1"/>
    <col min="3" max="3" width="13.5703125" style="7" customWidth="1"/>
    <col min="4" max="4" width="11.140625" style="7" customWidth="1"/>
    <col min="5" max="5" width="11.140625" style="5" bestFit="1" customWidth="1"/>
    <col min="6" max="6" width="16.42578125" style="5" customWidth="1"/>
    <col min="7" max="7" width="12.28515625" style="17" customWidth="1"/>
    <col min="8" max="8" width="11.140625" style="5" customWidth="1"/>
    <col min="9" max="9" width="17.28515625" style="5" customWidth="1"/>
    <col min="10" max="10" width="31.28515625" style="2" customWidth="1"/>
    <col min="11" max="16384" width="11.42578125" style="2"/>
  </cols>
  <sheetData>
    <row r="1" spans="1:9" ht="48.75" customHeight="1" x14ac:dyDescent="0.25">
      <c r="A1" s="19" t="s">
        <v>94</v>
      </c>
      <c r="B1" s="19"/>
      <c r="C1" s="19"/>
      <c r="D1" s="19"/>
      <c r="E1" s="19"/>
      <c r="F1" s="19"/>
      <c r="G1" s="19"/>
      <c r="H1" s="19"/>
      <c r="I1" s="19"/>
    </row>
    <row r="2" spans="1:9" ht="16.5" customHeight="1" x14ac:dyDescent="0.25">
      <c r="A2" s="25" t="s">
        <v>95</v>
      </c>
      <c r="B2" s="26"/>
      <c r="C2" s="26"/>
      <c r="D2" s="26"/>
      <c r="E2" s="26"/>
      <c r="F2" s="26"/>
      <c r="G2" s="26"/>
      <c r="H2" s="26"/>
      <c r="I2" s="27"/>
    </row>
    <row r="3" spans="1:9" x14ac:dyDescent="0.25">
      <c r="A3" s="21" t="s">
        <v>26</v>
      </c>
      <c r="B3" s="21"/>
      <c r="C3" s="21"/>
      <c r="D3" s="21"/>
      <c r="E3" s="21"/>
      <c r="F3" s="21"/>
      <c r="G3" s="21"/>
      <c r="H3" s="21"/>
      <c r="I3" s="21"/>
    </row>
    <row r="4" spans="1:9" ht="25.5" x14ac:dyDescent="0.25">
      <c r="A4" s="10" t="s">
        <v>0</v>
      </c>
      <c r="B4" s="10" t="s">
        <v>1</v>
      </c>
      <c r="C4" s="10" t="s">
        <v>2</v>
      </c>
      <c r="D4" s="10" t="s">
        <v>3</v>
      </c>
      <c r="E4" s="11" t="s">
        <v>4</v>
      </c>
      <c r="F4" s="11" t="s">
        <v>5</v>
      </c>
      <c r="G4" s="15" t="s">
        <v>63</v>
      </c>
      <c r="H4" s="11" t="s">
        <v>62</v>
      </c>
      <c r="I4" s="11" t="s">
        <v>64</v>
      </c>
    </row>
    <row r="5" spans="1:9" x14ac:dyDescent="0.25">
      <c r="A5" s="1" t="s">
        <v>27</v>
      </c>
      <c r="B5" s="3" t="s">
        <v>6</v>
      </c>
      <c r="C5" s="1" t="s">
        <v>55</v>
      </c>
      <c r="D5" s="1">
        <v>57</v>
      </c>
      <c r="E5" s="4">
        <v>9000</v>
      </c>
      <c r="F5" s="4">
        <f>D5*E5</f>
        <v>513000</v>
      </c>
      <c r="G5" s="18">
        <v>0.19</v>
      </c>
      <c r="H5" s="4">
        <f>G5*F5</f>
        <v>97470</v>
      </c>
      <c r="I5" s="4">
        <f>F5+H5</f>
        <v>610470</v>
      </c>
    </row>
    <row r="6" spans="1:9" x14ac:dyDescent="0.25">
      <c r="A6" s="1" t="s">
        <v>28</v>
      </c>
      <c r="B6" s="3" t="s">
        <v>7</v>
      </c>
      <c r="C6" s="1" t="s">
        <v>56</v>
      </c>
      <c r="D6" s="1">
        <v>55</v>
      </c>
      <c r="E6" s="4">
        <v>6000</v>
      </c>
      <c r="F6" s="4">
        <f t="shared" ref="F6:F33" si="0">D6*E6</f>
        <v>330000</v>
      </c>
      <c r="G6" s="18">
        <v>0.19</v>
      </c>
      <c r="H6" s="4">
        <f t="shared" ref="H6:H33" si="1">G6*F6</f>
        <v>62700</v>
      </c>
      <c r="I6" s="4">
        <f t="shared" ref="I6:I33" si="2">F6+H6</f>
        <v>392700</v>
      </c>
    </row>
    <row r="7" spans="1:9" x14ac:dyDescent="0.25">
      <c r="A7" s="1" t="s">
        <v>29</v>
      </c>
      <c r="B7" s="3" t="s">
        <v>8</v>
      </c>
      <c r="C7" s="1" t="s">
        <v>56</v>
      </c>
      <c r="D7" s="1">
        <v>54</v>
      </c>
      <c r="E7" s="4">
        <v>4000</v>
      </c>
      <c r="F7" s="4">
        <f t="shared" si="0"/>
        <v>216000</v>
      </c>
      <c r="G7" s="18">
        <v>0.19</v>
      </c>
      <c r="H7" s="4">
        <f t="shared" si="1"/>
        <v>41040</v>
      </c>
      <c r="I7" s="4">
        <f t="shared" si="2"/>
        <v>257040</v>
      </c>
    </row>
    <row r="8" spans="1:9" x14ac:dyDescent="0.25">
      <c r="A8" s="1" t="s">
        <v>30</v>
      </c>
      <c r="B8" s="3" t="s">
        <v>9</v>
      </c>
      <c r="C8" s="1" t="s">
        <v>56</v>
      </c>
      <c r="D8" s="1">
        <v>93</v>
      </c>
      <c r="E8" s="4">
        <v>13500</v>
      </c>
      <c r="F8" s="4">
        <f t="shared" si="0"/>
        <v>1255500</v>
      </c>
      <c r="G8" s="18">
        <v>0</v>
      </c>
      <c r="H8" s="4">
        <f t="shared" si="1"/>
        <v>0</v>
      </c>
      <c r="I8" s="4">
        <f t="shared" si="2"/>
        <v>1255500</v>
      </c>
    </row>
    <row r="9" spans="1:9" x14ac:dyDescent="0.25">
      <c r="A9" s="1" t="s">
        <v>31</v>
      </c>
      <c r="B9" s="3" t="s">
        <v>10</v>
      </c>
      <c r="C9" s="1" t="s">
        <v>56</v>
      </c>
      <c r="D9" s="1">
        <v>92</v>
      </c>
      <c r="E9" s="4">
        <v>17000</v>
      </c>
      <c r="F9" s="4">
        <f t="shared" si="0"/>
        <v>1564000</v>
      </c>
      <c r="G9" s="18">
        <v>0</v>
      </c>
      <c r="H9" s="4">
        <f t="shared" si="1"/>
        <v>0</v>
      </c>
      <c r="I9" s="4">
        <f t="shared" si="2"/>
        <v>1564000</v>
      </c>
    </row>
    <row r="10" spans="1:9" ht="25.5" x14ac:dyDescent="0.25">
      <c r="A10" s="1" t="s">
        <v>32</v>
      </c>
      <c r="B10" s="3" t="s">
        <v>11</v>
      </c>
      <c r="C10" s="1" t="s">
        <v>59</v>
      </c>
      <c r="D10" s="1">
        <v>53</v>
      </c>
      <c r="E10" s="4">
        <v>33000</v>
      </c>
      <c r="F10" s="4">
        <f t="shared" si="0"/>
        <v>1749000</v>
      </c>
      <c r="G10" s="18">
        <v>0.19</v>
      </c>
      <c r="H10" s="4">
        <f t="shared" si="1"/>
        <v>332310</v>
      </c>
      <c r="I10" s="4">
        <f t="shared" si="2"/>
        <v>2081310</v>
      </c>
    </row>
    <row r="11" spans="1:9" x14ac:dyDescent="0.25">
      <c r="A11" s="1" t="s">
        <v>33</v>
      </c>
      <c r="B11" s="3" t="s">
        <v>60</v>
      </c>
      <c r="C11" s="1" t="s">
        <v>55</v>
      </c>
      <c r="D11" s="1">
        <v>70</v>
      </c>
      <c r="E11" s="4">
        <v>6000</v>
      </c>
      <c r="F11" s="4">
        <f t="shared" si="0"/>
        <v>420000</v>
      </c>
      <c r="G11" s="18">
        <v>0</v>
      </c>
      <c r="H11" s="4">
        <f t="shared" si="1"/>
        <v>0</v>
      </c>
      <c r="I11" s="4">
        <f t="shared" si="2"/>
        <v>420000</v>
      </c>
    </row>
    <row r="12" spans="1:9" x14ac:dyDescent="0.25">
      <c r="A12" s="1" t="s">
        <v>34</v>
      </c>
      <c r="B12" s="3" t="s">
        <v>12</v>
      </c>
      <c r="C12" s="1" t="s">
        <v>55</v>
      </c>
      <c r="D12" s="1">
        <v>58</v>
      </c>
      <c r="E12" s="4">
        <v>20800</v>
      </c>
      <c r="F12" s="4">
        <f t="shared" si="0"/>
        <v>1206400</v>
      </c>
      <c r="G12" s="18">
        <v>0.19</v>
      </c>
      <c r="H12" s="4">
        <f t="shared" si="1"/>
        <v>229216</v>
      </c>
      <c r="I12" s="4">
        <f t="shared" si="2"/>
        <v>1435616</v>
      </c>
    </row>
    <row r="13" spans="1:9" x14ac:dyDescent="0.25">
      <c r="A13" s="1" t="s">
        <v>35</v>
      </c>
      <c r="B13" s="3" t="s">
        <v>90</v>
      </c>
      <c r="C13" s="1" t="s">
        <v>55</v>
      </c>
      <c r="D13" s="1">
        <v>104</v>
      </c>
      <c r="E13" s="4">
        <v>4500</v>
      </c>
      <c r="F13" s="4">
        <f t="shared" si="0"/>
        <v>468000</v>
      </c>
      <c r="G13" s="18">
        <v>0</v>
      </c>
      <c r="H13" s="4">
        <f t="shared" si="1"/>
        <v>0</v>
      </c>
      <c r="I13" s="4">
        <f t="shared" si="2"/>
        <v>468000</v>
      </c>
    </row>
    <row r="14" spans="1:9" x14ac:dyDescent="0.25">
      <c r="A14" s="1" t="s">
        <v>36</v>
      </c>
      <c r="B14" s="3" t="s">
        <v>91</v>
      </c>
      <c r="C14" s="1" t="s">
        <v>55</v>
      </c>
      <c r="D14" s="1">
        <v>104</v>
      </c>
      <c r="E14" s="4">
        <v>5500</v>
      </c>
      <c r="F14" s="4">
        <f t="shared" si="0"/>
        <v>572000</v>
      </c>
      <c r="G14" s="16">
        <v>0</v>
      </c>
      <c r="H14" s="4">
        <f t="shared" si="1"/>
        <v>0</v>
      </c>
      <c r="I14" s="4">
        <f t="shared" si="2"/>
        <v>572000</v>
      </c>
    </row>
    <row r="15" spans="1:9" x14ac:dyDescent="0.25">
      <c r="A15" s="1" t="s">
        <v>37</v>
      </c>
      <c r="B15" s="3" t="s">
        <v>89</v>
      </c>
      <c r="C15" s="1" t="s">
        <v>55</v>
      </c>
      <c r="D15" s="1">
        <v>104</v>
      </c>
      <c r="E15" s="4">
        <v>6500</v>
      </c>
      <c r="F15" s="4">
        <f t="shared" si="0"/>
        <v>676000</v>
      </c>
      <c r="G15" s="16">
        <v>0</v>
      </c>
      <c r="H15" s="4">
        <f t="shared" si="1"/>
        <v>0</v>
      </c>
      <c r="I15" s="4">
        <f t="shared" si="2"/>
        <v>676000</v>
      </c>
    </row>
    <row r="16" spans="1:9" x14ac:dyDescent="0.25">
      <c r="A16" s="1" t="s">
        <v>38</v>
      </c>
      <c r="B16" s="3" t="s">
        <v>92</v>
      </c>
      <c r="C16" s="1" t="s">
        <v>55</v>
      </c>
      <c r="D16" s="1">
        <v>93</v>
      </c>
      <c r="E16" s="4">
        <v>4500</v>
      </c>
      <c r="F16" s="4">
        <f t="shared" si="0"/>
        <v>418500</v>
      </c>
      <c r="G16" s="16">
        <v>0</v>
      </c>
      <c r="H16" s="4">
        <f t="shared" si="1"/>
        <v>0</v>
      </c>
      <c r="I16" s="4">
        <f t="shared" si="2"/>
        <v>418500</v>
      </c>
    </row>
    <row r="17" spans="1:9" x14ac:dyDescent="0.25">
      <c r="A17" s="1" t="s">
        <v>39</v>
      </c>
      <c r="B17" s="3" t="s">
        <v>93</v>
      </c>
      <c r="C17" s="1" t="s">
        <v>55</v>
      </c>
      <c r="D17" s="1">
        <v>93</v>
      </c>
      <c r="E17" s="4">
        <v>5500</v>
      </c>
      <c r="F17" s="4">
        <f t="shared" si="0"/>
        <v>511500</v>
      </c>
      <c r="G17" s="16">
        <v>0</v>
      </c>
      <c r="H17" s="4">
        <f t="shared" si="1"/>
        <v>0</v>
      </c>
      <c r="I17" s="4">
        <f t="shared" si="2"/>
        <v>511500</v>
      </c>
    </row>
    <row r="18" spans="1:9" x14ac:dyDescent="0.25">
      <c r="A18" s="1" t="s">
        <v>40</v>
      </c>
      <c r="B18" s="3" t="s">
        <v>13</v>
      </c>
      <c r="C18" s="1" t="s">
        <v>57</v>
      </c>
      <c r="D18" s="1">
        <v>97</v>
      </c>
      <c r="E18" s="4">
        <f>9000/0.5</f>
        <v>18000</v>
      </c>
      <c r="F18" s="4">
        <f t="shared" si="0"/>
        <v>1746000</v>
      </c>
      <c r="G18" s="16">
        <v>0</v>
      </c>
      <c r="H18" s="4">
        <f t="shared" si="1"/>
        <v>0</v>
      </c>
      <c r="I18" s="4">
        <f t="shared" si="2"/>
        <v>1746000</v>
      </c>
    </row>
    <row r="19" spans="1:9" x14ac:dyDescent="0.25">
      <c r="A19" s="1" t="s">
        <v>41</v>
      </c>
      <c r="B19" s="3" t="s">
        <v>14</v>
      </c>
      <c r="C19" s="1" t="s">
        <v>55</v>
      </c>
      <c r="D19" s="1">
        <v>48</v>
      </c>
      <c r="E19" s="4">
        <v>12000</v>
      </c>
      <c r="F19" s="4">
        <f t="shared" si="0"/>
        <v>576000</v>
      </c>
      <c r="G19" s="18">
        <v>0</v>
      </c>
      <c r="H19" s="4">
        <f t="shared" si="1"/>
        <v>0</v>
      </c>
      <c r="I19" s="4">
        <f t="shared" si="2"/>
        <v>576000</v>
      </c>
    </row>
    <row r="20" spans="1:9" x14ac:dyDescent="0.25">
      <c r="A20" s="1" t="s">
        <v>42</v>
      </c>
      <c r="B20" s="3" t="s">
        <v>15</v>
      </c>
      <c r="C20" s="1" t="s">
        <v>55</v>
      </c>
      <c r="D20" s="1">
        <v>29</v>
      </c>
      <c r="E20" s="4">
        <v>130000</v>
      </c>
      <c r="F20" s="4">
        <f t="shared" si="0"/>
        <v>3770000</v>
      </c>
      <c r="G20" s="18">
        <v>0.19</v>
      </c>
      <c r="H20" s="4">
        <f t="shared" si="1"/>
        <v>716300</v>
      </c>
      <c r="I20" s="4">
        <f t="shared" si="2"/>
        <v>4486300</v>
      </c>
    </row>
    <row r="21" spans="1:9" x14ac:dyDescent="0.25">
      <c r="A21" s="1" t="s">
        <v>43</v>
      </c>
      <c r="B21" s="3" t="s">
        <v>61</v>
      </c>
      <c r="C21" s="1" t="s">
        <v>55</v>
      </c>
      <c r="D21" s="1">
        <v>48</v>
      </c>
      <c r="E21" s="4">
        <v>18000</v>
      </c>
      <c r="F21" s="4">
        <f t="shared" si="0"/>
        <v>864000</v>
      </c>
      <c r="G21" s="18">
        <v>0.19</v>
      </c>
      <c r="H21" s="4">
        <f t="shared" si="1"/>
        <v>164160</v>
      </c>
      <c r="I21" s="4">
        <f t="shared" si="2"/>
        <v>1028160</v>
      </c>
    </row>
    <row r="22" spans="1:9" x14ac:dyDescent="0.25">
      <c r="A22" s="1" t="s">
        <v>44</v>
      </c>
      <c r="B22" s="3" t="s">
        <v>53</v>
      </c>
      <c r="C22" s="1" t="s">
        <v>55</v>
      </c>
      <c r="D22" s="1">
        <v>89</v>
      </c>
      <c r="E22" s="4">
        <v>50000</v>
      </c>
      <c r="F22" s="4">
        <f t="shared" si="0"/>
        <v>4450000</v>
      </c>
      <c r="G22" s="16">
        <v>0</v>
      </c>
      <c r="H22" s="4">
        <f t="shared" si="1"/>
        <v>0</v>
      </c>
      <c r="I22" s="4">
        <f t="shared" si="2"/>
        <v>4450000</v>
      </c>
    </row>
    <row r="23" spans="1:9" ht="15" x14ac:dyDescent="0.25">
      <c r="A23" s="1" t="s">
        <v>45</v>
      </c>
      <c r="B23" s="3" t="s">
        <v>16</v>
      </c>
      <c r="C23" s="1" t="s">
        <v>55</v>
      </c>
      <c r="D23" s="9">
        <v>58</v>
      </c>
      <c r="E23" s="4">
        <f>21000/0.6</f>
        <v>35000</v>
      </c>
      <c r="F23" s="4">
        <f t="shared" si="0"/>
        <v>2030000</v>
      </c>
      <c r="G23" s="16">
        <v>0</v>
      </c>
      <c r="H23" s="4">
        <f t="shared" si="1"/>
        <v>0</v>
      </c>
      <c r="I23" s="4">
        <f t="shared" si="2"/>
        <v>2030000</v>
      </c>
    </row>
    <row r="24" spans="1:9" x14ac:dyDescent="0.25">
      <c r="A24" s="1" t="s">
        <v>46</v>
      </c>
      <c r="B24" s="3" t="s">
        <v>17</v>
      </c>
      <c r="C24" s="1" t="s">
        <v>55</v>
      </c>
      <c r="D24" s="1">
        <v>51</v>
      </c>
      <c r="E24" s="4">
        <f>18000/0.6</f>
        <v>30000</v>
      </c>
      <c r="F24" s="4">
        <f t="shared" si="0"/>
        <v>1530000</v>
      </c>
      <c r="G24" s="18">
        <v>0.19</v>
      </c>
      <c r="H24" s="4">
        <f t="shared" si="1"/>
        <v>290700</v>
      </c>
      <c r="I24" s="4">
        <f t="shared" si="2"/>
        <v>1820700</v>
      </c>
    </row>
    <row r="25" spans="1:9" x14ac:dyDescent="0.25">
      <c r="A25" s="1" t="s">
        <v>47</v>
      </c>
      <c r="B25" s="3" t="s">
        <v>54</v>
      </c>
      <c r="C25" s="1" t="s">
        <v>55</v>
      </c>
      <c r="D25" s="1">
        <v>59</v>
      </c>
      <c r="E25" s="4">
        <v>25000</v>
      </c>
      <c r="F25" s="4">
        <f t="shared" si="0"/>
        <v>1475000</v>
      </c>
      <c r="G25" s="18">
        <v>0.19</v>
      </c>
      <c r="H25" s="4">
        <f t="shared" si="1"/>
        <v>280250</v>
      </c>
      <c r="I25" s="4">
        <f t="shared" si="2"/>
        <v>1755250</v>
      </c>
    </row>
    <row r="26" spans="1:9" x14ac:dyDescent="0.25">
      <c r="A26" s="1" t="s">
        <v>48</v>
      </c>
      <c r="B26" s="3" t="s">
        <v>18</v>
      </c>
      <c r="C26" s="1" t="s">
        <v>55</v>
      </c>
      <c r="D26" s="1">
        <v>59</v>
      </c>
      <c r="E26" s="4">
        <f>30000/0.6</f>
        <v>50000</v>
      </c>
      <c r="F26" s="4">
        <f t="shared" si="0"/>
        <v>2950000</v>
      </c>
      <c r="G26" s="16">
        <v>0</v>
      </c>
      <c r="H26" s="4">
        <f t="shared" si="1"/>
        <v>0</v>
      </c>
      <c r="I26" s="4">
        <f t="shared" si="2"/>
        <v>2950000</v>
      </c>
    </row>
    <row r="27" spans="1:9" x14ac:dyDescent="0.25">
      <c r="A27" s="1" t="s">
        <v>49</v>
      </c>
      <c r="B27" s="3" t="s">
        <v>19</v>
      </c>
      <c r="C27" s="1" t="s">
        <v>55</v>
      </c>
      <c r="D27" s="1">
        <v>56</v>
      </c>
      <c r="E27" s="4">
        <v>50000</v>
      </c>
      <c r="F27" s="4">
        <f t="shared" si="0"/>
        <v>2800000</v>
      </c>
      <c r="G27" s="16">
        <v>0</v>
      </c>
      <c r="H27" s="4">
        <f t="shared" si="1"/>
        <v>0</v>
      </c>
      <c r="I27" s="4">
        <f t="shared" si="2"/>
        <v>2800000</v>
      </c>
    </row>
    <row r="28" spans="1:9" x14ac:dyDescent="0.25">
      <c r="A28" s="1" t="s">
        <v>50</v>
      </c>
      <c r="B28" s="3" t="s">
        <v>20</v>
      </c>
      <c r="C28" s="1" t="s">
        <v>55</v>
      </c>
      <c r="D28" s="1">
        <v>41</v>
      </c>
      <c r="E28" s="4">
        <v>22000</v>
      </c>
      <c r="F28" s="4">
        <f t="shared" si="0"/>
        <v>902000</v>
      </c>
      <c r="G28" s="18">
        <v>0.19</v>
      </c>
      <c r="H28" s="4">
        <f t="shared" si="1"/>
        <v>171380</v>
      </c>
      <c r="I28" s="4">
        <f t="shared" si="2"/>
        <v>1073380</v>
      </c>
    </row>
    <row r="29" spans="1:9" x14ac:dyDescent="0.25">
      <c r="A29" s="1" t="s">
        <v>51</v>
      </c>
      <c r="B29" s="3" t="s">
        <v>21</v>
      </c>
      <c r="C29" s="1" t="s">
        <v>57</v>
      </c>
      <c r="D29" s="1">
        <v>14</v>
      </c>
      <c r="E29" s="4">
        <v>250000</v>
      </c>
      <c r="F29" s="4">
        <f t="shared" si="0"/>
        <v>3500000</v>
      </c>
      <c r="G29" s="18">
        <v>0.19</v>
      </c>
      <c r="H29" s="4">
        <f t="shared" si="1"/>
        <v>665000</v>
      </c>
      <c r="I29" s="4">
        <f t="shared" si="2"/>
        <v>4165000</v>
      </c>
    </row>
    <row r="30" spans="1:9" x14ac:dyDescent="0.25">
      <c r="A30" s="1" t="s">
        <v>52</v>
      </c>
      <c r="B30" s="3" t="s">
        <v>22</v>
      </c>
      <c r="C30" s="1" t="s">
        <v>55</v>
      </c>
      <c r="D30" s="1">
        <v>72</v>
      </c>
      <c r="E30" s="4">
        <v>15000</v>
      </c>
      <c r="F30" s="4">
        <f t="shared" si="0"/>
        <v>1080000</v>
      </c>
      <c r="G30" s="18">
        <v>0.19</v>
      </c>
      <c r="H30" s="4">
        <f t="shared" si="1"/>
        <v>205200</v>
      </c>
      <c r="I30" s="4">
        <f t="shared" si="2"/>
        <v>1285200</v>
      </c>
    </row>
    <row r="31" spans="1:9" x14ac:dyDescent="0.25">
      <c r="A31" s="1" t="s">
        <v>96</v>
      </c>
      <c r="B31" s="3" t="s">
        <v>23</v>
      </c>
      <c r="C31" s="1" t="s">
        <v>55</v>
      </c>
      <c r="D31" s="1">
        <v>64</v>
      </c>
      <c r="E31" s="4">
        <v>12000</v>
      </c>
      <c r="F31" s="4">
        <f t="shared" si="0"/>
        <v>768000</v>
      </c>
      <c r="G31" s="18">
        <v>0.19</v>
      </c>
      <c r="H31" s="4">
        <f t="shared" si="1"/>
        <v>145920</v>
      </c>
      <c r="I31" s="4">
        <f t="shared" si="2"/>
        <v>913920</v>
      </c>
    </row>
    <row r="32" spans="1:9" x14ac:dyDescent="0.25">
      <c r="A32" s="1" t="s">
        <v>97</v>
      </c>
      <c r="B32" s="3" t="s">
        <v>24</v>
      </c>
      <c r="C32" s="1" t="s">
        <v>55</v>
      </c>
      <c r="D32" s="1">
        <v>65</v>
      </c>
      <c r="E32" s="4">
        <v>15000</v>
      </c>
      <c r="F32" s="4">
        <f t="shared" si="0"/>
        <v>975000</v>
      </c>
      <c r="G32" s="16">
        <v>0</v>
      </c>
      <c r="H32" s="4">
        <f t="shared" si="1"/>
        <v>0</v>
      </c>
      <c r="I32" s="4">
        <f t="shared" si="2"/>
        <v>975000</v>
      </c>
    </row>
    <row r="33" spans="1:9" ht="25.5" x14ac:dyDescent="0.25">
      <c r="A33" s="1" t="s">
        <v>98</v>
      </c>
      <c r="B33" s="3" t="s">
        <v>25</v>
      </c>
      <c r="C33" s="1" t="s">
        <v>58</v>
      </c>
      <c r="D33" s="1">
        <v>64</v>
      </c>
      <c r="E33" s="4">
        <v>20000</v>
      </c>
      <c r="F33" s="4">
        <f t="shared" si="0"/>
        <v>1280000</v>
      </c>
      <c r="G33" s="16">
        <v>0.19</v>
      </c>
      <c r="H33" s="4">
        <f t="shared" si="1"/>
        <v>243200</v>
      </c>
      <c r="I33" s="4">
        <f t="shared" si="2"/>
        <v>1523200</v>
      </c>
    </row>
    <row r="34" spans="1:9" x14ac:dyDescent="0.25">
      <c r="A34" s="22"/>
      <c r="B34" s="23"/>
      <c r="C34" s="23"/>
      <c r="D34" s="23"/>
      <c r="E34" s="23"/>
      <c r="F34" s="23"/>
      <c r="G34" s="23"/>
      <c r="H34" s="23"/>
      <c r="I34" s="24"/>
    </row>
    <row r="35" spans="1:9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</row>
    <row r="36" spans="1:9" ht="25.5" x14ac:dyDescent="0.25">
      <c r="A36" s="10" t="s">
        <v>0</v>
      </c>
      <c r="B36" s="10" t="s">
        <v>1</v>
      </c>
      <c r="C36" s="10" t="s">
        <v>2</v>
      </c>
      <c r="D36" s="10" t="s">
        <v>3</v>
      </c>
      <c r="E36" s="11" t="s">
        <v>4</v>
      </c>
      <c r="F36" s="11" t="s">
        <v>5</v>
      </c>
      <c r="G36" s="15" t="s">
        <v>63</v>
      </c>
      <c r="H36" s="11" t="s">
        <v>62</v>
      </c>
      <c r="I36" s="11" t="s">
        <v>64</v>
      </c>
    </row>
    <row r="37" spans="1:9" ht="204" x14ac:dyDescent="0.25">
      <c r="A37" s="1" t="s">
        <v>65</v>
      </c>
      <c r="B37" s="3" t="s">
        <v>66</v>
      </c>
      <c r="C37" s="1" t="s">
        <v>55</v>
      </c>
      <c r="D37" s="1">
        <v>70</v>
      </c>
      <c r="E37" s="4">
        <v>62000</v>
      </c>
      <c r="F37" s="4">
        <f t="shared" ref="F37" si="3">D37*E37</f>
        <v>4340000</v>
      </c>
      <c r="G37" s="16">
        <v>0</v>
      </c>
      <c r="H37" s="4">
        <f t="shared" ref="H37" si="4">G37*F37</f>
        <v>0</v>
      </c>
      <c r="I37" s="4">
        <f t="shared" ref="I37" si="5">F37+H37</f>
        <v>4340000</v>
      </c>
    </row>
    <row r="38" spans="1:9" x14ac:dyDescent="0.25">
      <c r="A38" s="22"/>
      <c r="B38" s="23"/>
      <c r="C38" s="23"/>
      <c r="D38" s="23"/>
      <c r="E38" s="23"/>
      <c r="F38" s="23"/>
      <c r="G38" s="23"/>
      <c r="H38" s="23"/>
      <c r="I38" s="24"/>
    </row>
    <row r="39" spans="1:9" x14ac:dyDescent="0.25">
      <c r="A39" s="21" t="s">
        <v>83</v>
      </c>
      <c r="B39" s="21"/>
      <c r="C39" s="21"/>
      <c r="D39" s="21"/>
      <c r="E39" s="21"/>
      <c r="F39" s="21"/>
      <c r="G39" s="21"/>
      <c r="H39" s="21"/>
      <c r="I39" s="21"/>
    </row>
    <row r="40" spans="1:9" ht="25.5" x14ac:dyDescent="0.25">
      <c r="A40" s="10" t="s">
        <v>0</v>
      </c>
      <c r="B40" s="10" t="s">
        <v>1</v>
      </c>
      <c r="C40" s="10" t="s">
        <v>2</v>
      </c>
      <c r="D40" s="10" t="s">
        <v>3</v>
      </c>
      <c r="E40" s="11" t="s">
        <v>4</v>
      </c>
      <c r="F40" s="11" t="s">
        <v>5</v>
      </c>
      <c r="G40" s="15" t="s">
        <v>63</v>
      </c>
      <c r="H40" s="11" t="s">
        <v>62</v>
      </c>
      <c r="I40" s="11" t="s">
        <v>64</v>
      </c>
    </row>
    <row r="41" spans="1:9" ht="216.75" x14ac:dyDescent="0.25">
      <c r="A41" s="1" t="s">
        <v>67</v>
      </c>
      <c r="B41" s="12" t="s">
        <v>75</v>
      </c>
      <c r="C41" s="1" t="s">
        <v>55</v>
      </c>
      <c r="D41" s="1">
        <v>17</v>
      </c>
      <c r="E41" s="4">
        <v>280000</v>
      </c>
      <c r="F41" s="4">
        <f t="shared" ref="F41" si="6">D41*E41</f>
        <v>4760000</v>
      </c>
      <c r="G41" s="16">
        <v>0.19</v>
      </c>
      <c r="H41" s="4">
        <f t="shared" ref="H41" si="7">G41*F41</f>
        <v>904400</v>
      </c>
      <c r="I41" s="4">
        <f t="shared" ref="I41" si="8">F41+H41</f>
        <v>5664400</v>
      </c>
    </row>
    <row r="42" spans="1:9" ht="165.75" x14ac:dyDescent="0.25">
      <c r="A42" s="1" t="s">
        <v>68</v>
      </c>
      <c r="B42" s="12" t="s">
        <v>77</v>
      </c>
      <c r="C42" s="1" t="s">
        <v>55</v>
      </c>
      <c r="D42" s="1">
        <v>13</v>
      </c>
      <c r="E42" s="4">
        <v>310000</v>
      </c>
      <c r="F42" s="4">
        <f t="shared" ref="F42:F48" si="9">D42*E42</f>
        <v>4030000</v>
      </c>
      <c r="G42" s="16">
        <v>0.19</v>
      </c>
      <c r="H42" s="4">
        <f t="shared" ref="H42:H48" si="10">G42*F42</f>
        <v>765700</v>
      </c>
      <c r="I42" s="4">
        <f t="shared" ref="I42:I48" si="11">F42+H42</f>
        <v>4795700</v>
      </c>
    </row>
    <row r="43" spans="1:9" ht="255" x14ac:dyDescent="0.25">
      <c r="A43" s="1" t="s">
        <v>69</v>
      </c>
      <c r="B43" s="12" t="s">
        <v>76</v>
      </c>
      <c r="C43" s="1" t="s">
        <v>55</v>
      </c>
      <c r="D43" s="1">
        <v>28</v>
      </c>
      <c r="E43" s="4">
        <v>400000</v>
      </c>
      <c r="F43" s="4">
        <f t="shared" si="9"/>
        <v>11200000</v>
      </c>
      <c r="G43" s="16">
        <v>0.19</v>
      </c>
      <c r="H43" s="4">
        <f t="shared" si="10"/>
        <v>2128000</v>
      </c>
      <c r="I43" s="4">
        <f t="shared" si="11"/>
        <v>13328000</v>
      </c>
    </row>
    <row r="44" spans="1:9" ht="127.5" x14ac:dyDescent="0.25">
      <c r="A44" s="1" t="s">
        <v>70</v>
      </c>
      <c r="B44" s="3" t="s">
        <v>78</v>
      </c>
      <c r="C44" s="1" t="s">
        <v>55</v>
      </c>
      <c r="D44" s="1">
        <v>1</v>
      </c>
      <c r="E44" s="4">
        <v>462000</v>
      </c>
      <c r="F44" s="4">
        <f t="shared" si="9"/>
        <v>462000</v>
      </c>
      <c r="G44" s="16">
        <v>0.19</v>
      </c>
      <c r="H44" s="4">
        <f t="shared" si="10"/>
        <v>87780</v>
      </c>
      <c r="I44" s="4">
        <f t="shared" si="11"/>
        <v>549780</v>
      </c>
    </row>
    <row r="45" spans="1:9" ht="265.5" customHeight="1" x14ac:dyDescent="0.25">
      <c r="A45" s="1" t="s">
        <v>71</v>
      </c>
      <c r="B45" s="12" t="s">
        <v>79</v>
      </c>
      <c r="C45" s="1" t="s">
        <v>55</v>
      </c>
      <c r="D45" s="1">
        <v>2</v>
      </c>
      <c r="E45" s="4">
        <v>850000</v>
      </c>
      <c r="F45" s="4">
        <f t="shared" si="9"/>
        <v>1700000</v>
      </c>
      <c r="G45" s="16">
        <v>0.19</v>
      </c>
      <c r="H45" s="4">
        <f t="shared" si="10"/>
        <v>323000</v>
      </c>
      <c r="I45" s="4">
        <f t="shared" si="11"/>
        <v>2023000</v>
      </c>
    </row>
    <row r="46" spans="1:9" ht="140.25" x14ac:dyDescent="0.25">
      <c r="A46" s="1" t="s">
        <v>72</v>
      </c>
      <c r="B46" s="3" t="s">
        <v>80</v>
      </c>
      <c r="C46" s="1" t="s">
        <v>55</v>
      </c>
      <c r="D46" s="1">
        <v>1</v>
      </c>
      <c r="E46" s="4">
        <v>1600000</v>
      </c>
      <c r="F46" s="4">
        <f t="shared" si="9"/>
        <v>1600000</v>
      </c>
      <c r="G46" s="16">
        <v>0.19</v>
      </c>
      <c r="H46" s="4">
        <f t="shared" si="10"/>
        <v>304000</v>
      </c>
      <c r="I46" s="4">
        <f t="shared" si="11"/>
        <v>1904000</v>
      </c>
    </row>
    <row r="47" spans="1:9" ht="63.75" x14ac:dyDescent="0.25">
      <c r="A47" s="1" t="s">
        <v>73</v>
      </c>
      <c r="B47" s="3" t="s">
        <v>81</v>
      </c>
      <c r="C47" s="1" t="s">
        <v>55</v>
      </c>
      <c r="D47" s="1">
        <v>81</v>
      </c>
      <c r="E47" s="4">
        <v>1500000</v>
      </c>
      <c r="F47" s="4">
        <f t="shared" si="9"/>
        <v>121500000</v>
      </c>
      <c r="G47" s="16">
        <v>0.19</v>
      </c>
      <c r="H47" s="4">
        <f t="shared" si="10"/>
        <v>23085000</v>
      </c>
      <c r="I47" s="4">
        <f t="shared" si="11"/>
        <v>144585000</v>
      </c>
    </row>
    <row r="48" spans="1:9" ht="102" x14ac:dyDescent="0.25">
      <c r="A48" s="1" t="s">
        <v>74</v>
      </c>
      <c r="B48" s="3" t="s">
        <v>82</v>
      </c>
      <c r="C48" s="1" t="s">
        <v>55</v>
      </c>
      <c r="D48" s="1">
        <v>29</v>
      </c>
      <c r="E48" s="4">
        <v>1800000</v>
      </c>
      <c r="F48" s="4">
        <f t="shared" si="9"/>
        <v>52200000</v>
      </c>
      <c r="G48" s="16">
        <v>0.19</v>
      </c>
      <c r="H48" s="4">
        <f t="shared" si="10"/>
        <v>9918000</v>
      </c>
      <c r="I48" s="4">
        <f t="shared" si="11"/>
        <v>62118000</v>
      </c>
    </row>
    <row r="50" spans="3:9" ht="15" customHeight="1" x14ac:dyDescent="0.25">
      <c r="C50" s="2"/>
      <c r="D50" s="8"/>
      <c r="E50" s="20" t="s">
        <v>86</v>
      </c>
      <c r="F50" s="20"/>
      <c r="G50" s="20"/>
      <c r="H50" s="20"/>
      <c r="I50" s="13">
        <f>SUM(I5:I33)</f>
        <v>44240746</v>
      </c>
    </row>
    <row r="51" spans="3:9" ht="15" customHeight="1" x14ac:dyDescent="0.25">
      <c r="C51" s="2"/>
      <c r="D51" s="8"/>
      <c r="E51" s="20" t="s">
        <v>85</v>
      </c>
      <c r="F51" s="20"/>
      <c r="G51" s="20"/>
      <c r="H51" s="20"/>
      <c r="I51" s="13">
        <f>SUM(I37)</f>
        <v>4340000</v>
      </c>
    </row>
    <row r="52" spans="3:9" ht="15" customHeight="1" x14ac:dyDescent="0.25">
      <c r="C52" s="2"/>
      <c r="D52" s="8"/>
      <c r="E52" s="20" t="s">
        <v>84</v>
      </c>
      <c r="F52" s="20"/>
      <c r="G52" s="20"/>
      <c r="H52" s="20"/>
      <c r="I52" s="13">
        <f>SUM(I41:I48)</f>
        <v>234967880</v>
      </c>
    </row>
    <row r="53" spans="3:9" ht="15" customHeight="1" x14ac:dyDescent="0.25">
      <c r="C53" s="2"/>
      <c r="D53" s="8"/>
      <c r="E53" s="19" t="s">
        <v>87</v>
      </c>
      <c r="F53" s="19"/>
      <c r="G53" s="19"/>
      <c r="H53" s="19"/>
      <c r="I53" s="14">
        <f>SUM(I50:I52)</f>
        <v>283548626</v>
      </c>
    </row>
  </sheetData>
  <mergeCells count="11">
    <mergeCell ref="A1:I1"/>
    <mergeCell ref="E53:H53"/>
    <mergeCell ref="E52:H52"/>
    <mergeCell ref="E51:H51"/>
    <mergeCell ref="E50:H50"/>
    <mergeCell ref="A3:I3"/>
    <mergeCell ref="A35:I35"/>
    <mergeCell ref="A34:I34"/>
    <mergeCell ref="A38:I38"/>
    <mergeCell ref="A39:I39"/>
    <mergeCell ref="A2:I2"/>
  </mergeCells>
  <phoneticPr fontId="6" type="noConversion"/>
  <pageMargins left="0.7" right="0.7" top="1.3149999999999999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COLON</dc:creator>
  <cp:lastModifiedBy>David De Jesus Castilla Jimenez</cp:lastModifiedBy>
  <cp:lastPrinted>2024-07-24T14:49:12Z</cp:lastPrinted>
  <dcterms:created xsi:type="dcterms:W3CDTF">2015-06-05T18:17:20Z</dcterms:created>
  <dcterms:modified xsi:type="dcterms:W3CDTF">2024-07-30T19:12:31Z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2022-11-09T16:30:41Z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4e0ec08f-a6fd-499d-aa3a-1a1d77ccddd5</vt:lpwstr>
  </property>
  <property fmtid="{D5CDD505-2E9C-101B-9397-08002B2CF9AE}" pid="8" name="MSIP_Label_1299739c-ad3d-4908-806e-4d91151a6e13_ContentBits">
    <vt:lpwstr>0</vt:lpwstr>
  </property>
</Properties>
</file>