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AEROCIVIL\TRABAJO\estructuración lotes\administrativa\01. pliegos interventoría\Firmados\"/>
    </mc:Choice>
  </mc:AlternateContent>
  <xr:revisionPtr revIDLastSave="0" documentId="13_ncr:1_{594D04BD-6637-4F76-92B9-5C3C52068A71}" xr6:coauthVersionLast="47" xr6:coauthVersionMax="47" xr10:uidLastSave="{00000000-0000-0000-0000-000000000000}"/>
  <bookViews>
    <workbookView xWindow="-108" yWindow="-108" windowWidth="23256" windowHeight="12576" xr2:uid="{E7BFC2C3-72CE-48FF-B9F5-0B71A19E36BC}"/>
  </bookViews>
  <sheets>
    <sheet name="Presupuesto Oficial por Lotes" sheetId="48" r:id="rId1"/>
    <sheet name="Formulario 1" sheetId="49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f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1">#REF!</definedName>
    <definedName name="_____ane7" localSheetId="0">#REF!</definedName>
    <definedName name="_____ane7">#REF!</definedName>
    <definedName name="_____ane8" localSheetId="1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1">#REF!</definedName>
    <definedName name="____ane7" localSheetId="0">#REF!</definedName>
    <definedName name="____ane7">#REF!</definedName>
    <definedName name="____ane8" localSheetId="1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1">#REF!</definedName>
    <definedName name="___ane7" localSheetId="0">#REF!</definedName>
    <definedName name="___ane7">#REF!</definedName>
    <definedName name="___ane8" localSheetId="1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1">#REF!</definedName>
    <definedName name="__ane7" localSheetId="0">#REF!</definedName>
    <definedName name="__ane7">#REF!</definedName>
    <definedName name="__ane8" localSheetId="1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#REF!</definedName>
    <definedName name="__FS01">#REF!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0" hidden="1">#REF!,#REF!</definedName>
    <definedName name="_11" hidden="1">#REF!</definedName>
    <definedName name="_116B">#REF!</definedName>
    <definedName name="_117A">#REF!</definedName>
    <definedName name="_117B">#REF!</definedName>
    <definedName name="_12" hidden="1">#REF!,#REF!,#REF!,#REF!,#REF!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" hidden="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" hidden="1">#REF!,#REF!,#REF!,#REF!,#REF!</definedName>
    <definedName name="_15" hidden="1">#REF!,#REF!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 hidden="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" hidden="1">#REF!,#REF!,#REF!,#REF!,#REF!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" hidden="1">#REF!</definedName>
    <definedName name="_2_5__TOTAL_DE_MATERIALES_A_EXPORTAR">#REF!</definedName>
    <definedName name="_20" hidden="1">#REF!,#REF!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hidden="1">#REF!</definedName>
    <definedName name="_3ane_o10">#REF!</definedName>
    <definedName name="_4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 hidden="1">#REF!,#REF!</definedName>
    <definedName name="_6">#REF!</definedName>
    <definedName name="_7" hidden="1">#REF!,#REF!</definedName>
    <definedName name="_8" hidden="1">#REF!,#REF!</definedName>
    <definedName name="_9" hidden="1">#REF!,#REF!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1">#REF!</definedName>
    <definedName name="_ane7" localSheetId="0">#REF!</definedName>
    <definedName name="_ane7">#REF!</definedName>
    <definedName name="_ane8" localSheetId="1">#REF!</definedName>
    <definedName name="_ane8" localSheetId="0">#REF!</definedName>
    <definedName name="_ane8">#REF!</definedName>
    <definedName name="_APU2">#REF!</definedName>
    <definedName name="_APU221">#REF!</definedName>
    <definedName name="_APU465" localSheetId="1">#REF!</definedName>
    <definedName name="_APU465" localSheetId="0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ff" hidden="1">#REF!</definedName>
    <definedName name="_Fill" hidden="1">#REF!</definedName>
    <definedName name="_xlnm._FilterDatabase" hidden="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PVC">#REF!</definedName>
    <definedName name="A_1">#REF!</definedName>
    <definedName name="A_IMPRESIÓN_IM" localSheetId="1">#REF!</definedName>
    <definedName name="A_IMPRESIÓN_IM" localSheetId="0">#REF!</definedName>
    <definedName name="A_IMPRESIÓN_IM">#REF!</definedName>
    <definedName name="a1..056">#REF!</definedName>
    <definedName name="A18A200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1">#REF!</definedName>
    <definedName name="absc1" localSheetId="0">#REF!</definedName>
    <definedName name="absc1">#REF!</definedName>
    <definedName name="ac">#REF!</definedName>
    <definedName name="ACCESORIOS_ALC.">#REF!</definedName>
    <definedName name="AccessDatabase" hidden="1">"C:\C-314\VOLUMENES\volfin4.mdb"</definedName>
    <definedName name="ACER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">#REF!</definedName>
    <definedName name="Actividades">#REF!</definedName>
    <definedName name="Activo_corriente">#REF!</definedName>
    <definedName name="Activo_total">#REF!</definedName>
    <definedName name="ACTV">#REF!</definedName>
    <definedName name="acumulado">#REF!,#REF!,#REF!,#REF!</definedName>
    <definedName name="AD" localSheetId="1">#REF!</definedName>
    <definedName name="AD" localSheetId="0">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1">#REF!</definedName>
    <definedName name="adoc1" localSheetId="0">#REF!</definedName>
    <definedName name="adoc1">#REF!</definedName>
    <definedName name="ADOC125" localSheetId="1">#REF!</definedName>
    <definedName name="ADOC125" localSheetId="0">#REF!</definedName>
    <definedName name="ADOC125">#REF!</definedName>
    <definedName name="adoq" localSheetId="1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alisisdePrecios">#REF!</definedName>
    <definedName name="ANCLAJE">#REF!</definedName>
    <definedName name="AND">#REF!</definedName>
    <definedName name="andenes_pis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paiy">#REF!</definedName>
    <definedName name="APELLIDOS">#REF!</definedName>
    <definedName name="API">#REF!</definedName>
    <definedName name="Aportes">#REF!</definedName>
    <definedName name="APU" localSheetId="1">#REF!</definedName>
    <definedName name="APU" localSheetId="0">#REF!</definedName>
    <definedName name="APU">#REF!</definedName>
    <definedName name="APU_directos">#REF!</definedName>
    <definedName name="APU221.1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">#REF!</definedName>
    <definedName name="Área_de_Cantidades">#REF!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'Formulario 1'!$B$1:$I$77</definedName>
    <definedName name="_xlnm.Print_Area" localSheetId="0">'Presupuesto Oficial por Lotes'!$B$1:$I$77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#REF!</definedName>
    <definedName name="ARP">#REF!</definedName>
    <definedName name="ARS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ES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ajo_L">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0">#REF!</definedName>
    <definedName name="BASE_DE_DATOS">#REF!</definedName>
    <definedName name="BASE_POAI">#REF!</definedName>
    <definedName name="base1">#REF!</definedName>
    <definedName name="base2">#REF!</definedName>
    <definedName name="basedatos">#REF!</definedName>
    <definedName name="_xlnm.Database" localSheetId="1">#REF!</definedName>
    <definedName name="_xlnm.Database" localSheetId="0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" hidden="1">#REF!,#REF!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 localSheetId="1">#REF!</definedName>
    <definedName name="CALCULO" localSheetId="0">#REF!</definedName>
    <definedName name="CALCULO">#REF!</definedName>
    <definedName name="CAM_CAIDA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acitación_administrativa">#REF!</definedName>
    <definedName name="Capacitación_operativa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ULOS">#REF!</definedName>
    <definedName name="CapitulosCart">#REF!</definedName>
    <definedName name="CapTecnica1">#REF!</definedName>
    <definedName name="CapTecnica2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artera_vencida_oficial">#REF!</definedName>
    <definedName name="Cartera_vencida_particular">#REF!</definedName>
    <definedName name="Cartera_vencida_total">#REF!</definedName>
    <definedName name="CASQ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oncretos">#REF!</definedName>
    <definedName name="CDctrl">#REF!</definedName>
    <definedName name="CDE">#REF!</definedName>
    <definedName name="cdfgrtfd" hidden="1">#REF!</definedName>
    <definedName name="cdpinturas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LIND">#REF!</definedName>
    <definedName name="CILINDRO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c10">#REF!</definedName>
    <definedName name="coec2">#REF!</definedName>
    <definedName name="coec5">#REF!</definedName>
    <definedName name="coee10">#REF!</definedName>
    <definedName name="coee2">#REF!</definedName>
    <definedName name="coee5">#REF!</definedName>
    <definedName name="coef10">#REF!</definedName>
    <definedName name="coef2">#REF!</definedName>
    <definedName name="coef5">#REF!</definedName>
    <definedName name="cogvsiruj">#REF!</definedName>
    <definedName name="COLON">#REF!</definedName>
    <definedName name="ColTap">#REF!</definedName>
    <definedName name="Com">#REF!</definedName>
    <definedName name="COM.LIM">#REF!</definedName>
    <definedName name="COMIDA">#REF!</definedName>
    <definedName name="Componente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seqCat">0</definedName>
    <definedName name="ConseqForMitRisk">3</definedName>
    <definedName name="ConsMaestro" hidden="1">#REF!</definedName>
    <definedName name="consulta_pot_dec_MP_LP">#REF!</definedName>
    <definedName name="Consumo_estimado_por_facturar">#REF!</definedName>
    <definedName name="CONT">#REF!</definedName>
    <definedName name="Contratante">#REF!</definedName>
    <definedName name="contrato">#REF!</definedName>
    <definedName name="COPIA">#REF!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opiao4">#REF!</definedName>
    <definedName name="corri">#REF!</definedName>
    <definedName name="Costo_de_ventas">#REF!</definedName>
    <definedName name="Costo_de_ventas_efectivo">#REF!</definedName>
    <definedName name="COSTO_FRENTE">#REF!</definedName>
    <definedName name="Costo_pensionados">#REF!</definedName>
    <definedName name="costo2" hidden="1">#REF!</definedName>
    <definedName name="COSTODIRECTO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 localSheetId="1">#REF!</definedName>
    <definedName name="CRIT1" localSheetId="0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#REF!</definedName>
    <definedName name="CUBS">#REF!</definedName>
    <definedName name="Cuentas_facturadas_acued_prom_vig">#REF!</definedName>
    <definedName name="CUNET" hidden="1">{"via1",#N/A,TRUE,"general";"via2",#N/A,TRUE,"general";"via3",#N/A,TRUE,"general"}</definedName>
    <definedName name="Customize" localSheetId="1">#REF!</definedName>
    <definedName name="Customize" localSheetId="0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.PVC">#REF!</definedName>
    <definedName name="D_1">#REF!</definedName>
    <definedName name="D_EXT">#REF!</definedName>
    <definedName name="D_INT">#REF!</definedName>
    <definedName name="D6.PVC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1">#REF!</definedName>
    <definedName name="datos2">#REF!</definedName>
    <definedName name="DATOS211111">#REF!</definedName>
    <definedName name="datos3">#REF!</definedName>
    <definedName name="DATOS8555555555555555555555555555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MOLICIÓN">#REF!</definedName>
    <definedName name="dens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AS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udores_Corto_plazo">#REF!</definedName>
    <definedName name="Deudores_largo_plazo">#REF!</definedName>
    <definedName name="Deudores_Servicios_públicos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F">#REF!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_externos">#REF!</definedName>
    <definedName name="diámetroft">#REF!</definedName>
    <definedName name="diametros">#REF!</definedName>
    <definedName name="diferencia">#REF!,#REF!,#REF!,#REF!,#REF!,#REF!,#REF!,#REF!,#REF!,#REF!</definedName>
    <definedName name="Diferencia_de_estimados_año_ant_año_act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_N" comment="Dotacion Neta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bdita">#REF!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ectrico">#REF!</definedName>
    <definedName name="eléctrico">#REF!</definedName>
    <definedName name="ELIMINACIONPROYC">#REF!</definedName>
    <definedName name="emanto">#REF!</definedName>
    <definedName name="eme">#REF!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.ESP">#REF!</definedName>
    <definedName name="ENTIB">#REF!</definedName>
    <definedName name="ENTIBADO">#REF!</definedName>
    <definedName name="ENTRADASP">#REF!</definedName>
    <definedName name="EPECIALIDAD_SIDOE">#REF!</definedName>
    <definedName name="equipo">#REF!</definedName>
    <definedName name="EQUIPO1">#REF!</definedName>
    <definedName name="equipoprecio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2">#REF!</definedName>
    <definedName name="erradas">#REF!</definedName>
    <definedName name="erradas2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E">#REF!</definedName>
    <definedName name="ESPECIALES">#REF!</definedName>
    <definedName name="ESPECIFICACION">#REF!</definedName>
    <definedName name="Especificación">#REF!</definedName>
    <definedName name="ESPESOR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_rell">#REF!</definedName>
    <definedName name="excavaciones">#REF!</definedName>
    <definedName name="EXCCCC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_Pay">#REF!</definedName>
    <definedName name="Extracción_IM" localSheetId="1">#REF!</definedName>
    <definedName name="Extracción_IM" localSheetId="0">#REF!</definedName>
    <definedName name="Extracción_IM">#REF!</definedName>
    <definedName name="Extract">#REF!</definedName>
    <definedName name="Extras">#REF!</definedName>
    <definedName name="F._INGRESO">#REF!</definedName>
    <definedName name="F._RETIRO">#REF!</definedName>
    <definedName name="f.c.">#REF!</definedName>
    <definedName name="F.L">#REF!</definedName>
    <definedName name="Facilidades">#REF!</definedName>
    <definedName name="factor">#REF!</definedName>
    <definedName name="Factor_deflactación_pesosde_1995">#REF!</definedName>
    <definedName name="FACTURADO">#REF!</definedName>
    <definedName name="FareWellStmnt" localSheetId="1">#REF!</definedName>
    <definedName name="FareWellStmnt" localSheetId="0">#REF!</definedName>
    <definedName name="FareWellStmnt">#REF!</definedName>
    <definedName name="FaseProyecto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11261126">#REF!</definedName>
    <definedName name="FF1126112687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FRGRG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GTRDHGT">#REF!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ePrint" localSheetId="1">#REF!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t">#REF!</definedName>
    <definedName name="FORMOLT">#REF!</definedName>
    <definedName name="formularioCantidades">#REF!</definedName>
    <definedName name="FORSHE">#REF!</definedName>
    <definedName name="FORUNMIS">#REF!</definedName>
    <definedName name="FP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ERFFSF">#REF!</definedName>
    <definedName name="fu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43.">#REF!</definedName>
    <definedName name="GAJ">#REF!</definedName>
    <definedName name="GAS">#REF!</definedName>
    <definedName name="Gastos_financieros">#REF!</definedName>
    <definedName name="Gastos_operacionales">#REF!</definedName>
    <definedName name="Gastos_operacionales_efectivos">#REF!</definedName>
    <definedName name="GAVIONE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ción_interna_de_fondos">#REF!</definedName>
    <definedName name="GENERAL">#REF!</definedName>
    <definedName name="GENERAL1">#REF!</definedName>
    <definedName name="Geotex">#REF!</definedName>
    <definedName name="geotextiles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ros_inversión_directa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AD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GRG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LME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VFDSVDSFGFFD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ump">#REF!</definedName>
    <definedName name="h9h" hidden="1">{"via1",#N/A,TRUE,"general";"via2",#N/A,TRUE,"general";"via3",#N/A,TRUE,"general"}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GFHFGHF">#REF!</definedName>
    <definedName name="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norarios_operativos">#REF!</definedName>
    <definedName name="Honorarios1__administrativo">#REF!</definedName>
    <definedName name="Honorarios2_administrativo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HTHTH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ion" localSheetId="1">#REF!</definedName>
    <definedName name="impresion" localSheetId="0">#REF!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1">#REF!</definedName>
    <definedName name="inf" localSheetId="0">#REF!</definedName>
    <definedName name="inf">#REF!</definedName>
    <definedName name="infiltra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so_por_unidad_pago_por_capitación">#REF!</definedName>
    <definedName name="Ingresos_de_operación_causados">#REF!</definedName>
    <definedName name="iniciales">#REF!,#REF!,#REF!,#REF!</definedName>
    <definedName name="Inicio">#REF!</definedName>
    <definedName name="INPU">#REF!</definedName>
    <definedName name="INPUT">#REF!</definedName>
    <definedName name="instalación_concretos_aceros">#REF!</definedName>
    <definedName name="instalación_tuberías">#REF!</definedName>
    <definedName name="INSU">#REF!</definedName>
    <definedName name="insumo">#REF!</definedName>
    <definedName name="Insumos_auxiliares">#REF!</definedName>
    <definedName name="Insumos_basicos">#REF!</definedName>
    <definedName name="insumosprecio">#REF!</definedName>
    <definedName name="Int">#REF!</definedName>
    <definedName name="InTap">#REF!</definedName>
    <definedName name="INTER">#REF!</definedName>
    <definedName name="Intercambiadores">#REF!</definedName>
    <definedName name="Intereses_financiación_a_usuario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#REF!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temsCart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s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localSheetId="1">#REF!</definedName>
    <definedName name="kjk" localSheetId="0">#REF!</definedName>
    <definedName name="kjk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L.L.L">#REF!</definedName>
    <definedName name="L.TRAMO">#REF!</definedName>
    <definedName name="L_">#REF!</definedName>
    <definedName name="L_EXC">#REF!</definedName>
    <definedName name="L_TRAMO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MPIO">#REF!</definedName>
    <definedName name="LIMPIO1">#REF!</definedName>
    <definedName name="LimpioTotal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CALIZACION_Y_REPLANTEO">#REF!</definedName>
    <definedName name="LOGO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MINARIA">#REF!</definedName>
    <definedName name="lun">#REF!</definedName>
    <definedName name="lv">#REF!</definedName>
    <definedName name="m">#REF!</definedName>
    <definedName name="M_3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MPOSTERIA">#REF!</definedName>
    <definedName name="ManoObra">#REF!</definedName>
    <definedName name="Mantenimiento_tanques_y_redes_distribució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iliario_urbano">#REF!</definedName>
    <definedName name="MOD">#REF!</definedName>
    <definedName name="MODIVejec" hidden="1">{#N/A,#N/A,FALSE,"Hoja1";#N/A,#N/A,FALSE,"Hoja2"}</definedName>
    <definedName name="Módulo3.anexo1" localSheetId="1">#REF!</definedName>
    <definedName name="Módulo3.anexo1" localSheetId="0">#REF!</definedName>
    <definedName name="Módulo3.anexo1">#REF!</definedName>
    <definedName name="Módulo3.anexo10" localSheetId="1">#REF!</definedName>
    <definedName name="Módulo3.anexo10" localSheetId="0">#REF!</definedName>
    <definedName name="Módulo3.anexo10">#REF!</definedName>
    <definedName name="Módulo3.anexo11" localSheetId="1">#REF!</definedName>
    <definedName name="Módulo3.anexo11" localSheetId="0">#REF!</definedName>
    <definedName name="Módulo3.anexo11">#REF!</definedName>
    <definedName name="Módulo3.anexo12" localSheetId="1">#REF!</definedName>
    <definedName name="Módulo3.anexo12" localSheetId="0">#REF!</definedName>
    <definedName name="Módulo3.anexo12">#REF!</definedName>
    <definedName name="Módulo3.anexo3" localSheetId="1">#REF!</definedName>
    <definedName name="Módulo3.anexo3" localSheetId="0">#REF!</definedName>
    <definedName name="Módulo3.anexo3">#REF!</definedName>
    <definedName name="Módulo3.anexo4" localSheetId="1">#REF!</definedName>
    <definedName name="Módulo3.anexo4" localSheetId="0">#REF!</definedName>
    <definedName name="Módulo3.anexo4">#REF!</definedName>
    <definedName name="Módulo3.anexo5" localSheetId="1">#REF!</definedName>
    <definedName name="Módulo3.anexo5" localSheetId="0">#REF!</definedName>
    <definedName name="Módulo3.anexo5">#REF!</definedName>
    <definedName name="Módulo3.anexo6" localSheetId="1">#REF!</definedName>
    <definedName name="Módulo3.anexo6" localSheetId="0">#REF!</definedName>
    <definedName name="Módulo3.anexo6">#REF!</definedName>
    <definedName name="Módulo8.anexo16" localSheetId="1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cio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#REF!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H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_desarrolladas">#REF!,#REF!,#REF!,#REF!</definedName>
    <definedName name="Nodo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ligaciones_financieras">#REF!</definedName>
    <definedName name="Obra">#REF!</definedName>
    <definedName name="obras" hidden="1">#REF!</definedName>
    <definedName name="obras_complementarias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.A.C_inversión_directa">#REF!</definedName>
    <definedName name="P_Yacimiento">#REF!</definedName>
    <definedName name="p0p0" hidden="1">{"via1",#N/A,TRUE,"general";"via2",#N/A,TRUE,"general";"via3",#N/A,TRUE,"general"}</definedName>
    <definedName name="pacd">#REF!</definedName>
    <definedName name="Page____1____of____2">#REF!</definedName>
    <definedName name="Paraiso_2">#REF!</definedName>
    <definedName name="Parametro_Peso">#REF!</definedName>
    <definedName name="Pasivo_corriente">#REF!</definedName>
    <definedName name="Pasivo_total">#REF!</definedName>
    <definedName name="Patrimonio">#REF!</definedName>
    <definedName name="PAVIMENT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#REF!</definedName>
    <definedName name="PER_PAV">#REF!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uras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_edesa">#REF!</definedName>
    <definedName name="precios_edsa">#REF!</definedName>
    <definedName name="Predios_con_medidor_trabado_confirmado">#REF!</definedName>
    <definedName name="Predios_fuera_de_servicio">#REF!</definedName>
    <definedName name="Predios_sin_medidor_obligatorio">#REF!</definedName>
    <definedName name="preliminares">#REF!</definedName>
    <definedName name="PREST">#REF!</definedName>
    <definedName name="presup" localSheetId="1">#REF!</definedName>
    <definedName name="presup" localSheetId="0">#REF!</definedName>
    <definedName name="presup">#REF!</definedName>
    <definedName name="Presupuesto_definitivo_inversión_directa">#REF!</definedName>
    <definedName name="Presupuesto_inicial_inversión_directa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 localSheetId="1">#REF!</definedName>
    <definedName name="Print_Titles_MI" localSheetId="0">#REF!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cesos">#REF!</definedName>
    <definedName name="PRODUCTO">#REF!</definedName>
    <definedName name="PrOfic">#REF!</definedName>
    <definedName name="PROGDES">#REF!</definedName>
    <definedName name="Programa">#REF!</definedName>
    <definedName name="programainv">#REF!</definedName>
    <definedName name="Proponente">#REF!</definedName>
    <definedName name="PRUEBA" localSheetId="1">#REF!</definedName>
    <definedName name="PRUEBA" localSheetId="0">#REF!</definedName>
    <definedName name="PRUEBA">#REF!</definedName>
    <definedName name="prueba1" localSheetId="1">#REF!</definedName>
    <definedName name="prueba1" localSheetId="0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_PAC_FTE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XFRU">#REF!</definedName>
    <definedName name="pyr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">#REF!</definedName>
    <definedName name="QC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N">#REF!</definedName>
    <definedName name="QINF">#REF!</definedName>
    <definedName name="Qmax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BRADA_BOLONIA___FASE_II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 localSheetId="1">#REF!</definedName>
    <definedName name="REAJUSTE" localSheetId="0">#REF!</definedName>
    <definedName name="REAJUSTE">#REF!</definedName>
    <definedName name="REAJUSTES" localSheetId="1">#REF!</definedName>
    <definedName name="REAJUSTES" localSheetId="0">#REF!</definedName>
    <definedName name="REAJUSTES">#REF!</definedName>
    <definedName name="Recall_2">#REF!</definedName>
    <definedName name="Recall_3">#REF!</definedName>
    <definedName name="Recargo_por_mora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rder">#REF!</definedName>
    <definedName name="RECU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ll">#REF!</definedName>
    <definedName name="rellenos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PRG_FTE">#REF!</definedName>
    <definedName name="Reservas_Inversión_directa">#REF!</definedName>
    <definedName name="residual">#REF!</definedName>
    <definedName name="Resistividad">#REF!</definedName>
    <definedName name="RESU">#REF!</definedName>
    <definedName name="resu8" localSheetId="1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_CONSOLIDADO___C1_F1">#REF!</definedName>
    <definedName name="resumen_final">#REF!</definedName>
    <definedName name="resumen_final1">#REF!</definedName>
    <definedName name="Retenc">#REF!</definedName>
    <definedName name="Retiro_disposición">#REF!</definedName>
    <definedName name="RETR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WFWEF">#REF!</definedName>
    <definedName name="rfhnhjyu" hidden="1">{"TAB1",#N/A,TRUE,"GENERAL";"TAB2",#N/A,TRUE,"GENERAL";"TAB3",#N/A,TRUE,"GENERAL";"TAB4",#N/A,TRUE,"GENERAL";"TAB5",#N/A,TRUE,"GENERAL"}</definedName>
    <definedName name="RFRDSD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grhghg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IGOTHRGUHTRGUHTRUGWRUG">#REF!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acces_alcantarillado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_de_personal_activo_adm">#REF!</definedName>
    <definedName name="Salarios_Personal_Activo_operativo">#REF!</definedName>
    <definedName name="SalConv">#REF!</definedName>
    <definedName name="SALID1" localSheetId="1">#REF!</definedName>
    <definedName name="SALID1" localSheetId="0">#REF!</definedName>
    <definedName name="SALID1">#REF!</definedName>
    <definedName name="SalMinimo">#REF!</definedName>
    <definedName name="SAP">#REF!</definedName>
    <definedName name="SAPBEXrevision" hidden="1">1</definedName>
    <definedName name="SAPBEXsysID" hidden="1">"BWP"</definedName>
    <definedName name="SAPBEXwbID" hidden="1">"1FECOLNLOFDJ481CUORWNVEAH"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 localSheetId="1">#REF!</definedName>
    <definedName name="SDSD" localSheetId="0">#REF!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#REF!</definedName>
    <definedName name="Servicio_de_la_deuda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FG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GOLO">#REF!</definedName>
    <definedName name="SISISIS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ideros">#REF!</definedName>
    <definedName name="suministro_concretos">#REF!</definedName>
    <definedName name="suministro_tubería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_2">#REF!</definedName>
    <definedName name="T_3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5t5" hidden="1">{"TAB1",#N/A,TRUE,"GENERAL";"TAB2",#N/A,TRUE,"GENERAL";"TAB3",#N/A,TRUE,"GENERAL";"TAB4",#N/A,TRUE,"GENERAL";"TAB5",#N/A,TRUE,"GENERAL"}</definedName>
    <definedName name="TAB_EJE_05">#REF!</definedName>
    <definedName name="TAB_FECHA">#REF!</definedName>
    <definedName name="TAB_GESTORES">#REF!</definedName>
    <definedName name="TAB_POS_FIN">#REF!</definedName>
    <definedName name="TabBL">#REF!</definedName>
    <definedName name="TabCIM">#REF!</definedName>
    <definedName name="TABLA">#REF!</definedName>
    <definedName name="TABLA_GERENCIAS">#REF!</definedName>
    <definedName name="tabla1">#REF!</definedName>
    <definedName name="tablaing">#REF!</definedName>
    <definedName name="TABLEKP">#REF!</definedName>
    <definedName name="TABLEPRI">#REF!</definedName>
    <definedName name="TABLON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HTHT">#REF!</definedName>
    <definedName name="THP">#REF!</definedName>
    <definedName name="THTHT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_tub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e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O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RYRYU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yy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UARIOS">#REF!</definedName>
    <definedName name="USxCOL">#REF!</definedName>
    <definedName name="ut">#REF!</definedName>
    <definedName name="Utilidad_bruta">#REF!</definedName>
    <definedName name="Utilidad_de_operación">#REF!</definedName>
    <definedName name="Utilidad_neta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_facturación_efectiva_periodo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viendas_proyectadas_Bogotá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WEFEF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" localSheetId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#REF!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onas_verdes">#REF!</definedName>
    <definedName name="ZSS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48" l="1"/>
  <c r="I14" i="48"/>
  <c r="I66" i="48"/>
  <c r="I62" i="48"/>
  <c r="I57" i="48"/>
  <c r="I56" i="48"/>
  <c r="I51" i="48"/>
  <c r="I49" i="48"/>
  <c r="I48" i="48"/>
  <c r="I42" i="48"/>
  <c r="I43" i="48"/>
  <c r="I44" i="48"/>
  <c r="I45" i="48"/>
  <c r="I46" i="48"/>
  <c r="I28" i="48"/>
  <c r="I23" i="48"/>
  <c r="I21" i="48"/>
  <c r="I20" i="48"/>
  <c r="I18" i="48"/>
  <c r="I16" i="48"/>
  <c r="I17" i="48"/>
  <c r="G63" i="49" l="1"/>
  <c r="I63" i="49" s="1"/>
  <c r="I62" i="49"/>
  <c r="I64" i="49" s="1"/>
  <c r="G62" i="49"/>
  <c r="B51" i="49"/>
  <c r="B49" i="49"/>
  <c r="I35" i="49"/>
  <c r="G35" i="49"/>
  <c r="G34" i="49"/>
  <c r="I34" i="49" s="1"/>
  <c r="I36" i="49" s="1"/>
  <c r="B21" i="49"/>
  <c r="B23" i="49" s="1"/>
  <c r="G63" i="48"/>
  <c r="I63" i="48" s="1"/>
  <c r="G62" i="48"/>
  <c r="G35" i="48"/>
  <c r="I35" i="48" s="1"/>
  <c r="G34" i="48"/>
  <c r="I34" i="48" s="1"/>
  <c r="B49" i="48"/>
  <c r="B51" i="48" s="1"/>
  <c r="I29" i="48"/>
  <c r="B21" i="48"/>
  <c r="B23" i="48" s="1"/>
  <c r="I58" i="48" l="1"/>
  <c r="I36" i="48"/>
  <c r="I52" i="48"/>
  <c r="I24" i="48"/>
  <c r="I30" i="48"/>
  <c r="I64" i="48"/>
  <c r="I67" i="48" l="1"/>
  <c r="I68" i="48" s="1"/>
</calcChain>
</file>

<file path=xl/sharedStrings.xml><?xml version="1.0" encoding="utf-8"?>
<sst xmlns="http://schemas.openxmlformats.org/spreadsheetml/2006/main" count="224" uniqueCount="55">
  <si>
    <t xml:space="preserve"> PRESUPUESTO OFICIAL </t>
  </si>
  <si>
    <t xml:space="preserve">Nº </t>
  </si>
  <si>
    <t>DESCRIPCION</t>
  </si>
  <si>
    <t>SALARIO</t>
  </si>
  <si>
    <t>COSTOS DIRECTOS DE PERSONAL</t>
  </si>
  <si>
    <t>PERSONAL PROFESIONAL</t>
  </si>
  <si>
    <t>ESPECIALISTA ELECTRICO</t>
  </si>
  <si>
    <t>PERSONAL TECNICO</t>
  </si>
  <si>
    <t>INSPECTOR SISOMA</t>
  </si>
  <si>
    <t>TOPÓGRAFO</t>
  </si>
  <si>
    <t>CADENERO 1</t>
  </si>
  <si>
    <t>CONCURSO DE MERITOS No:</t>
  </si>
  <si>
    <t xml:space="preserve">FECHA: </t>
  </si>
  <si>
    <t>PRESUPUESTO OFICIAL</t>
  </si>
  <si>
    <t>PROPONENTE:</t>
  </si>
  <si>
    <t>CANT</t>
  </si>
  <si>
    <t>DURACIÓN MESES</t>
  </si>
  <si>
    <t>TOTAL COSTOS</t>
  </si>
  <si>
    <t>(1) Cantidad de profesionales mínimos requeridos para la ejecución del contrato de interventoría.</t>
  </si>
  <si>
    <t>(2) Duración: Tiempo estimado para la ejecución del contrato de interventoría.</t>
  </si>
  <si>
    <t xml:space="preserve">(3) Dedicación Media: Porcentaje promedio de dedicación de cada uno de los profesionales que se propone para la ejecución del contrato de interventoría. El porcentaje máximo de 100% esta asignado a la persona que se dedicará de tiempo completo. </t>
  </si>
  <si>
    <t>(4) Salario : Pago mensual de los profesionales de la interventoría. El contratista se obliga a pagar el salario presentado en la oferta, durante el tiempo de ejecución del contrato de interventoría.</t>
  </si>
  <si>
    <t xml:space="preserve">(5) Factor multiplicador: Comprende las prestaciones sociales, horas extras, honorarios y demás gastos/costos indirectos y/o adicionales. </t>
  </si>
  <si>
    <t>(6)Subtotal Costos = PERSONAL : Cantidad  X Duración X Dedicación Media x Salario X FM  | OTROS COSTOS :  Cantidad X Valor</t>
  </si>
  <si>
    <t>PERSONAL AUXILIAR TÉCNICO</t>
  </si>
  <si>
    <t>ESPECIALISTA EN PAVIMENTOS</t>
  </si>
  <si>
    <t>ESPECIALISTA AEROPORTUARIO AERONAUTICO O AEROPISTAS</t>
  </si>
  <si>
    <t>DIRECTOR DE INTERVENTORÍA</t>
  </si>
  <si>
    <t>UND.</t>
  </si>
  <si>
    <t>COSTOS INTERVENTORIA</t>
  </si>
  <si>
    <t>IVA 19%</t>
  </si>
  <si>
    <t xml:space="preserve">VALOR TOTAL DE LA  INTERVENTORIA </t>
  </si>
  <si>
    <t>FM</t>
  </si>
  <si>
    <t>INSUMOS PARA OFICINA COMUNICACIONES, SISTEMAS, DOTACIONES, EDICION DE INFORMES, PLANOS, MEDIO MAGNETICO, DOCUMENTOS Y COPIAS.</t>
  </si>
  <si>
    <t>RESIDENTE DE INTERVENTORÍA</t>
  </si>
  <si>
    <t>(8) El Director, residente y el Inspector SISOMA sera el mismo para ambos mantenimientos, es decir el proponente debera proveer un solo profesional para cada cargo.</t>
  </si>
  <si>
    <t>BOLSA DE MONTO AGOTABLE</t>
  </si>
  <si>
    <t>VALOR</t>
  </si>
  <si>
    <t>GASTOS DE DESPLAZAMIENTO</t>
  </si>
  <si>
    <t>SEGÚN COMPROBANTES</t>
  </si>
  <si>
    <t>BMA</t>
  </si>
  <si>
    <t>SUBTOTAL GASTOS REEMBOLSABLES</t>
  </si>
  <si>
    <t xml:space="preserve">COSTOS INDIRECTOS  </t>
  </si>
  <si>
    <t>COSTO</t>
  </si>
  <si>
    <t xml:space="preserve">SUBTOTAL COSTOS INDIRECTOS </t>
  </si>
  <si>
    <t xml:space="preserve">  GASTOS REEMBOLSABLES - BOLSA DE MONTO AGOTABLE</t>
  </si>
  <si>
    <t>% DEDICACIÓN PROM.</t>
  </si>
  <si>
    <t>SUBTOTAL COSTOS DIRECTOS DE PERSONAL</t>
  </si>
  <si>
    <t>ALQUILER DE EQUIPOS DE TOPOGRAFIA Y/O DE GEOREFERENCIACIÓN.</t>
  </si>
  <si>
    <t>BOLSA DE MONTO AGOTABLE PARA ENSAYOS E INFORMES DE LABORATORIO</t>
  </si>
  <si>
    <t>AEROPUERTOS PITALITO, FLORENCIA, PUERTO ASÍS</t>
  </si>
  <si>
    <t>AEROPUERTOS NEIVA, IBAGUÉ</t>
  </si>
  <si>
    <t>REALIZAR LA INTERVENTORÍA INTEGRAL AL MANTENIMIENTO DE LA INFRAESTRUCTURA FISICA LADO AIRE DE LOS AEROPUERTOS DE NEIVA Y PITALITO HUILA, IBAGUÉ TOLIMA, PUERTO ASÍS PUTUMAYO Y FLORENCIA CAQUETA (VF).</t>
  </si>
  <si>
    <t>(7) Gastos de desplazamiento = Se pagará lo realmente ejcutado, por lo tanto se deberán presentar todos los soportes para el pago de acuerdo con la solicitud de la supervision del contrato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</si>
  <si>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El Personal con dedicacion 100 %  (únicamente residente e inspector sisoma) debe residir en el lugar de ejecución de la obra según lo anotado en plan de cargas, so pena de incurrir en falta grave a sus obligaciones, con la consecuente aplicación de las sanciones establecidas contractualmente.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</si>
</sst>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&quot;$&quot;* #,##0.00_-;\-&quot;$&quot;* #,##0.00_-;_-&quot;$&quot;* &quot;-&quot;??_-;_-@_-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&quot;$&quot;\ #,##0.00;[Red]&quot;$&quot;\ \-#,##0.00"/>
    <numFmt numFmtId="171" formatCode="_-* #,##0.00\ &quot;Pts&quot;_-;\-* #,##0.00\ &quot;Pts&quot;_-;_-* &quot;-&quot;??\ &quot;Pts&quot;_-;_-@_-"/>
    <numFmt numFmtId="172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color rgb="FF000000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0"/>
    <xf numFmtId="9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6" fillId="0" borderId="0"/>
    <xf numFmtId="0" fontId="17" fillId="0" borderId="0" applyNumberForma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5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2" fontId="3" fillId="3" borderId="0" xfId="1" applyNumberFormat="1" applyFont="1" applyFill="1"/>
    <xf numFmtId="0" fontId="3" fillId="0" borderId="0" xfId="0" applyFont="1"/>
    <xf numFmtId="0" fontId="9" fillId="5" borderId="1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vertical="center"/>
    </xf>
    <xf numFmtId="2" fontId="9" fillId="5" borderId="7" xfId="10" applyNumberFormat="1" applyFont="1" applyFill="1" applyBorder="1" applyAlignment="1">
      <alignment horizontal="center" vertical="center" wrapText="1"/>
    </xf>
    <xf numFmtId="9" fontId="9" fillId="5" borderId="7" xfId="8" applyNumberFormat="1" applyFont="1" applyFill="1" applyBorder="1" applyAlignment="1">
      <alignment horizontal="center" vertical="center" wrapText="1"/>
    </xf>
    <xf numFmtId="2" fontId="9" fillId="5" borderId="7" xfId="8" applyNumberFormat="1" applyFont="1" applyFill="1" applyBorder="1" applyAlignment="1">
      <alignment horizontal="center" vertical="center" wrapText="1"/>
    </xf>
    <xf numFmtId="166" fontId="9" fillId="5" borderId="19" xfId="5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12" fillId="0" borderId="1" xfId="0" applyFont="1" applyBorder="1"/>
    <xf numFmtId="2" fontId="9" fillId="3" borderId="1" xfId="8" applyNumberFormat="1" applyFont="1" applyFill="1" applyBorder="1" applyAlignment="1">
      <alignment horizontal="center" vertical="center" wrapText="1"/>
    </xf>
    <xf numFmtId="166" fontId="9" fillId="0" borderId="15" xfId="5" applyFont="1" applyFill="1" applyBorder="1" applyAlignment="1">
      <alignment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vertical="center"/>
    </xf>
    <xf numFmtId="9" fontId="9" fillId="5" borderId="10" xfId="8" applyNumberFormat="1" applyFont="1" applyFill="1" applyBorder="1" applyAlignment="1">
      <alignment horizontal="center" vertical="center" wrapText="1"/>
    </xf>
    <xf numFmtId="2" fontId="9" fillId="5" borderId="10" xfId="8" applyNumberFormat="1" applyFont="1" applyFill="1" applyBorder="1" applyAlignment="1">
      <alignment horizontal="center" vertical="center" wrapText="1"/>
    </xf>
    <xf numFmtId="166" fontId="9" fillId="5" borderId="17" xfId="5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3" fillId="0" borderId="0" xfId="0" applyFont="1" applyAlignment="1">
      <alignment horizontal="center" vertical="center"/>
    </xf>
    <xf numFmtId="2" fontId="3" fillId="0" borderId="0" xfId="1" applyNumberFormat="1" applyFont="1"/>
    <xf numFmtId="0" fontId="11" fillId="5" borderId="1" xfId="0" applyFont="1" applyFill="1" applyBorder="1" applyAlignment="1">
      <alignment vertical="center"/>
    </xf>
    <xf numFmtId="0" fontId="7" fillId="3" borderId="25" xfId="19" applyFont="1" applyFill="1" applyBorder="1" applyAlignment="1">
      <alignment horizontal="center" vertical="center" wrapText="1"/>
    </xf>
    <xf numFmtId="0" fontId="7" fillId="3" borderId="30" xfId="19" applyFont="1" applyFill="1" applyBorder="1" applyAlignment="1">
      <alignment horizontal="justify" vertical="center" wrapText="1"/>
    </xf>
    <xf numFmtId="0" fontId="7" fillId="3" borderId="26" xfId="19" applyFont="1" applyFill="1" applyBorder="1" applyAlignment="1">
      <alignment horizontal="center" vertical="center" wrapText="1"/>
    </xf>
    <xf numFmtId="10" fontId="7" fillId="3" borderId="26" xfId="19" applyNumberFormat="1" applyFont="1" applyFill="1" applyBorder="1" applyAlignment="1">
      <alignment horizontal="center" vertical="center" wrapText="1"/>
    </xf>
    <xf numFmtId="10" fontId="7" fillId="0" borderId="26" xfId="19" applyNumberFormat="1" applyFont="1" applyBorder="1" applyAlignment="1">
      <alignment horizontal="center" vertical="center" wrapText="1"/>
    </xf>
    <xf numFmtId="166" fontId="7" fillId="3" borderId="31" xfId="19" applyNumberFormat="1" applyFont="1" applyFill="1" applyBorder="1" applyAlignment="1">
      <alignment horizontal="center" vertical="center" wrapText="1"/>
    </xf>
    <xf numFmtId="166" fontId="7" fillId="3" borderId="27" xfId="19" applyNumberFormat="1" applyFont="1" applyFill="1" applyBorder="1" applyAlignment="1">
      <alignment horizontal="center" vertical="center" wrapText="1"/>
    </xf>
    <xf numFmtId="166" fontId="6" fillId="6" borderId="13" xfId="20" applyFont="1" applyFill="1" applyBorder="1"/>
    <xf numFmtId="166" fontId="6" fillId="7" borderId="15" xfId="20" applyFont="1" applyFill="1" applyBorder="1"/>
    <xf numFmtId="166" fontId="6" fillId="8" borderId="15" xfId="21" applyNumberFormat="1" applyFont="1" applyFill="1" applyBorder="1"/>
    <xf numFmtId="0" fontId="9" fillId="5" borderId="1" xfId="0" applyFont="1" applyFill="1" applyBorder="1" applyAlignment="1">
      <alignment horizontal="center" vertical="center" wrapText="1"/>
    </xf>
    <xf numFmtId="2" fontId="9" fillId="5" borderId="1" xfId="10" applyNumberFormat="1" applyFont="1" applyFill="1" applyBorder="1" applyAlignment="1">
      <alignment horizontal="center" vertical="center" wrapText="1"/>
    </xf>
    <xf numFmtId="9" fontId="9" fillId="5" borderId="1" xfId="8" applyNumberFormat="1" applyFont="1" applyFill="1" applyBorder="1" applyAlignment="1">
      <alignment horizontal="center" vertical="center" wrapText="1"/>
    </xf>
    <xf numFmtId="166" fontId="8" fillId="5" borderId="1" xfId="5" applyFont="1" applyFill="1" applyBorder="1" applyAlignment="1">
      <alignment vertical="center" wrapText="1"/>
    </xf>
    <xf numFmtId="2" fontId="9" fillId="5" borderId="1" xfId="8" applyNumberFormat="1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vertical="center"/>
    </xf>
    <xf numFmtId="0" fontId="9" fillId="5" borderId="22" xfId="0" applyFont="1" applyFill="1" applyBorder="1" applyAlignment="1">
      <alignment horizontal="center" vertical="center" wrapText="1"/>
    </xf>
    <xf numFmtId="2" fontId="9" fillId="5" borderId="22" xfId="10" applyNumberFormat="1" applyFont="1" applyFill="1" applyBorder="1" applyAlignment="1">
      <alignment horizontal="center" vertical="center" wrapText="1"/>
    </xf>
    <xf numFmtId="9" fontId="9" fillId="5" borderId="22" xfId="8" applyNumberFormat="1" applyFont="1" applyFill="1" applyBorder="1" applyAlignment="1">
      <alignment horizontal="center" vertical="center" wrapText="1"/>
    </xf>
    <xf numFmtId="166" fontId="8" fillId="5" borderId="22" xfId="5" applyFont="1" applyFill="1" applyBorder="1" applyAlignment="1">
      <alignment vertical="center" wrapText="1"/>
    </xf>
    <xf numFmtId="2" fontId="9" fillId="5" borderId="22" xfId="8" applyNumberFormat="1" applyFont="1" applyFill="1" applyBorder="1" applyAlignment="1">
      <alignment horizontal="center" vertical="center" wrapText="1"/>
    </xf>
    <xf numFmtId="166" fontId="9" fillId="5" borderId="23" xfId="5" applyFont="1" applyFill="1" applyBorder="1" applyAlignment="1">
      <alignment vertical="center" wrapText="1"/>
    </xf>
    <xf numFmtId="0" fontId="9" fillId="5" borderId="14" xfId="0" applyFont="1" applyFill="1" applyBorder="1" applyAlignment="1">
      <alignment horizontal="center" vertical="center" wrapText="1"/>
    </xf>
    <xf numFmtId="166" fontId="9" fillId="5" borderId="15" xfId="5" applyFont="1" applyFill="1" applyBorder="1" applyAlignment="1">
      <alignment vertical="center" wrapText="1"/>
    </xf>
    <xf numFmtId="0" fontId="7" fillId="5" borderId="18" xfId="19" applyFont="1" applyFill="1" applyBorder="1" applyAlignment="1">
      <alignment horizontal="center" vertical="center" wrapText="1"/>
    </xf>
    <xf numFmtId="0" fontId="7" fillId="5" borderId="5" xfId="19" applyFont="1" applyFill="1" applyBorder="1" applyAlignment="1">
      <alignment horizontal="left" vertical="center" wrapText="1"/>
    </xf>
    <xf numFmtId="0" fontId="9" fillId="5" borderId="7" xfId="19" applyFont="1" applyFill="1" applyBorder="1" applyAlignment="1">
      <alignment horizontal="center" vertical="center" wrapText="1"/>
    </xf>
    <xf numFmtId="166" fontId="8" fillId="5" borderId="7" xfId="20" applyFont="1" applyFill="1" applyBorder="1" applyAlignment="1">
      <alignment vertical="center" wrapText="1"/>
    </xf>
    <xf numFmtId="166" fontId="9" fillId="5" borderId="19" xfId="20" applyFont="1" applyFill="1" applyBorder="1" applyAlignment="1">
      <alignment vertical="center" wrapText="1"/>
    </xf>
    <xf numFmtId="0" fontId="7" fillId="3" borderId="14" xfId="19" applyFont="1" applyFill="1" applyBorder="1" applyAlignment="1">
      <alignment horizontal="center" vertical="center" wrapText="1"/>
    </xf>
    <xf numFmtId="0" fontId="7" fillId="3" borderId="1" xfId="19" applyFont="1" applyFill="1" applyBorder="1" applyAlignment="1">
      <alignment horizontal="justify" vertical="center" wrapText="1"/>
    </xf>
    <xf numFmtId="0" fontId="7" fillId="3" borderId="5" xfId="19" applyFont="1" applyFill="1" applyBorder="1" applyAlignment="1">
      <alignment horizontal="center" vertical="center" wrapText="1"/>
    </xf>
    <xf numFmtId="166" fontId="7" fillId="3" borderId="15" xfId="19" applyNumberFormat="1" applyFont="1" applyFill="1" applyBorder="1" applyAlignment="1">
      <alignment horizontal="center" vertical="center" wrapText="1"/>
    </xf>
    <xf numFmtId="0" fontId="9" fillId="0" borderId="14" xfId="19" applyFont="1" applyBorder="1" applyAlignment="1">
      <alignment horizontal="center" vertical="center" wrapText="1"/>
    </xf>
    <xf numFmtId="0" fontId="9" fillId="3" borderId="6" xfId="19" applyFont="1" applyFill="1" applyBorder="1" applyAlignment="1">
      <alignment horizontal="justify" vertical="center" wrapText="1"/>
    </xf>
    <xf numFmtId="0" fontId="9" fillId="0" borderId="5" xfId="19" applyFont="1" applyBorder="1" applyAlignment="1">
      <alignment horizontal="center" vertical="center" wrapText="1"/>
    </xf>
    <xf numFmtId="166" fontId="7" fillId="9" borderId="20" xfId="5" applyFont="1" applyFill="1" applyBorder="1" applyAlignment="1">
      <alignment vertical="center" wrapText="1"/>
    </xf>
    <xf numFmtId="166" fontId="7" fillId="5" borderId="34" xfId="20" applyFont="1" applyFill="1" applyBorder="1" applyAlignment="1">
      <alignment vertical="center" wrapText="1"/>
    </xf>
    <xf numFmtId="2" fontId="7" fillId="5" borderId="2" xfId="19" applyNumberFormat="1" applyFont="1" applyFill="1" applyBorder="1" applyAlignment="1">
      <alignment horizontal="centerContinuous" vertical="center" wrapText="1"/>
    </xf>
    <xf numFmtId="2" fontId="7" fillId="5" borderId="3" xfId="19" applyNumberFormat="1" applyFont="1" applyFill="1" applyBorder="1" applyAlignment="1">
      <alignment horizontal="centerContinuous" vertical="center" wrapText="1"/>
    </xf>
    <xf numFmtId="0" fontId="12" fillId="0" borderId="10" xfId="0" applyFont="1" applyBorder="1"/>
    <xf numFmtId="0" fontId="9" fillId="0" borderId="1" xfId="0" applyFont="1" applyBorder="1" applyAlignment="1">
      <alignment horizontal="center" vertical="center" wrapText="1"/>
    </xf>
    <xf numFmtId="9" fontId="9" fillId="0" borderId="1" xfId="1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1" fontId="9" fillId="0" borderId="1" xfId="1" quotePrefix="1" applyNumberFormat="1" applyFont="1" applyFill="1" applyBorder="1" applyAlignment="1">
      <alignment horizontal="center" vertical="center" wrapText="1"/>
    </xf>
    <xf numFmtId="1" fontId="9" fillId="5" borderId="10" xfId="8" applyNumberFormat="1" applyFont="1" applyFill="1" applyBorder="1" applyAlignment="1">
      <alignment horizontal="center" vertical="center" wrapText="1"/>
    </xf>
    <xf numFmtId="1" fontId="9" fillId="5" borderId="7" xfId="8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vertical="center" wrapText="1"/>
    </xf>
    <xf numFmtId="2" fontId="7" fillId="0" borderId="8" xfId="19" applyNumberFormat="1" applyFont="1" applyBorder="1" applyAlignment="1">
      <alignment horizontal="centerContinuous" vertical="center" wrapText="1"/>
    </xf>
    <xf numFmtId="2" fontId="7" fillId="0" borderId="0" xfId="19" applyNumberFormat="1" applyFont="1" applyAlignment="1">
      <alignment horizontal="centerContinuous" vertical="center" wrapText="1"/>
    </xf>
    <xf numFmtId="166" fontId="7" fillId="0" borderId="9" xfId="20" applyFont="1" applyFill="1" applyBorder="1" applyAlignment="1">
      <alignment vertical="center" wrapText="1"/>
    </xf>
    <xf numFmtId="172" fontId="9" fillId="0" borderId="1" xfId="47" quotePrefix="1" applyNumberFormat="1" applyFont="1" applyFill="1" applyBorder="1" applyAlignment="1">
      <alignment horizontal="center" vertical="center" wrapText="1"/>
    </xf>
    <xf numFmtId="172" fontId="9" fillId="5" borderId="10" xfId="47" applyNumberFormat="1" applyFont="1" applyFill="1" applyBorder="1" applyAlignment="1">
      <alignment horizontal="center" vertical="center" wrapText="1"/>
    </xf>
    <xf numFmtId="172" fontId="9" fillId="5" borderId="7" xfId="47" applyNumberFormat="1" applyFont="1" applyFill="1" applyBorder="1" applyAlignment="1">
      <alignment horizontal="center" vertical="center" wrapText="1"/>
    </xf>
    <xf numFmtId="172" fontId="9" fillId="0" borderId="6" xfId="47" quotePrefix="1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9" fontId="9" fillId="0" borderId="12" xfId="1" quotePrefix="1" applyFont="1" applyFill="1" applyBorder="1" applyAlignment="1">
      <alignment horizontal="center" vertical="center" wrapText="1"/>
    </xf>
    <xf numFmtId="0" fontId="7" fillId="3" borderId="28" xfId="19" applyFont="1" applyFill="1" applyBorder="1" applyAlignment="1">
      <alignment horizontal="center" vertical="center" wrapText="1"/>
    </xf>
    <xf numFmtId="0" fontId="7" fillId="3" borderId="29" xfId="19" applyFont="1" applyFill="1" applyBorder="1" applyAlignment="1">
      <alignment horizontal="justify" vertical="center" wrapText="1"/>
    </xf>
    <xf numFmtId="0" fontId="7" fillId="3" borderId="29" xfId="19" applyFont="1" applyFill="1" applyBorder="1" applyAlignment="1">
      <alignment horizontal="center" vertical="center" wrapText="1"/>
    </xf>
    <xf numFmtId="10" fontId="7" fillId="3" borderId="29" xfId="19" applyNumberFormat="1" applyFont="1" applyFill="1" applyBorder="1" applyAlignment="1">
      <alignment horizontal="center" vertical="center" wrapText="1"/>
    </xf>
    <xf numFmtId="10" fontId="7" fillId="0" borderId="29" xfId="19" applyNumberFormat="1" applyFont="1" applyBorder="1" applyAlignment="1">
      <alignment horizontal="center" vertical="center" wrapText="1"/>
    </xf>
    <xf numFmtId="166" fontId="7" fillId="3" borderId="24" xfId="19" applyNumberFormat="1" applyFont="1" applyFill="1" applyBorder="1" applyAlignment="1">
      <alignment horizontal="center" vertical="center" wrapText="1"/>
    </xf>
    <xf numFmtId="0" fontId="7" fillId="5" borderId="5" xfId="19" applyFont="1" applyFill="1" applyBorder="1" applyAlignment="1">
      <alignment horizontal="left" vertical="center"/>
    </xf>
    <xf numFmtId="0" fontId="7" fillId="5" borderId="7" xfId="19" applyFont="1" applyFill="1" applyBorder="1" applyAlignment="1">
      <alignment horizontal="centerContinuous" vertical="center" wrapText="1"/>
    </xf>
    <xf numFmtId="172" fontId="7" fillId="5" borderId="7" xfId="19" applyNumberFormat="1" applyFont="1" applyFill="1" applyBorder="1" applyAlignment="1">
      <alignment horizontal="centerContinuous" vertical="center" wrapText="1"/>
    </xf>
    <xf numFmtId="2" fontId="7" fillId="0" borderId="33" xfId="19" applyNumberFormat="1" applyFont="1" applyBorder="1" applyAlignment="1">
      <alignment horizontal="centerContinuous" vertical="center" wrapText="1"/>
    </xf>
    <xf numFmtId="2" fontId="7" fillId="0" borderId="35" xfId="19" applyNumberFormat="1" applyFont="1" applyBorder="1" applyAlignment="1">
      <alignment horizontal="centerContinuous" vertical="center" wrapText="1"/>
    </xf>
    <xf numFmtId="166" fontId="7" fillId="0" borderId="36" xfId="20" applyFont="1" applyFill="1" applyBorder="1" applyAlignment="1">
      <alignment vertical="center" wrapText="1"/>
    </xf>
    <xf numFmtId="0" fontId="7" fillId="5" borderId="14" xfId="19" applyFont="1" applyFill="1" applyBorder="1" applyAlignment="1">
      <alignment horizontal="centerContinuous" vertical="center" wrapText="1"/>
    </xf>
    <xf numFmtId="166" fontId="7" fillId="5" borderId="19" xfId="5" applyFont="1" applyFill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9" fillId="0" borderId="32" xfId="0" applyFont="1" applyBorder="1" applyAlignment="1">
      <alignment horizontal="center" vertical="center" wrapText="1"/>
    </xf>
    <xf numFmtId="1" fontId="9" fillId="0" borderId="12" xfId="1" quotePrefix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44" fontId="6" fillId="0" borderId="0" xfId="48" applyFont="1" applyAlignment="1">
      <alignment horizontal="center"/>
    </xf>
    <xf numFmtId="0" fontId="3" fillId="0" borderId="8" xfId="0" quotePrefix="1" applyFont="1" applyBorder="1" applyAlignment="1">
      <alignment horizontal="justify" vertical="center" wrapText="1"/>
    </xf>
    <xf numFmtId="0" fontId="3" fillId="0" borderId="0" xfId="0" quotePrefix="1" applyFont="1" applyAlignment="1">
      <alignment horizontal="justify" vertical="center" wrapText="1"/>
    </xf>
    <xf numFmtId="0" fontId="3" fillId="0" borderId="9" xfId="0" quotePrefix="1" applyFont="1" applyBorder="1" applyAlignment="1">
      <alignment horizontal="justify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justify" vertical="center"/>
    </xf>
    <xf numFmtId="0" fontId="3" fillId="0" borderId="3" xfId="0" quotePrefix="1" applyFont="1" applyBorder="1" applyAlignment="1">
      <alignment horizontal="justify" vertical="center"/>
    </xf>
    <xf numFmtId="0" fontId="3" fillId="0" borderId="4" xfId="0" quotePrefix="1" applyFont="1" applyBorder="1" applyAlignment="1">
      <alignment horizontal="justify" vertical="center"/>
    </xf>
    <xf numFmtId="0" fontId="7" fillId="3" borderId="1" xfId="19" applyFont="1" applyFill="1" applyBorder="1" applyAlignment="1">
      <alignment horizontal="center" vertical="center" wrapText="1"/>
    </xf>
    <xf numFmtId="10" fontId="7" fillId="0" borderId="5" xfId="19" applyNumberFormat="1" applyFont="1" applyBorder="1" applyAlignment="1">
      <alignment horizontal="center" vertical="center" wrapText="1"/>
    </xf>
    <xf numFmtId="10" fontId="7" fillId="0" borderId="6" xfId="19" applyNumberFormat="1" applyFont="1" applyBorder="1" applyAlignment="1">
      <alignment horizontal="center" vertical="center" wrapText="1"/>
    </xf>
    <xf numFmtId="2" fontId="9" fillId="0" borderId="1" xfId="10" applyNumberFormat="1" applyFont="1" applyFill="1" applyBorder="1" applyAlignment="1">
      <alignment horizontal="center" vertical="center" wrapText="1"/>
    </xf>
    <xf numFmtId="166" fontId="8" fillId="0" borderId="5" xfId="20" applyFont="1" applyFill="1" applyBorder="1" applyAlignment="1">
      <alignment horizontal="center" vertical="center" wrapText="1"/>
    </xf>
    <xf numFmtId="166" fontId="8" fillId="0" borderId="6" xfId="20" applyFont="1" applyFill="1" applyBorder="1" applyAlignment="1">
      <alignment horizontal="center" vertical="center" wrapText="1"/>
    </xf>
    <xf numFmtId="0" fontId="7" fillId="9" borderId="40" xfId="0" applyFont="1" applyFill="1" applyBorder="1" applyAlignment="1">
      <alignment horizontal="center" vertical="center" wrapText="1"/>
    </xf>
    <xf numFmtId="0" fontId="7" fillId="9" borderId="38" xfId="0" applyFont="1" applyFill="1" applyBorder="1" applyAlignment="1">
      <alignment horizontal="center" vertical="center" wrapText="1"/>
    </xf>
    <xf numFmtId="0" fontId="7" fillId="9" borderId="39" xfId="0" applyFont="1" applyFill="1" applyBorder="1" applyAlignment="1">
      <alignment horizontal="center" vertical="center" wrapText="1"/>
    </xf>
    <xf numFmtId="0" fontId="6" fillId="6" borderId="11" xfId="19" applyFont="1" applyFill="1" applyBorder="1" applyAlignment="1">
      <alignment horizontal="center"/>
    </xf>
    <xf numFmtId="0" fontId="6" fillId="6" borderId="12" xfId="19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4" fontId="6" fillId="7" borderId="14" xfId="19" applyNumberFormat="1" applyFont="1" applyFill="1" applyBorder="1" applyAlignment="1">
      <alignment horizontal="center" vertical="center"/>
    </xf>
    <xf numFmtId="4" fontId="6" fillId="7" borderId="1" xfId="19" applyNumberFormat="1" applyFont="1" applyFill="1" applyBorder="1" applyAlignment="1">
      <alignment horizontal="center" vertical="center"/>
    </xf>
    <xf numFmtId="0" fontId="6" fillId="8" borderId="14" xfId="19" applyFont="1" applyFill="1" applyBorder="1" applyAlignment="1">
      <alignment horizontal="center"/>
    </xf>
    <xf numFmtId="0" fontId="6" fillId="8" borderId="1" xfId="19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0" fillId="4" borderId="16" xfId="6" applyFont="1" applyFill="1" applyBorder="1" applyAlignment="1">
      <alignment horizontal="center" vertical="center" wrapText="1"/>
    </xf>
    <xf numFmtId="0" fontId="10" fillId="4" borderId="10" xfId="6" applyFont="1" applyFill="1" applyBorder="1" applyAlignment="1">
      <alignment horizontal="center" vertical="center" wrapText="1"/>
    </xf>
    <xf numFmtId="0" fontId="10" fillId="4" borderId="17" xfId="6" applyFont="1" applyFill="1" applyBorder="1" applyAlignment="1">
      <alignment horizontal="center" vertical="center" wrapText="1"/>
    </xf>
    <xf numFmtId="0" fontId="10" fillId="0" borderId="40" xfId="6" applyFont="1" applyFill="1" applyBorder="1" applyAlignment="1">
      <alignment horizontal="center" vertical="center" wrapText="1"/>
    </xf>
    <xf numFmtId="0" fontId="10" fillId="0" borderId="38" xfId="6" applyFont="1" applyFill="1" applyBorder="1" applyAlignment="1">
      <alignment horizontal="center" vertical="center" wrapText="1"/>
    </xf>
    <xf numFmtId="0" fontId="10" fillId="0" borderId="44" xfId="6" applyFont="1" applyFill="1" applyBorder="1" applyAlignment="1">
      <alignment horizontal="center" vertical="center" wrapText="1"/>
    </xf>
    <xf numFmtId="172" fontId="7" fillId="3" borderId="45" xfId="19" applyNumberFormat="1" applyFont="1" applyFill="1" applyBorder="1" applyAlignment="1">
      <alignment horizontal="center" vertical="center" wrapText="1"/>
    </xf>
    <xf numFmtId="172" fontId="7" fillId="3" borderId="39" xfId="19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8" fillId="3" borderId="12" xfId="0" quotePrefix="1" applyFont="1" applyFill="1" applyBorder="1" applyAlignment="1">
      <alignment horizontal="justify" vertical="center" wrapText="1"/>
    </xf>
    <xf numFmtId="0" fontId="13" fillId="3" borderId="12" xfId="0" quotePrefix="1" applyFont="1" applyFill="1" applyBorder="1" applyAlignment="1">
      <alignment horizontal="justify" vertical="center" wrapText="1"/>
    </xf>
    <xf numFmtId="0" fontId="13" fillId="3" borderId="13" xfId="0" quotePrefix="1" applyFont="1" applyFill="1" applyBorder="1" applyAlignment="1">
      <alignment horizontal="justify" vertical="center" wrapText="1"/>
    </xf>
    <xf numFmtId="0" fontId="13" fillId="3" borderId="1" xfId="0" quotePrefix="1" applyFont="1" applyFill="1" applyBorder="1" applyAlignment="1">
      <alignment horizontal="justify" vertical="center" wrapText="1"/>
    </xf>
    <xf numFmtId="0" fontId="13" fillId="3" borderId="15" xfId="0" quotePrefix="1" applyFont="1" applyFill="1" applyBorder="1" applyAlignment="1">
      <alignment horizontal="justify" vertical="center" wrapText="1"/>
    </xf>
    <xf numFmtId="0" fontId="4" fillId="0" borderId="5" xfId="0" quotePrefix="1" applyFont="1" applyBorder="1" applyAlignment="1">
      <alignment horizontal="right"/>
    </xf>
    <xf numFmtId="0" fontId="4" fillId="0" borderId="7" xfId="0" quotePrefix="1" applyFont="1" applyBorder="1" applyAlignment="1">
      <alignment horizontal="right"/>
    </xf>
    <xf numFmtId="0" fontId="4" fillId="0" borderId="6" xfId="0" quotePrefix="1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44" fontId="9" fillId="0" borderId="32" xfId="48" quotePrefix="1" applyFont="1" applyFill="1" applyBorder="1" applyAlignment="1">
      <alignment horizontal="center" vertical="center" wrapText="1"/>
    </xf>
    <xf numFmtId="44" fontId="9" fillId="0" borderId="37" xfId="48" quotePrefix="1" applyFont="1" applyFill="1" applyBorder="1" applyAlignment="1">
      <alignment horizontal="center" vertical="center" wrapText="1"/>
    </xf>
    <xf numFmtId="44" fontId="9" fillId="0" borderId="5" xfId="48" quotePrefix="1" applyFont="1" applyFill="1" applyBorder="1" applyAlignment="1">
      <alignment horizontal="center" vertical="center" wrapText="1"/>
    </xf>
    <xf numFmtId="44" fontId="9" fillId="0" borderId="6" xfId="48" quotePrefix="1" applyFont="1" applyFill="1" applyBorder="1" applyAlignment="1">
      <alignment horizontal="center" vertical="center" wrapText="1"/>
    </xf>
    <xf numFmtId="2" fontId="9" fillId="3" borderId="32" xfId="8" applyNumberFormat="1" applyFont="1" applyFill="1" applyBorder="1" applyAlignment="1">
      <alignment horizontal="center" vertical="center" wrapText="1"/>
    </xf>
    <xf numFmtId="2" fontId="9" fillId="3" borderId="37" xfId="8" applyNumberFormat="1" applyFont="1" applyFill="1" applyBorder="1" applyAlignment="1">
      <alignment horizontal="center" vertical="center" wrapText="1"/>
    </xf>
    <xf numFmtId="2" fontId="9" fillId="3" borderId="5" xfId="8" applyNumberFormat="1" applyFont="1" applyFill="1" applyBorder="1" applyAlignment="1">
      <alignment horizontal="center" vertical="center" wrapText="1"/>
    </xf>
    <xf numFmtId="2" fontId="9" fillId="3" borderId="6" xfId="8" applyNumberFormat="1" applyFont="1" applyFill="1" applyBorder="1" applyAlignment="1">
      <alignment horizontal="center" vertical="center" wrapText="1"/>
    </xf>
  </cellXfs>
  <cellStyles count="49">
    <cellStyle name="Comma 3" xfId="45" xr:uid="{CBCB4F1E-55A0-4651-8774-080E76EE3F31}"/>
    <cellStyle name="Currency 2" xfId="44" xr:uid="{85953632-7EF5-4721-A475-CFC7E544A495}"/>
    <cellStyle name="Hipervínculo 3" xfId="43" xr:uid="{AFEE41AC-C201-44E8-AEEF-EF6C35138039}"/>
    <cellStyle name="Millares" xfId="47" builtinId="3"/>
    <cellStyle name="Millares [0] 3" xfId="7" xr:uid="{567AFC3B-D58C-4AEA-8D93-ACFD7DA7869B}"/>
    <cellStyle name="Millares 12" xfId="36" xr:uid="{5C0C3922-F76E-447B-BF0F-B5F803868FE0}"/>
    <cellStyle name="Millares 2" xfId="29" xr:uid="{10DF9FAF-BEDA-4AF8-A718-7BAAFCCE517A}"/>
    <cellStyle name="Millares 2 2" xfId="16" xr:uid="{F88FFBD6-18B7-4A4D-9646-1976DCA819FB}"/>
    <cellStyle name="Millares 3" xfId="24" xr:uid="{DDFB750B-5074-4B8F-93FD-DE0FEC86D66E}"/>
    <cellStyle name="Millares 4 2" xfId="4" xr:uid="{B6B477C5-C07B-4242-BFBC-5140D9379A5F}"/>
    <cellStyle name="Millares 5" xfId="38" xr:uid="{63589353-F5EF-44CD-9DDA-9EA7D4E4C172}"/>
    <cellStyle name="Millares 7" xfId="10" xr:uid="{673F3823-0253-48AF-8803-CDBD0FAD74A6}"/>
    <cellStyle name="Millares_ACTA DE MODIFICACION 2" xfId="8" xr:uid="{28EB885F-66CD-47EC-AFA4-E46F505EAA6B}"/>
    <cellStyle name="Moneda" xfId="48" builtinId="4"/>
    <cellStyle name="Moneda [0] 2" xfId="13" xr:uid="{4214E40D-4A99-4763-A18A-980CCA8E4369}"/>
    <cellStyle name="Moneda [0] 2 2" xfId="22" xr:uid="{4D7873B5-AF87-459B-B08D-43C142CD6836}"/>
    <cellStyle name="Moneda [0] 3" xfId="9" xr:uid="{28678131-E599-4142-820E-CD4FDC747933}"/>
    <cellStyle name="Moneda [0] 4" xfId="21" xr:uid="{F90D5D57-FC7B-44DF-92D8-3F077930310F}"/>
    <cellStyle name="Moneda [0] 5" xfId="25" xr:uid="{527ADE8F-C69A-4A9C-B3C7-F95C6145EFCB}"/>
    <cellStyle name="Moneda 2" xfId="17" xr:uid="{57FC77E6-A673-45A0-B2A7-B5DDA9F56710}"/>
    <cellStyle name="Moneda 2 2" xfId="30" xr:uid="{E73C5673-E49A-4611-87C5-C4194A51D1B5}"/>
    <cellStyle name="Moneda 2 2 2 2 2" xfId="32" xr:uid="{0791D7D0-BCD7-48FD-8EB8-4E9DB0C42408}"/>
    <cellStyle name="Moneda 2 4" xfId="23" xr:uid="{1A556FBC-DECB-44CF-898E-B670D018548F}"/>
    <cellStyle name="Moneda 3" xfId="5" xr:uid="{AC933844-2CF2-4ACA-8F5D-5F0C52ECC3E1}"/>
    <cellStyle name="Moneda 3 2 2" xfId="20" xr:uid="{1144CE26-2B9D-486D-A7F4-87DAA376A5E4}"/>
    <cellStyle name="Moneda 9" xfId="37" xr:uid="{0501A069-0F5D-4DC7-A1B7-330E0844EDED}"/>
    <cellStyle name="Normal" xfId="0" builtinId="0"/>
    <cellStyle name="Normal 10" xfId="40" xr:uid="{4ACE83E7-9F4C-4A52-B0E0-400A7BD72AA0}"/>
    <cellStyle name="Normal 11" xfId="34" xr:uid="{44F7A4DC-2E43-41F6-8C2F-A6E33584CC4A}"/>
    <cellStyle name="Normal 12 2" xfId="42" xr:uid="{3E11D434-287E-4F81-9D6B-83861956A1C6}"/>
    <cellStyle name="Normal 13 2" xfId="6" xr:uid="{B240B363-20E1-4886-B191-485A79253C0E}"/>
    <cellStyle name="Normal 2" xfId="2" xr:uid="{3A307453-103F-4E2D-84A9-A8E40B215EA3}"/>
    <cellStyle name="Normal 2 10 3" xfId="28" xr:uid="{162D6443-D336-4978-B955-CEAD440278CB}"/>
    <cellStyle name="Normal 2 2" xfId="33" xr:uid="{69228A29-4AAF-4D1D-AE65-0A7FBB38399B}"/>
    <cellStyle name="Normal 2 2 2" xfId="35" xr:uid="{73B24086-EFAC-4733-8258-3E28F311EF56}"/>
    <cellStyle name="Normal 3" xfId="26" xr:uid="{65C9989A-93B6-43BF-874A-9FC83DA9EB05}"/>
    <cellStyle name="Normal 3 11" xfId="27" xr:uid="{2CEB29C8-49CB-4CEC-A284-0CC989C87435}"/>
    <cellStyle name="Normal 3 11 5" xfId="41" xr:uid="{BB99D9C1-5C98-4BC1-AA78-2E746BAB7C85}"/>
    <cellStyle name="Normal 3 11 6" xfId="39" xr:uid="{0C46098B-C680-400B-810C-F6DF2875EEB0}"/>
    <cellStyle name="Normal 3 2" xfId="14" xr:uid="{845868EE-ECB2-43E2-956C-367C9AEBAA85}"/>
    <cellStyle name="Normal 3 2 2" xfId="31" xr:uid="{8D769BE7-021C-47F6-A0CB-2EDA225C125D}"/>
    <cellStyle name="Normal 3 3" xfId="19" xr:uid="{2CC235FD-5889-4EDD-8CF6-21F9E8D6B01F}"/>
    <cellStyle name="Normal 6" xfId="11" xr:uid="{AE3C1C08-680A-4518-A9F7-8FAF585AFDEA}"/>
    <cellStyle name="Percent 3" xfId="46" xr:uid="{E3964936-A3C1-4BC7-930C-3B9A852D711E}"/>
    <cellStyle name="Porcentaje" xfId="1" builtinId="5"/>
    <cellStyle name="Porcentaje 2" xfId="12" xr:uid="{D075C60B-DE1F-44A0-BC98-991ECD1C388E}"/>
    <cellStyle name="Porcentaje 3" xfId="3" xr:uid="{81A9127E-5BC3-4031-B9AD-817E7AE3DA02}"/>
    <cellStyle name="Porcentaje 4 2" xfId="15" xr:uid="{26747DF9-717C-4450-83FA-6A7DA2AB83B7}"/>
    <cellStyle name="Porcentaje 5" xfId="18" xr:uid="{1B17FB20-6C46-4736-9EF8-6CDB46865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2855118</xdr:colOff>
      <xdr:row>6</xdr:row>
      <xdr:rowOff>167477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CA5DA2-5A36-49C6-BF7C-0405E13CCC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08890" y="240302"/>
          <a:ext cx="2127328" cy="112351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13</xdr:col>
      <xdr:colOff>304800</xdr:colOff>
      <xdr:row>30</xdr:row>
      <xdr:rowOff>79610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4AA1E2DE-C88E-4C60-A170-8EB8EE3EE83C}"/>
            </a:ext>
          </a:extLst>
        </xdr:cNvPr>
        <xdr:cNvSpPr>
          <a:spLocks noChangeAspect="1" noChangeArrowheads="1"/>
        </xdr:cNvSpPr>
      </xdr:nvSpPr>
      <xdr:spPr bwMode="auto">
        <a:xfrm>
          <a:off x="21473160" y="6324600"/>
          <a:ext cx="304800" cy="315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0</xdr:colOff>
      <xdr:row>57</xdr:row>
      <xdr:rowOff>0</xdr:rowOff>
    </xdr:from>
    <xdr:ext cx="304800" cy="320910"/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A81C7302-81A1-447E-8D48-472B00BF4D9C}"/>
            </a:ext>
          </a:extLst>
        </xdr:cNvPr>
        <xdr:cNvSpPr>
          <a:spLocks noChangeAspect="1" noChangeArrowheads="1"/>
        </xdr:cNvSpPr>
      </xdr:nvSpPr>
      <xdr:spPr bwMode="auto">
        <a:xfrm>
          <a:off x="21475700" y="6362700"/>
          <a:ext cx="304800" cy="320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2855118</xdr:colOff>
      <xdr:row>6</xdr:row>
      <xdr:rowOff>167477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E6D793-E52A-45C6-BF48-576FF6A98E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08890" y="240302"/>
          <a:ext cx="2127328" cy="112351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13</xdr:col>
      <xdr:colOff>304800</xdr:colOff>
      <xdr:row>30</xdr:row>
      <xdr:rowOff>79610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65A23D2A-375E-4094-851F-62DE986423D1}"/>
            </a:ext>
          </a:extLst>
        </xdr:cNvPr>
        <xdr:cNvSpPr>
          <a:spLocks noChangeAspect="1" noChangeArrowheads="1"/>
        </xdr:cNvSpPr>
      </xdr:nvSpPr>
      <xdr:spPr bwMode="auto">
        <a:xfrm>
          <a:off x="21473160" y="6591300"/>
          <a:ext cx="304800" cy="315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0</xdr:colOff>
      <xdr:row>57</xdr:row>
      <xdr:rowOff>0</xdr:rowOff>
    </xdr:from>
    <xdr:ext cx="304800" cy="320910"/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29D01D7A-6D63-48F4-8B20-13195009B50C}"/>
            </a:ext>
          </a:extLst>
        </xdr:cNvPr>
        <xdr:cNvSpPr>
          <a:spLocks noChangeAspect="1" noChangeArrowheads="1"/>
        </xdr:cNvSpPr>
      </xdr:nvSpPr>
      <xdr:spPr bwMode="auto">
        <a:xfrm>
          <a:off x="21473160" y="13426440"/>
          <a:ext cx="304800" cy="320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298F3-47CB-4CC3-BCE7-73CBEA7E8A4E}">
  <sheetPr>
    <pageSetUpPr fitToPage="1"/>
  </sheetPr>
  <dimension ref="A1:CJ97"/>
  <sheetViews>
    <sheetView tabSelected="1" topLeftCell="B9" zoomScale="70" zoomScaleNormal="70" workbookViewId="0">
      <selection activeCell="C22" sqref="C22"/>
    </sheetView>
  </sheetViews>
  <sheetFormatPr baseColWidth="10" defaultColWidth="10.88671875" defaultRowHeight="13.8" x14ac:dyDescent="0.25"/>
  <cols>
    <col min="1" max="1" width="4.5546875" style="1" customWidth="1"/>
    <col min="2" max="2" width="12.6640625" style="23" customWidth="1"/>
    <col min="3" max="3" width="99.109375" style="4" bestFit="1" customWidth="1"/>
    <col min="4" max="4" width="23.44140625" style="4" customWidth="1"/>
    <col min="5" max="5" width="17.109375" style="4" customWidth="1"/>
    <col min="6" max="6" width="26.6640625" style="24" customWidth="1"/>
    <col min="7" max="7" width="21.88671875" style="4" customWidth="1"/>
    <col min="8" max="8" width="14.6640625" style="4" bestFit="1" customWidth="1"/>
    <col min="9" max="9" width="33.88671875" style="4" bestFit="1" customWidth="1"/>
    <col min="10" max="10" width="26.44140625" style="4" bestFit="1" customWidth="1"/>
    <col min="11" max="11" width="10.88671875" style="4" customWidth="1"/>
    <col min="12" max="16384" width="10.88671875" style="4"/>
  </cols>
  <sheetData>
    <row r="1" spans="2:9" s="1" customFormat="1" ht="14.4" thickBot="1" x14ac:dyDescent="0.3">
      <c r="B1" s="2"/>
      <c r="F1" s="3"/>
    </row>
    <row r="2" spans="2:9" ht="12.75" customHeight="1" x14ac:dyDescent="0.25">
      <c r="B2" s="145"/>
      <c r="C2" s="146"/>
      <c r="D2" s="148" t="s">
        <v>52</v>
      </c>
      <c r="E2" s="149"/>
      <c r="F2" s="149"/>
      <c r="G2" s="149"/>
      <c r="H2" s="149"/>
      <c r="I2" s="150"/>
    </row>
    <row r="3" spans="2:9" ht="12.75" customHeight="1" x14ac:dyDescent="0.25">
      <c r="B3" s="147"/>
      <c r="C3" s="135"/>
      <c r="D3" s="151"/>
      <c r="E3" s="151"/>
      <c r="F3" s="151"/>
      <c r="G3" s="151"/>
      <c r="H3" s="151"/>
      <c r="I3" s="152"/>
    </row>
    <row r="4" spans="2:9" ht="12.75" customHeight="1" x14ac:dyDescent="0.25">
      <c r="B4" s="147"/>
      <c r="C4" s="135"/>
      <c r="D4" s="151"/>
      <c r="E4" s="151"/>
      <c r="F4" s="151"/>
      <c r="G4" s="151"/>
      <c r="H4" s="151"/>
      <c r="I4" s="152"/>
    </row>
    <row r="5" spans="2:9" ht="28.5" customHeight="1" x14ac:dyDescent="0.25">
      <c r="B5" s="147"/>
      <c r="C5" s="135"/>
      <c r="D5" s="151"/>
      <c r="E5" s="151"/>
      <c r="F5" s="151"/>
      <c r="G5" s="151"/>
      <c r="H5" s="151"/>
      <c r="I5" s="152"/>
    </row>
    <row r="6" spans="2:9" x14ac:dyDescent="0.25">
      <c r="B6" s="147"/>
      <c r="C6" s="135"/>
      <c r="D6" s="153" t="s">
        <v>11</v>
      </c>
      <c r="E6" s="154"/>
      <c r="F6" s="155"/>
      <c r="G6" s="135"/>
      <c r="H6" s="135"/>
      <c r="I6" s="136"/>
    </row>
    <row r="7" spans="2:9" x14ac:dyDescent="0.25">
      <c r="B7" s="147"/>
      <c r="C7" s="135"/>
      <c r="D7" s="156" t="s">
        <v>12</v>
      </c>
      <c r="E7" s="156"/>
      <c r="F7" s="156"/>
      <c r="G7" s="135"/>
      <c r="H7" s="135"/>
      <c r="I7" s="136"/>
    </row>
    <row r="8" spans="2:9" x14ac:dyDescent="0.25">
      <c r="B8" s="132" t="s">
        <v>13</v>
      </c>
      <c r="C8" s="133"/>
      <c r="D8" s="134" t="s">
        <v>14</v>
      </c>
      <c r="E8" s="134"/>
      <c r="F8" s="134"/>
      <c r="G8" s="135"/>
      <c r="H8" s="135"/>
      <c r="I8" s="136"/>
    </row>
    <row r="9" spans="2:9" ht="21" customHeight="1" x14ac:dyDescent="0.25">
      <c r="B9" s="137" t="s">
        <v>0</v>
      </c>
      <c r="C9" s="138"/>
      <c r="D9" s="138"/>
      <c r="E9" s="138"/>
      <c r="F9" s="138"/>
      <c r="G9" s="138"/>
      <c r="H9" s="138"/>
      <c r="I9" s="139"/>
    </row>
    <row r="10" spans="2:9" ht="21" customHeight="1" thickBot="1" x14ac:dyDescent="0.3">
      <c r="B10" s="140" t="s">
        <v>51</v>
      </c>
      <c r="C10" s="141"/>
      <c r="D10" s="141"/>
      <c r="E10" s="141"/>
      <c r="F10" s="141"/>
      <c r="G10" s="141"/>
      <c r="H10" s="141"/>
      <c r="I10" s="142"/>
    </row>
    <row r="11" spans="2:9" ht="31.8" thickBot="1" x14ac:dyDescent="0.3">
      <c r="B11" s="26" t="s">
        <v>1</v>
      </c>
      <c r="C11" s="27" t="s">
        <v>2</v>
      </c>
      <c r="D11" s="28" t="s">
        <v>15</v>
      </c>
      <c r="E11" s="29" t="s">
        <v>16</v>
      </c>
      <c r="F11" s="30" t="s">
        <v>46</v>
      </c>
      <c r="G11" s="29" t="s">
        <v>3</v>
      </c>
      <c r="H11" s="31" t="s">
        <v>32</v>
      </c>
      <c r="I11" s="32" t="s">
        <v>17</v>
      </c>
    </row>
    <row r="12" spans="2:9" ht="18" customHeight="1" x14ac:dyDescent="0.25">
      <c r="B12" s="71">
        <v>1</v>
      </c>
      <c r="C12" s="41" t="s">
        <v>4</v>
      </c>
      <c r="D12" s="42"/>
      <c r="E12" s="43"/>
      <c r="F12" s="44"/>
      <c r="G12" s="45"/>
      <c r="H12" s="46"/>
      <c r="I12" s="47"/>
    </row>
    <row r="13" spans="2:9" ht="15" x14ac:dyDescent="0.25">
      <c r="B13" s="48"/>
      <c r="C13" s="25" t="s">
        <v>5</v>
      </c>
      <c r="D13" s="36"/>
      <c r="E13" s="37"/>
      <c r="F13" s="38"/>
      <c r="G13" s="39"/>
      <c r="H13" s="40"/>
      <c r="I13" s="49"/>
    </row>
    <row r="14" spans="2:9" ht="15" x14ac:dyDescent="0.25">
      <c r="B14" s="11">
        <v>1</v>
      </c>
      <c r="C14" s="12" t="s">
        <v>27</v>
      </c>
      <c r="D14" s="67">
        <v>1</v>
      </c>
      <c r="E14" s="72">
        <v>20</v>
      </c>
      <c r="F14" s="68">
        <v>0.4</v>
      </c>
      <c r="G14" s="79">
        <v>11000000</v>
      </c>
      <c r="H14" s="13">
        <v>2.19</v>
      </c>
      <c r="I14" s="14">
        <f>+H14*G14*E14*F14*D14</f>
        <v>192720000</v>
      </c>
    </row>
    <row r="15" spans="2:9" ht="15" x14ac:dyDescent="0.25">
      <c r="B15" s="11">
        <v>2</v>
      </c>
      <c r="C15" s="12" t="s">
        <v>34</v>
      </c>
      <c r="D15" s="69">
        <v>2</v>
      </c>
      <c r="E15" s="72">
        <v>20</v>
      </c>
      <c r="F15" s="68">
        <v>1</v>
      </c>
      <c r="G15" s="79">
        <v>6000000</v>
      </c>
      <c r="H15" s="13">
        <v>2.19</v>
      </c>
      <c r="I15" s="14">
        <f>+H15*G15*E15*F15*D15</f>
        <v>525600000</v>
      </c>
    </row>
    <row r="16" spans="2:9" ht="15" x14ac:dyDescent="0.25">
      <c r="B16" s="11">
        <v>3</v>
      </c>
      <c r="C16" s="12" t="s">
        <v>26</v>
      </c>
      <c r="D16" s="69">
        <v>1</v>
      </c>
      <c r="E16" s="72">
        <v>20</v>
      </c>
      <c r="F16" s="68">
        <v>0.04</v>
      </c>
      <c r="G16" s="79">
        <v>9000000</v>
      </c>
      <c r="H16" s="13">
        <v>2.19</v>
      </c>
      <c r="I16" s="14">
        <f t="shared" ref="I15:I17" si="0">+H16*G16*E16*F16*D16</f>
        <v>15768000</v>
      </c>
    </row>
    <row r="17" spans="1:88" ht="15" x14ac:dyDescent="0.25">
      <c r="B17" s="11">
        <v>4</v>
      </c>
      <c r="C17" s="12" t="s">
        <v>6</v>
      </c>
      <c r="D17" s="69">
        <v>1</v>
      </c>
      <c r="E17" s="72">
        <v>20</v>
      </c>
      <c r="F17" s="68">
        <v>0.08</v>
      </c>
      <c r="G17" s="79">
        <v>8000000</v>
      </c>
      <c r="H17" s="13">
        <v>2.19</v>
      </c>
      <c r="I17" s="14">
        <f t="shared" si="0"/>
        <v>28032000</v>
      </c>
    </row>
    <row r="18" spans="1:88" ht="15" x14ac:dyDescent="0.25">
      <c r="B18" s="11">
        <v>5</v>
      </c>
      <c r="C18" s="66" t="s">
        <v>25</v>
      </c>
      <c r="D18" s="69">
        <v>1</v>
      </c>
      <c r="E18" s="72">
        <v>20</v>
      </c>
      <c r="F18" s="68">
        <v>0.08</v>
      </c>
      <c r="G18" s="79">
        <v>8000000</v>
      </c>
      <c r="H18" s="13">
        <v>2.19</v>
      </c>
      <c r="I18" s="14">
        <f>+H18*G18*E18*F18*D18</f>
        <v>28032000</v>
      </c>
    </row>
    <row r="19" spans="1:88" ht="15" x14ac:dyDescent="0.25">
      <c r="B19" s="15"/>
      <c r="C19" s="16" t="s">
        <v>7</v>
      </c>
      <c r="D19" s="17"/>
      <c r="E19" s="73"/>
      <c r="F19" s="17"/>
      <c r="G19" s="80"/>
      <c r="H19" s="18"/>
      <c r="I19" s="19"/>
    </row>
    <row r="20" spans="1:88" ht="15" x14ac:dyDescent="0.25">
      <c r="B20" s="11">
        <v>6</v>
      </c>
      <c r="C20" s="12" t="s">
        <v>8</v>
      </c>
      <c r="D20" s="70">
        <v>2</v>
      </c>
      <c r="E20" s="72">
        <v>20</v>
      </c>
      <c r="F20" s="68">
        <v>1</v>
      </c>
      <c r="G20" s="79">
        <v>3000000</v>
      </c>
      <c r="H20" s="13">
        <v>2.19</v>
      </c>
      <c r="I20" s="14">
        <f>+H20*G20*E20*F20*D20</f>
        <v>262800000</v>
      </c>
    </row>
    <row r="21" spans="1:88" ht="15" x14ac:dyDescent="0.25">
      <c r="B21" s="11">
        <f>+B20+1</f>
        <v>7</v>
      </c>
      <c r="C21" s="12" t="s">
        <v>9</v>
      </c>
      <c r="D21" s="70">
        <v>1</v>
      </c>
      <c r="E21" s="72">
        <v>20</v>
      </c>
      <c r="F21" s="68">
        <v>0.2</v>
      </c>
      <c r="G21" s="79">
        <v>3000000</v>
      </c>
      <c r="H21" s="13">
        <v>2.19</v>
      </c>
      <c r="I21" s="14">
        <f>+H21*G21*E21*F21*D21</f>
        <v>26280000</v>
      </c>
    </row>
    <row r="22" spans="1:88" ht="15" x14ac:dyDescent="0.25">
      <c r="B22" s="5"/>
      <c r="C22" s="6" t="s">
        <v>24</v>
      </c>
      <c r="D22" s="8"/>
      <c r="E22" s="74"/>
      <c r="F22" s="8"/>
      <c r="G22" s="81"/>
      <c r="H22" s="9"/>
      <c r="I22" s="10"/>
    </row>
    <row r="23" spans="1:88" ht="15" x14ac:dyDescent="0.25">
      <c r="B23" s="11">
        <f>+B21+1</f>
        <v>8</v>
      </c>
      <c r="C23" s="12" t="s">
        <v>10</v>
      </c>
      <c r="D23" s="70">
        <v>1</v>
      </c>
      <c r="E23" s="72">
        <v>20</v>
      </c>
      <c r="F23" s="68">
        <v>0.2</v>
      </c>
      <c r="G23" s="82">
        <v>2000000</v>
      </c>
      <c r="H23" s="13">
        <v>2.19</v>
      </c>
      <c r="I23" s="14">
        <f>+H23*G23*E23*F23*D23</f>
        <v>17520000</v>
      </c>
    </row>
    <row r="24" spans="1:88" ht="18.75" customHeight="1" thickBot="1" x14ac:dyDescent="0.3">
      <c r="B24" s="64" t="s">
        <v>47</v>
      </c>
      <c r="C24" s="65"/>
      <c r="D24" s="65"/>
      <c r="E24" s="65"/>
      <c r="F24" s="65"/>
      <c r="G24" s="65"/>
      <c r="H24" s="65"/>
      <c r="I24" s="63">
        <f>SUM(I14:I23)</f>
        <v>1096752000</v>
      </c>
    </row>
    <row r="25" spans="1:88" ht="15.6" x14ac:dyDescent="0.25">
      <c r="B25" s="94"/>
      <c r="C25" s="95"/>
      <c r="D25" s="95"/>
      <c r="E25" s="95"/>
      <c r="F25" s="95"/>
      <c r="G25" s="95"/>
      <c r="H25" s="95"/>
      <c r="I25" s="96"/>
    </row>
    <row r="26" spans="1:88" ht="18.75" customHeight="1" x14ac:dyDescent="0.25">
      <c r="B26" s="97">
        <v>2</v>
      </c>
      <c r="C26" s="91" t="s">
        <v>42</v>
      </c>
      <c r="D26" s="92"/>
      <c r="E26" s="92"/>
      <c r="F26" s="92"/>
      <c r="G26" s="93"/>
      <c r="H26" s="92"/>
      <c r="I26" s="98"/>
    </row>
    <row r="27" spans="1:88" ht="31.8" thickBot="1" x14ac:dyDescent="0.3">
      <c r="B27" s="85" t="s">
        <v>1</v>
      </c>
      <c r="C27" s="86" t="s">
        <v>2</v>
      </c>
      <c r="D27" s="87" t="s">
        <v>28</v>
      </c>
      <c r="E27" s="88" t="s">
        <v>16</v>
      </c>
      <c r="F27" s="89" t="s">
        <v>46</v>
      </c>
      <c r="G27" s="143" t="s">
        <v>43</v>
      </c>
      <c r="H27" s="144"/>
      <c r="I27" s="90" t="s">
        <v>17</v>
      </c>
    </row>
    <row r="28" spans="1:88" ht="26.25" customHeight="1" x14ac:dyDescent="0.25">
      <c r="B28" s="83">
        <v>9</v>
      </c>
      <c r="C28" s="99" t="s">
        <v>48</v>
      </c>
      <c r="D28" s="100">
        <v>1</v>
      </c>
      <c r="E28" s="101">
        <v>20</v>
      </c>
      <c r="F28" s="84">
        <v>0.2</v>
      </c>
      <c r="G28" s="157">
        <v>4000000</v>
      </c>
      <c r="H28" s="158"/>
      <c r="I28" s="14">
        <f>+G28*E28*D28*F28</f>
        <v>16000000</v>
      </c>
    </row>
    <row r="29" spans="1:88" ht="30" x14ac:dyDescent="0.25">
      <c r="B29" s="11">
        <v>10</v>
      </c>
      <c r="C29" s="75" t="s">
        <v>33</v>
      </c>
      <c r="D29" s="103">
        <v>1</v>
      </c>
      <c r="E29" s="72">
        <v>20</v>
      </c>
      <c r="F29" s="68">
        <v>0.4</v>
      </c>
      <c r="G29" s="159">
        <v>3000000</v>
      </c>
      <c r="H29" s="160"/>
      <c r="I29" s="14">
        <f t="shared" ref="I29" si="1">+G29*E29*D29*F29</f>
        <v>24000000</v>
      </c>
    </row>
    <row r="30" spans="1:88" s="20" customFormat="1" ht="18.75" customHeight="1" thickBot="1" x14ac:dyDescent="0.3">
      <c r="A30" s="1"/>
      <c r="B30" s="64" t="s">
        <v>44</v>
      </c>
      <c r="C30" s="65"/>
      <c r="D30" s="65"/>
      <c r="E30" s="65"/>
      <c r="F30" s="65"/>
      <c r="G30" s="65"/>
      <c r="H30" s="65"/>
      <c r="I30" s="63">
        <f>SUM(I28:I29)</f>
        <v>40000000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</row>
    <row r="31" spans="1:88" s="20" customFormat="1" ht="18.75" customHeight="1" x14ac:dyDescent="0.25">
      <c r="A31" s="1"/>
      <c r="B31" s="76"/>
      <c r="C31" s="77"/>
      <c r="D31" s="77"/>
      <c r="E31" s="77"/>
      <c r="F31" s="77"/>
      <c r="G31" s="77"/>
      <c r="H31" s="77"/>
      <c r="I31" s="78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</row>
    <row r="32" spans="1:88" s="20" customFormat="1" ht="18.75" customHeight="1" x14ac:dyDescent="0.25">
      <c r="A32" s="1"/>
      <c r="B32" s="50">
        <v>3</v>
      </c>
      <c r="C32" s="51" t="s">
        <v>45</v>
      </c>
      <c r="D32" s="52"/>
      <c r="E32" s="7"/>
      <c r="F32" s="8"/>
      <c r="G32" s="8"/>
      <c r="H32" s="53"/>
      <c r="I32" s="5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</row>
    <row r="33" spans="1:88" s="20" customFormat="1" ht="17.399999999999999" x14ac:dyDescent="0.25">
      <c r="A33" s="1"/>
      <c r="B33" s="55" t="s">
        <v>1</v>
      </c>
      <c r="C33" s="56" t="s">
        <v>2</v>
      </c>
      <c r="D33" s="57" t="s">
        <v>28</v>
      </c>
      <c r="E33" s="114" t="s">
        <v>36</v>
      </c>
      <c r="F33" s="114"/>
      <c r="G33" s="115" t="s">
        <v>37</v>
      </c>
      <c r="H33" s="116"/>
      <c r="I33" s="58" t="s">
        <v>17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</row>
    <row r="34" spans="1:88" s="20" customFormat="1" ht="30" x14ac:dyDescent="0.25">
      <c r="A34" s="1"/>
      <c r="B34" s="59">
        <v>11</v>
      </c>
      <c r="C34" s="60" t="s">
        <v>38</v>
      </c>
      <c r="D34" s="61" t="s">
        <v>39</v>
      </c>
      <c r="E34" s="117" t="s">
        <v>40</v>
      </c>
      <c r="F34" s="117"/>
      <c r="G34" s="118">
        <f>2*206215970/5</f>
        <v>82486388</v>
      </c>
      <c r="H34" s="119"/>
      <c r="I34" s="14">
        <f>+G34</f>
        <v>82486388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</row>
    <row r="35" spans="1:88" s="20" customFormat="1" ht="30" x14ac:dyDescent="0.25">
      <c r="A35" s="1"/>
      <c r="B35" s="11">
        <v>12</v>
      </c>
      <c r="C35" s="102" t="s">
        <v>49</v>
      </c>
      <c r="D35" s="61" t="s">
        <v>39</v>
      </c>
      <c r="E35" s="117" t="s">
        <v>40</v>
      </c>
      <c r="F35" s="117"/>
      <c r="G35" s="118">
        <f>2*70000000/5</f>
        <v>28000000</v>
      </c>
      <c r="H35" s="119"/>
      <c r="I35" s="14">
        <f>+G35</f>
        <v>28000000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</row>
    <row r="36" spans="1:88" s="20" customFormat="1" ht="18.600000000000001" customHeight="1" thickBot="1" x14ac:dyDescent="0.3">
      <c r="A36" s="1"/>
      <c r="B36" s="120" t="s">
        <v>41</v>
      </c>
      <c r="C36" s="121"/>
      <c r="D36" s="121"/>
      <c r="E36" s="121"/>
      <c r="F36" s="121"/>
      <c r="G36" s="121"/>
      <c r="H36" s="122"/>
      <c r="I36" s="62">
        <f>SUM(I34:I35)</f>
        <v>110486388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</row>
    <row r="37" spans="1:88" s="20" customFormat="1" ht="18.600000000000001" customHeight="1" thickBot="1" x14ac:dyDescent="0.3">
      <c r="A37" s="1"/>
      <c r="B37" s="125"/>
      <c r="C37" s="126"/>
      <c r="D37" s="126"/>
      <c r="E37" s="126"/>
      <c r="F37" s="126"/>
      <c r="G37" s="126"/>
      <c r="H37" s="126"/>
      <c r="I37" s="12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</row>
    <row r="38" spans="1:88" s="20" customFormat="1" ht="18.600000000000001" customHeight="1" thickBot="1" x14ac:dyDescent="0.3">
      <c r="A38" s="1"/>
      <c r="B38" s="125" t="s">
        <v>50</v>
      </c>
      <c r="C38" s="126"/>
      <c r="D38" s="126"/>
      <c r="E38" s="126"/>
      <c r="F38" s="126"/>
      <c r="G38" s="126"/>
      <c r="H38" s="126"/>
      <c r="I38" s="12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</row>
    <row r="39" spans="1:88" ht="31.8" thickBot="1" x14ac:dyDescent="0.3">
      <c r="B39" s="26" t="s">
        <v>1</v>
      </c>
      <c r="C39" s="27" t="s">
        <v>2</v>
      </c>
      <c r="D39" s="28" t="s">
        <v>15</v>
      </c>
      <c r="E39" s="29" t="s">
        <v>16</v>
      </c>
      <c r="F39" s="30" t="s">
        <v>46</v>
      </c>
      <c r="G39" s="29" t="s">
        <v>3</v>
      </c>
      <c r="H39" s="31" t="s">
        <v>32</v>
      </c>
      <c r="I39" s="32" t="s">
        <v>17</v>
      </c>
    </row>
    <row r="40" spans="1:88" ht="12" customHeight="1" x14ac:dyDescent="0.25">
      <c r="B40" s="71">
        <v>1</v>
      </c>
      <c r="C40" s="41" t="s">
        <v>4</v>
      </c>
      <c r="D40" s="42"/>
      <c r="E40" s="43"/>
      <c r="F40" s="44"/>
      <c r="G40" s="45"/>
      <c r="H40" s="46"/>
      <c r="I40" s="47"/>
    </row>
    <row r="41" spans="1:88" ht="15" x14ac:dyDescent="0.25">
      <c r="B41" s="48"/>
      <c r="C41" s="25" t="s">
        <v>5</v>
      </c>
      <c r="D41" s="36"/>
      <c r="E41" s="37"/>
      <c r="F41" s="38"/>
      <c r="G41" s="39"/>
      <c r="H41" s="40"/>
      <c r="I41" s="49"/>
    </row>
    <row r="42" spans="1:88" ht="15" x14ac:dyDescent="0.25">
      <c r="B42" s="11">
        <v>1</v>
      </c>
      <c r="C42" s="12" t="s">
        <v>27</v>
      </c>
      <c r="D42" s="67">
        <v>1</v>
      </c>
      <c r="E42" s="72">
        <v>20</v>
      </c>
      <c r="F42" s="68">
        <v>0.6</v>
      </c>
      <c r="G42" s="79">
        <v>11000000</v>
      </c>
      <c r="H42" s="13">
        <v>2.19</v>
      </c>
      <c r="I42" s="14">
        <f>+H42*G42*E42*F42*D42</f>
        <v>289080000</v>
      </c>
    </row>
    <row r="43" spans="1:88" ht="15" x14ac:dyDescent="0.25">
      <c r="B43" s="11">
        <v>2</v>
      </c>
      <c r="C43" s="12" t="s">
        <v>34</v>
      </c>
      <c r="D43" s="69">
        <v>3</v>
      </c>
      <c r="E43" s="72">
        <v>20</v>
      </c>
      <c r="F43" s="68">
        <v>1</v>
      </c>
      <c r="G43" s="79">
        <v>6000000</v>
      </c>
      <c r="H43" s="13">
        <v>2.19</v>
      </c>
      <c r="I43" s="14">
        <f t="shared" ref="I43:I48" si="2">+H43*G43*E43*F43*D43</f>
        <v>788400000</v>
      </c>
    </row>
    <row r="44" spans="1:88" ht="15" x14ac:dyDescent="0.25">
      <c r="B44" s="11">
        <v>3</v>
      </c>
      <c r="C44" s="12" t="s">
        <v>26</v>
      </c>
      <c r="D44" s="69">
        <v>1</v>
      </c>
      <c r="E44" s="72">
        <v>20</v>
      </c>
      <c r="F44" s="68">
        <v>0.06</v>
      </c>
      <c r="G44" s="79">
        <v>9000000</v>
      </c>
      <c r="H44" s="13">
        <v>2.19</v>
      </c>
      <c r="I44" s="14">
        <f t="shared" si="2"/>
        <v>23652000</v>
      </c>
    </row>
    <row r="45" spans="1:88" ht="15" x14ac:dyDescent="0.25">
      <c r="B45" s="11">
        <v>4</v>
      </c>
      <c r="C45" s="12" t="s">
        <v>6</v>
      </c>
      <c r="D45" s="69">
        <v>1</v>
      </c>
      <c r="E45" s="72">
        <v>20</v>
      </c>
      <c r="F45" s="68">
        <v>0.12</v>
      </c>
      <c r="G45" s="79">
        <v>8000000</v>
      </c>
      <c r="H45" s="13">
        <v>2.19</v>
      </c>
      <c r="I45" s="14">
        <f t="shared" si="2"/>
        <v>42048000</v>
      </c>
    </row>
    <row r="46" spans="1:88" ht="15" x14ac:dyDescent="0.25">
      <c r="B46" s="11">
        <v>5</v>
      </c>
      <c r="C46" s="66" t="s">
        <v>25</v>
      </c>
      <c r="D46" s="69">
        <v>1</v>
      </c>
      <c r="E46" s="72">
        <v>20</v>
      </c>
      <c r="F46" s="68">
        <v>0.12</v>
      </c>
      <c r="G46" s="79">
        <v>8000000</v>
      </c>
      <c r="H46" s="13">
        <v>2.19</v>
      </c>
      <c r="I46" s="14">
        <f t="shared" si="2"/>
        <v>42048000</v>
      </c>
    </row>
    <row r="47" spans="1:88" ht="15" x14ac:dyDescent="0.25">
      <c r="B47" s="15"/>
      <c r="C47" s="16" t="s">
        <v>7</v>
      </c>
      <c r="D47" s="17"/>
      <c r="E47" s="73"/>
      <c r="F47" s="17"/>
      <c r="G47" s="80"/>
      <c r="H47" s="18"/>
      <c r="I47" s="19"/>
    </row>
    <row r="48" spans="1:88" ht="15" x14ac:dyDescent="0.25">
      <c r="B48" s="11">
        <v>6</v>
      </c>
      <c r="C48" s="12" t="s">
        <v>8</v>
      </c>
      <c r="D48" s="70">
        <v>3</v>
      </c>
      <c r="E48" s="72">
        <v>20</v>
      </c>
      <c r="F48" s="68">
        <v>1</v>
      </c>
      <c r="G48" s="79">
        <v>3000000</v>
      </c>
      <c r="H48" s="13">
        <v>2.19</v>
      </c>
      <c r="I48" s="14">
        <f t="shared" si="2"/>
        <v>394200000</v>
      </c>
    </row>
    <row r="49" spans="1:88" ht="15" x14ac:dyDescent="0.25">
      <c r="B49" s="11">
        <f>+B48+1</f>
        <v>7</v>
      </c>
      <c r="C49" s="12" t="s">
        <v>9</v>
      </c>
      <c r="D49" s="70">
        <v>1</v>
      </c>
      <c r="E49" s="72">
        <v>20</v>
      </c>
      <c r="F49" s="68">
        <v>0.3</v>
      </c>
      <c r="G49" s="79">
        <v>3000000</v>
      </c>
      <c r="H49" s="13">
        <v>2.19</v>
      </c>
      <c r="I49" s="14">
        <f>+H49*G49*E49*F49*D49</f>
        <v>39420000</v>
      </c>
    </row>
    <row r="50" spans="1:88" ht="15" x14ac:dyDescent="0.25">
      <c r="B50" s="5"/>
      <c r="C50" s="6" t="s">
        <v>24</v>
      </c>
      <c r="D50" s="8"/>
      <c r="E50" s="74"/>
      <c r="F50" s="8"/>
      <c r="G50" s="81"/>
      <c r="H50" s="9"/>
      <c r="I50" s="10"/>
    </row>
    <row r="51" spans="1:88" ht="15" x14ac:dyDescent="0.25">
      <c r="B51" s="11">
        <f>+B49+1</f>
        <v>8</v>
      </c>
      <c r="C51" s="12" t="s">
        <v>10</v>
      </c>
      <c r="D51" s="70">
        <v>1</v>
      </c>
      <c r="E51" s="72">
        <v>20</v>
      </c>
      <c r="F51" s="68">
        <v>0.3</v>
      </c>
      <c r="G51" s="82">
        <v>2000000</v>
      </c>
      <c r="H51" s="13">
        <v>2.19</v>
      </c>
      <c r="I51" s="14">
        <f>+H51*G51*E51*D51*F51</f>
        <v>26280000</v>
      </c>
    </row>
    <row r="52" spans="1:88" ht="18.75" customHeight="1" thickBot="1" x14ac:dyDescent="0.3">
      <c r="B52" s="64" t="s">
        <v>47</v>
      </c>
      <c r="C52" s="65"/>
      <c r="D52" s="65"/>
      <c r="E52" s="65"/>
      <c r="F52" s="65"/>
      <c r="G52" s="65"/>
      <c r="H52" s="65"/>
      <c r="I52" s="63">
        <f>SUM(I42:I51)</f>
        <v>1645128000</v>
      </c>
    </row>
    <row r="53" spans="1:88" ht="15.6" x14ac:dyDescent="0.25">
      <c r="B53" s="94"/>
      <c r="C53" s="95"/>
      <c r="D53" s="95"/>
      <c r="E53" s="95"/>
      <c r="F53" s="95"/>
      <c r="G53" s="95"/>
      <c r="H53" s="95"/>
      <c r="I53" s="96"/>
    </row>
    <row r="54" spans="1:88" ht="18.75" customHeight="1" x14ac:dyDescent="0.25">
      <c r="B54" s="97">
        <v>2</v>
      </c>
      <c r="C54" s="91" t="s">
        <v>42</v>
      </c>
      <c r="D54" s="92"/>
      <c r="E54" s="92"/>
      <c r="F54" s="92"/>
      <c r="G54" s="93"/>
      <c r="H54" s="92"/>
      <c r="I54" s="98"/>
    </row>
    <row r="55" spans="1:88" ht="31.8" thickBot="1" x14ac:dyDescent="0.3">
      <c r="B55" s="85" t="s">
        <v>1</v>
      </c>
      <c r="C55" s="86" t="s">
        <v>2</v>
      </c>
      <c r="D55" s="87" t="s">
        <v>28</v>
      </c>
      <c r="E55" s="88" t="s">
        <v>16</v>
      </c>
      <c r="F55" s="89" t="s">
        <v>46</v>
      </c>
      <c r="G55" s="143" t="s">
        <v>43</v>
      </c>
      <c r="H55" s="144"/>
      <c r="I55" s="90" t="s">
        <v>17</v>
      </c>
    </row>
    <row r="56" spans="1:88" ht="26.25" customHeight="1" x14ac:dyDescent="0.25">
      <c r="B56" s="83">
        <v>9</v>
      </c>
      <c r="C56" s="99" t="s">
        <v>48</v>
      </c>
      <c r="D56" s="100">
        <v>1</v>
      </c>
      <c r="E56" s="101">
        <v>20</v>
      </c>
      <c r="F56" s="84">
        <v>0.3</v>
      </c>
      <c r="G56" s="157">
        <v>4000000</v>
      </c>
      <c r="H56" s="158"/>
      <c r="I56" s="14">
        <f>+G56*E56*D56*F56</f>
        <v>24000000</v>
      </c>
    </row>
    <row r="57" spans="1:88" ht="30" x14ac:dyDescent="0.25">
      <c r="B57" s="11">
        <v>10</v>
      </c>
      <c r="C57" s="75" t="s">
        <v>33</v>
      </c>
      <c r="D57" s="103">
        <v>1</v>
      </c>
      <c r="E57" s="72">
        <v>20</v>
      </c>
      <c r="F57" s="68">
        <v>0.6</v>
      </c>
      <c r="G57" s="159">
        <v>3000000</v>
      </c>
      <c r="H57" s="160"/>
      <c r="I57" s="14">
        <f>+G57*E57*D57*F57</f>
        <v>36000000</v>
      </c>
    </row>
    <row r="58" spans="1:88" s="20" customFormat="1" ht="18.75" customHeight="1" thickBot="1" x14ac:dyDescent="0.3">
      <c r="A58" s="1"/>
      <c r="B58" s="64" t="s">
        <v>44</v>
      </c>
      <c r="C58" s="65"/>
      <c r="D58" s="65"/>
      <c r="E58" s="65"/>
      <c r="F58" s="65"/>
      <c r="G58" s="65"/>
      <c r="H58" s="65"/>
      <c r="I58" s="63">
        <f>SUM(I56:I57)</f>
        <v>60000000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</row>
    <row r="59" spans="1:88" s="20" customFormat="1" ht="18.75" customHeight="1" x14ac:dyDescent="0.25">
      <c r="A59" s="1"/>
      <c r="B59" s="76"/>
      <c r="C59" s="77"/>
      <c r="D59" s="77"/>
      <c r="E59" s="77"/>
      <c r="F59" s="77"/>
      <c r="G59" s="77"/>
      <c r="H59" s="77"/>
      <c r="I59" s="78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</row>
    <row r="60" spans="1:88" s="20" customFormat="1" ht="18.75" customHeight="1" x14ac:dyDescent="0.25">
      <c r="A60" s="1"/>
      <c r="B60" s="50">
        <v>3</v>
      </c>
      <c r="C60" s="51" t="s">
        <v>45</v>
      </c>
      <c r="D60" s="52"/>
      <c r="E60" s="7"/>
      <c r="F60" s="8"/>
      <c r="G60" s="8"/>
      <c r="H60" s="53"/>
      <c r="I60" s="5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</row>
    <row r="61" spans="1:88" s="20" customFormat="1" ht="17.399999999999999" x14ac:dyDescent="0.25">
      <c r="A61" s="1"/>
      <c r="B61" s="55" t="s">
        <v>1</v>
      </c>
      <c r="C61" s="56" t="s">
        <v>2</v>
      </c>
      <c r="D61" s="57" t="s">
        <v>28</v>
      </c>
      <c r="E61" s="114" t="s">
        <v>36</v>
      </c>
      <c r="F61" s="114"/>
      <c r="G61" s="115" t="s">
        <v>37</v>
      </c>
      <c r="H61" s="116"/>
      <c r="I61" s="58" t="s">
        <v>17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</row>
    <row r="62" spans="1:88" s="20" customFormat="1" ht="30" x14ac:dyDescent="0.25">
      <c r="A62" s="1"/>
      <c r="B62" s="59">
        <v>11</v>
      </c>
      <c r="C62" s="60" t="s">
        <v>38</v>
      </c>
      <c r="D62" s="61" t="s">
        <v>39</v>
      </c>
      <c r="E62" s="117" t="s">
        <v>40</v>
      </c>
      <c r="F62" s="117"/>
      <c r="G62" s="118">
        <f>3*206215970/5</f>
        <v>123729582</v>
      </c>
      <c r="H62" s="119"/>
      <c r="I62" s="14">
        <f>+G62</f>
        <v>123729582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</row>
    <row r="63" spans="1:88" s="20" customFormat="1" ht="30" x14ac:dyDescent="0.25">
      <c r="A63" s="1"/>
      <c r="B63" s="11">
        <v>12</v>
      </c>
      <c r="C63" s="102" t="s">
        <v>49</v>
      </c>
      <c r="D63" s="61" t="s">
        <v>39</v>
      </c>
      <c r="E63" s="117" t="s">
        <v>40</v>
      </c>
      <c r="F63" s="117"/>
      <c r="G63" s="118">
        <f>3*70000000/5</f>
        <v>42000000</v>
      </c>
      <c r="H63" s="119"/>
      <c r="I63" s="14">
        <f>+G63</f>
        <v>42000000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</row>
    <row r="64" spans="1:88" s="20" customFormat="1" ht="18.600000000000001" customHeight="1" thickBot="1" x14ac:dyDescent="0.3">
      <c r="A64" s="1"/>
      <c r="B64" s="120" t="s">
        <v>41</v>
      </c>
      <c r="C64" s="121"/>
      <c r="D64" s="121"/>
      <c r="E64" s="121"/>
      <c r="F64" s="121"/>
      <c r="G64" s="121"/>
      <c r="H64" s="122"/>
      <c r="I64" s="62">
        <f>SUM(I62:I63)</f>
        <v>165729582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</row>
    <row r="65" spans="1:88" ht="14.4" thickBot="1" x14ac:dyDescent="0.3">
      <c r="B65" s="4"/>
      <c r="F65" s="4"/>
    </row>
    <row r="66" spans="1:88" s="22" customFormat="1" ht="21.75" customHeight="1" x14ac:dyDescent="0.3">
      <c r="A66" s="21"/>
      <c r="B66" s="123" t="s">
        <v>29</v>
      </c>
      <c r="C66" s="124"/>
      <c r="D66" s="124"/>
      <c r="E66" s="124"/>
      <c r="F66" s="124"/>
      <c r="G66" s="124"/>
      <c r="H66" s="124"/>
      <c r="I66" s="33">
        <f>I24+I30+I36+I52+I58+I64</f>
        <v>3118095970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</row>
    <row r="67" spans="1:88" s="22" customFormat="1" ht="20.25" customHeight="1" x14ac:dyDescent="0.3">
      <c r="A67" s="21"/>
      <c r="B67" s="128" t="s">
        <v>30</v>
      </c>
      <c r="C67" s="129"/>
      <c r="D67" s="129"/>
      <c r="E67" s="129"/>
      <c r="F67" s="129"/>
      <c r="G67" s="129"/>
      <c r="H67" s="129"/>
      <c r="I67" s="34">
        <f>ROUND(I66*0.19,)</f>
        <v>592438234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</row>
    <row r="68" spans="1:88" ht="21.75" customHeight="1" x14ac:dyDescent="0.3">
      <c r="B68" s="130" t="s">
        <v>31</v>
      </c>
      <c r="C68" s="131"/>
      <c r="D68" s="131"/>
      <c r="E68" s="131"/>
      <c r="F68" s="131"/>
      <c r="G68" s="131"/>
      <c r="H68" s="131"/>
      <c r="I68" s="35">
        <f>+I67+I66</f>
        <v>3710534204</v>
      </c>
      <c r="J68" s="104"/>
    </row>
    <row r="69" spans="1:88" s="1" customFormat="1" x14ac:dyDescent="0.25">
      <c r="B69" s="105" t="s">
        <v>18</v>
      </c>
      <c r="C69" s="106"/>
      <c r="D69" s="106"/>
      <c r="E69" s="106"/>
      <c r="F69" s="106"/>
      <c r="G69" s="106"/>
      <c r="H69" s="106"/>
      <c r="I69" s="107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</row>
    <row r="70" spans="1:88" s="1" customFormat="1" x14ac:dyDescent="0.25">
      <c r="B70" s="105" t="s">
        <v>19</v>
      </c>
      <c r="C70" s="106"/>
      <c r="D70" s="106"/>
      <c r="E70" s="106"/>
      <c r="F70" s="106"/>
      <c r="G70" s="106"/>
      <c r="H70" s="106"/>
      <c r="I70" s="107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</row>
    <row r="71" spans="1:88" s="1" customFormat="1" x14ac:dyDescent="0.25">
      <c r="B71" s="105" t="s">
        <v>20</v>
      </c>
      <c r="C71" s="106"/>
      <c r="D71" s="106"/>
      <c r="E71" s="106"/>
      <c r="F71" s="106"/>
      <c r="G71" s="106"/>
      <c r="H71" s="106"/>
      <c r="I71" s="107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</row>
    <row r="72" spans="1:88" s="1" customFormat="1" x14ac:dyDescent="0.25">
      <c r="B72" s="105" t="s">
        <v>21</v>
      </c>
      <c r="C72" s="106"/>
      <c r="D72" s="106"/>
      <c r="E72" s="106"/>
      <c r="F72" s="106"/>
      <c r="G72" s="106"/>
      <c r="H72" s="106"/>
      <c r="I72" s="107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</row>
    <row r="73" spans="1:88" s="1" customFormat="1" x14ac:dyDescent="0.25">
      <c r="B73" s="105" t="s">
        <v>22</v>
      </c>
      <c r="C73" s="106"/>
      <c r="D73" s="106"/>
      <c r="E73" s="106"/>
      <c r="F73" s="106"/>
      <c r="G73" s="106"/>
      <c r="H73" s="106"/>
      <c r="I73" s="107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</row>
    <row r="74" spans="1:88" s="1" customFormat="1" x14ac:dyDescent="0.25">
      <c r="B74" s="105" t="s">
        <v>23</v>
      </c>
      <c r="C74" s="106"/>
      <c r="D74" s="106"/>
      <c r="E74" s="106"/>
      <c r="F74" s="106"/>
      <c r="G74" s="106"/>
      <c r="H74" s="106"/>
      <c r="I74" s="107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</row>
    <row r="75" spans="1:88" s="1" customFormat="1" x14ac:dyDescent="0.25">
      <c r="B75" s="105" t="s">
        <v>53</v>
      </c>
      <c r="C75" s="106"/>
      <c r="D75" s="106"/>
      <c r="E75" s="106"/>
      <c r="F75" s="106"/>
      <c r="G75" s="106"/>
      <c r="H75" s="106"/>
      <c r="I75" s="107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</row>
    <row r="76" spans="1:88" s="1" customFormat="1" x14ac:dyDescent="0.25">
      <c r="B76" s="108" t="s">
        <v>35</v>
      </c>
      <c r="C76" s="109"/>
      <c r="D76" s="109"/>
      <c r="E76" s="109"/>
      <c r="F76" s="109"/>
      <c r="G76" s="109"/>
      <c r="H76" s="109"/>
      <c r="I76" s="110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</row>
    <row r="77" spans="1:88" s="1" customFormat="1" ht="14.4" thickBot="1" x14ac:dyDescent="0.3">
      <c r="B77" s="111" t="s">
        <v>54</v>
      </c>
      <c r="C77" s="112"/>
      <c r="D77" s="112"/>
      <c r="E77" s="112"/>
      <c r="F77" s="112"/>
      <c r="G77" s="112"/>
      <c r="H77" s="112"/>
      <c r="I77" s="113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</row>
    <row r="78" spans="1:88" s="1" customFormat="1" ht="28.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</row>
    <row r="79" spans="1:88" x14ac:dyDescent="0.25">
      <c r="A79" s="4"/>
      <c r="B79" s="4"/>
      <c r="F79" s="4"/>
    </row>
    <row r="80" spans="1:88" x14ac:dyDescent="0.25">
      <c r="A80" s="4"/>
      <c r="B80" s="4"/>
      <c r="F80" s="4"/>
    </row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</sheetData>
  <mergeCells count="45">
    <mergeCell ref="G56:H56"/>
    <mergeCell ref="G57:H57"/>
    <mergeCell ref="G55:H55"/>
    <mergeCell ref="G28:H28"/>
    <mergeCell ref="G29:H29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E33:F33"/>
    <mergeCell ref="G33:H33"/>
    <mergeCell ref="B10:I10"/>
    <mergeCell ref="G27:H27"/>
    <mergeCell ref="B72:I72"/>
    <mergeCell ref="E34:F34"/>
    <mergeCell ref="G34:H34"/>
    <mergeCell ref="E35:F35"/>
    <mergeCell ref="G35:H35"/>
    <mergeCell ref="B36:H36"/>
    <mergeCell ref="B66:H66"/>
    <mergeCell ref="G63:H63"/>
    <mergeCell ref="B64:H64"/>
    <mergeCell ref="B38:I38"/>
    <mergeCell ref="B37:I37"/>
    <mergeCell ref="B67:H67"/>
    <mergeCell ref="B68:H68"/>
    <mergeCell ref="B69:I69"/>
    <mergeCell ref="B70:I70"/>
    <mergeCell ref="B71:I71"/>
    <mergeCell ref="E61:F61"/>
    <mergeCell ref="G61:H61"/>
    <mergeCell ref="E62:F62"/>
    <mergeCell ref="G62:H62"/>
    <mergeCell ref="E63:F63"/>
    <mergeCell ref="B73:I73"/>
    <mergeCell ref="B74:I74"/>
    <mergeCell ref="B75:I75"/>
    <mergeCell ref="B76:I76"/>
    <mergeCell ref="B77:I77"/>
  </mergeCells>
  <pageMargins left="0.25" right="0.25" top="0.75" bottom="0.75" header="0.3" footer="0.3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A09F-5C66-42F3-9231-A3AA8EC809B9}">
  <sheetPr>
    <pageSetUpPr fitToPage="1"/>
  </sheetPr>
  <dimension ref="A1:CJ97"/>
  <sheetViews>
    <sheetView zoomScale="70" zoomScaleNormal="70" workbookViewId="0">
      <selection activeCell="B77" sqref="B77:I77"/>
    </sheetView>
  </sheetViews>
  <sheetFormatPr baseColWidth="10" defaultColWidth="10.88671875" defaultRowHeight="13.8" x14ac:dyDescent="0.25"/>
  <cols>
    <col min="1" max="1" width="4.5546875" style="1" customWidth="1"/>
    <col min="2" max="2" width="12.6640625" style="23" customWidth="1"/>
    <col min="3" max="3" width="99.109375" style="4" bestFit="1" customWidth="1"/>
    <col min="4" max="4" width="23.44140625" style="4" customWidth="1"/>
    <col min="5" max="5" width="17.109375" style="4" customWidth="1"/>
    <col min="6" max="6" width="26.6640625" style="24" customWidth="1"/>
    <col min="7" max="7" width="21.88671875" style="4" customWidth="1"/>
    <col min="8" max="8" width="14.6640625" style="4" bestFit="1" customWidth="1"/>
    <col min="9" max="9" width="33.88671875" style="4" bestFit="1" customWidth="1"/>
    <col min="10" max="10" width="26.44140625" style="4" bestFit="1" customWidth="1"/>
    <col min="11" max="11" width="10.88671875" style="4" customWidth="1"/>
    <col min="12" max="16384" width="10.88671875" style="4"/>
  </cols>
  <sheetData>
    <row r="1" spans="2:9" s="1" customFormat="1" ht="14.4" thickBot="1" x14ac:dyDescent="0.3">
      <c r="B1" s="2"/>
      <c r="F1" s="3"/>
    </row>
    <row r="2" spans="2:9" ht="12.75" customHeight="1" x14ac:dyDescent="0.25">
      <c r="B2" s="145"/>
      <c r="C2" s="146"/>
      <c r="D2" s="148" t="s">
        <v>52</v>
      </c>
      <c r="E2" s="149"/>
      <c r="F2" s="149"/>
      <c r="G2" s="149"/>
      <c r="H2" s="149"/>
      <c r="I2" s="150"/>
    </row>
    <row r="3" spans="2:9" ht="12.75" customHeight="1" x14ac:dyDescent="0.25">
      <c r="B3" s="147"/>
      <c r="C3" s="135"/>
      <c r="D3" s="151"/>
      <c r="E3" s="151"/>
      <c r="F3" s="151"/>
      <c r="G3" s="151"/>
      <c r="H3" s="151"/>
      <c r="I3" s="152"/>
    </row>
    <row r="4" spans="2:9" ht="12.75" customHeight="1" x14ac:dyDescent="0.25">
      <c r="B4" s="147"/>
      <c r="C4" s="135"/>
      <c r="D4" s="151"/>
      <c r="E4" s="151"/>
      <c r="F4" s="151"/>
      <c r="G4" s="151"/>
      <c r="H4" s="151"/>
      <c r="I4" s="152"/>
    </row>
    <row r="5" spans="2:9" ht="28.5" customHeight="1" x14ac:dyDescent="0.25">
      <c r="B5" s="147"/>
      <c r="C5" s="135"/>
      <c r="D5" s="151"/>
      <c r="E5" s="151"/>
      <c r="F5" s="151"/>
      <c r="G5" s="151"/>
      <c r="H5" s="151"/>
      <c r="I5" s="152"/>
    </row>
    <row r="6" spans="2:9" x14ac:dyDescent="0.25">
      <c r="B6" s="147"/>
      <c r="C6" s="135"/>
      <c r="D6" s="153" t="s">
        <v>11</v>
      </c>
      <c r="E6" s="154"/>
      <c r="F6" s="155"/>
      <c r="G6" s="135"/>
      <c r="H6" s="135"/>
      <c r="I6" s="136"/>
    </row>
    <row r="7" spans="2:9" x14ac:dyDescent="0.25">
      <c r="B7" s="147"/>
      <c r="C7" s="135"/>
      <c r="D7" s="156" t="s">
        <v>12</v>
      </c>
      <c r="E7" s="156"/>
      <c r="F7" s="156"/>
      <c r="G7" s="135"/>
      <c r="H7" s="135"/>
      <c r="I7" s="136"/>
    </row>
    <row r="8" spans="2:9" x14ac:dyDescent="0.25">
      <c r="B8" s="132" t="s">
        <v>13</v>
      </c>
      <c r="C8" s="133"/>
      <c r="D8" s="134" t="s">
        <v>14</v>
      </c>
      <c r="E8" s="134"/>
      <c r="F8" s="134"/>
      <c r="G8" s="135"/>
      <c r="H8" s="135"/>
      <c r="I8" s="136"/>
    </row>
    <row r="9" spans="2:9" ht="21" customHeight="1" x14ac:dyDescent="0.25">
      <c r="B9" s="137" t="s">
        <v>0</v>
      </c>
      <c r="C9" s="138"/>
      <c r="D9" s="138"/>
      <c r="E9" s="138"/>
      <c r="F9" s="138"/>
      <c r="G9" s="138"/>
      <c r="H9" s="138"/>
      <c r="I9" s="139"/>
    </row>
    <row r="10" spans="2:9" ht="21" customHeight="1" thickBot="1" x14ac:dyDescent="0.3">
      <c r="B10" s="140" t="s">
        <v>51</v>
      </c>
      <c r="C10" s="141"/>
      <c r="D10" s="141"/>
      <c r="E10" s="141"/>
      <c r="F10" s="141"/>
      <c r="G10" s="141"/>
      <c r="H10" s="141"/>
      <c r="I10" s="142"/>
    </row>
    <row r="11" spans="2:9" ht="31.8" thickBot="1" x14ac:dyDescent="0.3">
      <c r="B11" s="26" t="s">
        <v>1</v>
      </c>
      <c r="C11" s="27" t="s">
        <v>2</v>
      </c>
      <c r="D11" s="28" t="s">
        <v>15</v>
      </c>
      <c r="E11" s="29" t="s">
        <v>16</v>
      </c>
      <c r="F11" s="30" t="s">
        <v>46</v>
      </c>
      <c r="G11" s="29" t="s">
        <v>3</v>
      </c>
      <c r="H11" s="31" t="s">
        <v>32</v>
      </c>
      <c r="I11" s="32" t="s">
        <v>17</v>
      </c>
    </row>
    <row r="12" spans="2:9" ht="18" customHeight="1" x14ac:dyDescent="0.25">
      <c r="B12" s="71">
        <v>1</v>
      </c>
      <c r="C12" s="41" t="s">
        <v>4</v>
      </c>
      <c r="D12" s="42"/>
      <c r="E12" s="43"/>
      <c r="F12" s="44"/>
      <c r="G12" s="45"/>
      <c r="H12" s="46"/>
      <c r="I12" s="47"/>
    </row>
    <row r="13" spans="2:9" ht="15" x14ac:dyDescent="0.25">
      <c r="B13" s="48"/>
      <c r="C13" s="25" t="s">
        <v>5</v>
      </c>
      <c r="D13" s="36"/>
      <c r="E13" s="37"/>
      <c r="F13" s="38"/>
      <c r="G13" s="39"/>
      <c r="H13" s="40"/>
      <c r="I13" s="49"/>
    </row>
    <row r="14" spans="2:9" ht="15" x14ac:dyDescent="0.25">
      <c r="B14" s="11">
        <v>1</v>
      </c>
      <c r="C14" s="12" t="s">
        <v>27</v>
      </c>
      <c r="D14" s="67">
        <v>1</v>
      </c>
      <c r="E14" s="72">
        <v>20</v>
      </c>
      <c r="F14" s="68">
        <v>0.4</v>
      </c>
      <c r="G14" s="79"/>
      <c r="H14" s="13"/>
      <c r="I14" s="14"/>
    </row>
    <row r="15" spans="2:9" ht="15" x14ac:dyDescent="0.25">
      <c r="B15" s="11">
        <v>2</v>
      </c>
      <c r="C15" s="12" t="s">
        <v>34</v>
      </c>
      <c r="D15" s="69">
        <v>2</v>
      </c>
      <c r="E15" s="72">
        <v>20</v>
      </c>
      <c r="F15" s="68">
        <v>1</v>
      </c>
      <c r="G15" s="79"/>
      <c r="H15" s="13"/>
      <c r="I15" s="14"/>
    </row>
    <row r="16" spans="2:9" ht="15" x14ac:dyDescent="0.25">
      <c r="B16" s="11">
        <v>3</v>
      </c>
      <c r="C16" s="12" t="s">
        <v>26</v>
      </c>
      <c r="D16" s="69">
        <v>1</v>
      </c>
      <c r="E16" s="72">
        <v>20</v>
      </c>
      <c r="F16" s="68">
        <v>0.04</v>
      </c>
      <c r="G16" s="79"/>
      <c r="H16" s="13"/>
      <c r="I16" s="14"/>
    </row>
    <row r="17" spans="1:88" ht="15" x14ac:dyDescent="0.25">
      <c r="B17" s="11">
        <v>4</v>
      </c>
      <c r="C17" s="12" t="s">
        <v>6</v>
      </c>
      <c r="D17" s="69">
        <v>1</v>
      </c>
      <c r="E17" s="72">
        <v>20</v>
      </c>
      <c r="F17" s="68">
        <v>0.08</v>
      </c>
      <c r="G17" s="79"/>
      <c r="H17" s="13"/>
      <c r="I17" s="14"/>
    </row>
    <row r="18" spans="1:88" ht="15" x14ac:dyDescent="0.25">
      <c r="B18" s="11">
        <v>5</v>
      </c>
      <c r="C18" s="66" t="s">
        <v>25</v>
      </c>
      <c r="D18" s="69">
        <v>1</v>
      </c>
      <c r="E18" s="72">
        <v>20</v>
      </c>
      <c r="F18" s="68">
        <v>0.08</v>
      </c>
      <c r="G18" s="79"/>
      <c r="H18" s="13"/>
      <c r="I18" s="14"/>
    </row>
    <row r="19" spans="1:88" ht="15" x14ac:dyDescent="0.25">
      <c r="B19" s="15"/>
      <c r="C19" s="16" t="s">
        <v>7</v>
      </c>
      <c r="D19" s="17"/>
      <c r="E19" s="73"/>
      <c r="F19" s="17"/>
      <c r="G19" s="80"/>
      <c r="H19" s="18"/>
      <c r="I19" s="19"/>
    </row>
    <row r="20" spans="1:88" ht="15" x14ac:dyDescent="0.25">
      <c r="B20" s="11">
        <v>6</v>
      </c>
      <c r="C20" s="12" t="s">
        <v>8</v>
      </c>
      <c r="D20" s="70">
        <v>2</v>
      </c>
      <c r="E20" s="72">
        <v>20</v>
      </c>
      <c r="F20" s="68">
        <v>1</v>
      </c>
      <c r="G20" s="79"/>
      <c r="H20" s="13"/>
      <c r="I20" s="14"/>
    </row>
    <row r="21" spans="1:88" ht="15" x14ac:dyDescent="0.25">
      <c r="B21" s="11">
        <f>+B20+1</f>
        <v>7</v>
      </c>
      <c r="C21" s="12" t="s">
        <v>9</v>
      </c>
      <c r="D21" s="70">
        <v>1</v>
      </c>
      <c r="E21" s="72">
        <v>20</v>
      </c>
      <c r="F21" s="68">
        <v>0.2</v>
      </c>
      <c r="G21" s="79"/>
      <c r="H21" s="13"/>
      <c r="I21" s="14"/>
    </row>
    <row r="22" spans="1:88" ht="15" x14ac:dyDescent="0.25">
      <c r="B22" s="5"/>
      <c r="C22" s="6" t="s">
        <v>24</v>
      </c>
      <c r="D22" s="8"/>
      <c r="E22" s="74"/>
      <c r="F22" s="8"/>
      <c r="G22" s="81"/>
      <c r="H22" s="9"/>
      <c r="I22" s="10"/>
    </row>
    <row r="23" spans="1:88" ht="15" x14ac:dyDescent="0.25">
      <c r="B23" s="11">
        <f>+B21+1</f>
        <v>8</v>
      </c>
      <c r="C23" s="12" t="s">
        <v>10</v>
      </c>
      <c r="D23" s="70">
        <v>1</v>
      </c>
      <c r="E23" s="72">
        <v>20</v>
      </c>
      <c r="F23" s="68">
        <v>0.2</v>
      </c>
      <c r="G23" s="82"/>
      <c r="H23" s="13"/>
      <c r="I23" s="14"/>
    </row>
    <row r="24" spans="1:88" ht="18.75" customHeight="1" thickBot="1" x14ac:dyDescent="0.3">
      <c r="B24" s="64" t="s">
        <v>47</v>
      </c>
      <c r="C24" s="65"/>
      <c r="D24" s="65"/>
      <c r="E24" s="65"/>
      <c r="F24" s="65"/>
      <c r="G24" s="65"/>
      <c r="H24" s="65"/>
      <c r="I24" s="63"/>
    </row>
    <row r="25" spans="1:88" ht="15.6" x14ac:dyDescent="0.25">
      <c r="B25" s="94"/>
      <c r="C25" s="95"/>
      <c r="D25" s="95"/>
      <c r="E25" s="95"/>
      <c r="F25" s="95"/>
      <c r="G25" s="95"/>
      <c r="H25" s="95"/>
      <c r="I25" s="96"/>
    </row>
    <row r="26" spans="1:88" ht="18.75" customHeight="1" x14ac:dyDescent="0.25">
      <c r="B26" s="97">
        <v>2</v>
      </c>
      <c r="C26" s="91" t="s">
        <v>42</v>
      </c>
      <c r="D26" s="92"/>
      <c r="E26" s="92"/>
      <c r="F26" s="92"/>
      <c r="G26" s="93"/>
      <c r="H26" s="92"/>
      <c r="I26" s="98"/>
    </row>
    <row r="27" spans="1:88" ht="31.8" thickBot="1" x14ac:dyDescent="0.3">
      <c r="B27" s="85" t="s">
        <v>1</v>
      </c>
      <c r="C27" s="86" t="s">
        <v>2</v>
      </c>
      <c r="D27" s="87" t="s">
        <v>28</v>
      </c>
      <c r="E27" s="88" t="s">
        <v>16</v>
      </c>
      <c r="F27" s="89" t="s">
        <v>46</v>
      </c>
      <c r="G27" s="143" t="s">
        <v>43</v>
      </c>
      <c r="H27" s="144"/>
      <c r="I27" s="90" t="s">
        <v>17</v>
      </c>
    </row>
    <row r="28" spans="1:88" ht="26.25" customHeight="1" x14ac:dyDescent="0.25">
      <c r="B28" s="83">
        <v>9</v>
      </c>
      <c r="C28" s="99" t="s">
        <v>48</v>
      </c>
      <c r="D28" s="100">
        <v>1</v>
      </c>
      <c r="E28" s="101">
        <v>20</v>
      </c>
      <c r="F28" s="84">
        <v>0.2</v>
      </c>
      <c r="G28" s="161"/>
      <c r="H28" s="162"/>
      <c r="I28" s="14"/>
    </row>
    <row r="29" spans="1:88" ht="30" x14ac:dyDescent="0.25">
      <c r="B29" s="11">
        <v>10</v>
      </c>
      <c r="C29" s="75" t="s">
        <v>33</v>
      </c>
      <c r="D29" s="103">
        <v>1</v>
      </c>
      <c r="E29" s="72">
        <v>20</v>
      </c>
      <c r="F29" s="68">
        <v>0.4</v>
      </c>
      <c r="G29" s="163"/>
      <c r="H29" s="164"/>
      <c r="I29" s="14"/>
    </row>
    <row r="30" spans="1:88" s="20" customFormat="1" ht="18.75" customHeight="1" thickBot="1" x14ac:dyDescent="0.3">
      <c r="A30" s="1"/>
      <c r="B30" s="64" t="s">
        <v>44</v>
      </c>
      <c r="C30" s="65"/>
      <c r="D30" s="65"/>
      <c r="E30" s="65"/>
      <c r="F30" s="65"/>
      <c r="G30" s="65"/>
      <c r="H30" s="65"/>
      <c r="I30" s="6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</row>
    <row r="31" spans="1:88" s="20" customFormat="1" ht="18.75" customHeight="1" x14ac:dyDescent="0.25">
      <c r="A31" s="1"/>
      <c r="B31" s="76"/>
      <c r="C31" s="77"/>
      <c r="D31" s="77"/>
      <c r="E31" s="77"/>
      <c r="F31" s="77"/>
      <c r="G31" s="77"/>
      <c r="H31" s="77"/>
      <c r="I31" s="78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</row>
    <row r="32" spans="1:88" s="20" customFormat="1" ht="18.75" customHeight="1" x14ac:dyDescent="0.25">
      <c r="A32" s="1"/>
      <c r="B32" s="50">
        <v>3</v>
      </c>
      <c r="C32" s="51" t="s">
        <v>45</v>
      </c>
      <c r="D32" s="52"/>
      <c r="E32" s="7"/>
      <c r="F32" s="8"/>
      <c r="G32" s="8"/>
      <c r="H32" s="53"/>
      <c r="I32" s="5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</row>
    <row r="33" spans="1:88" s="20" customFormat="1" ht="17.399999999999999" x14ac:dyDescent="0.25">
      <c r="A33" s="1"/>
      <c r="B33" s="55" t="s">
        <v>1</v>
      </c>
      <c r="C33" s="56" t="s">
        <v>2</v>
      </c>
      <c r="D33" s="57" t="s">
        <v>28</v>
      </c>
      <c r="E33" s="114" t="s">
        <v>36</v>
      </c>
      <c r="F33" s="114"/>
      <c r="G33" s="115" t="s">
        <v>37</v>
      </c>
      <c r="H33" s="116"/>
      <c r="I33" s="58" t="s">
        <v>17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</row>
    <row r="34" spans="1:88" s="20" customFormat="1" ht="30" x14ac:dyDescent="0.25">
      <c r="A34" s="1"/>
      <c r="B34" s="59">
        <v>11</v>
      </c>
      <c r="C34" s="60" t="s">
        <v>38</v>
      </c>
      <c r="D34" s="61" t="s">
        <v>39</v>
      </c>
      <c r="E34" s="117" t="s">
        <v>40</v>
      </c>
      <c r="F34" s="117"/>
      <c r="G34" s="118">
        <f>2*206215970/5</f>
        <v>82486388</v>
      </c>
      <c r="H34" s="119"/>
      <c r="I34" s="14">
        <f>+G34</f>
        <v>82486388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</row>
    <row r="35" spans="1:88" s="20" customFormat="1" ht="30" x14ac:dyDescent="0.25">
      <c r="A35" s="1"/>
      <c r="B35" s="11">
        <v>12</v>
      </c>
      <c r="C35" s="102" t="s">
        <v>49</v>
      </c>
      <c r="D35" s="61" t="s">
        <v>39</v>
      </c>
      <c r="E35" s="117" t="s">
        <v>40</v>
      </c>
      <c r="F35" s="117"/>
      <c r="G35" s="118">
        <f>2*70000000/5</f>
        <v>28000000</v>
      </c>
      <c r="H35" s="119"/>
      <c r="I35" s="14">
        <f>+G35</f>
        <v>28000000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</row>
    <row r="36" spans="1:88" s="20" customFormat="1" ht="18.600000000000001" customHeight="1" thickBot="1" x14ac:dyDescent="0.3">
      <c r="A36" s="1"/>
      <c r="B36" s="120" t="s">
        <v>41</v>
      </c>
      <c r="C36" s="121"/>
      <c r="D36" s="121"/>
      <c r="E36" s="121"/>
      <c r="F36" s="121"/>
      <c r="G36" s="121"/>
      <c r="H36" s="122"/>
      <c r="I36" s="62">
        <f>SUM(I34:I35)</f>
        <v>110486388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</row>
    <row r="37" spans="1:88" s="20" customFormat="1" ht="18.600000000000001" customHeight="1" thickBot="1" x14ac:dyDescent="0.3">
      <c r="A37" s="1"/>
      <c r="B37" s="125"/>
      <c r="C37" s="126"/>
      <c r="D37" s="126"/>
      <c r="E37" s="126"/>
      <c r="F37" s="126"/>
      <c r="G37" s="126"/>
      <c r="H37" s="126"/>
      <c r="I37" s="12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</row>
    <row r="38" spans="1:88" s="20" customFormat="1" ht="18.600000000000001" customHeight="1" thickBot="1" x14ac:dyDescent="0.3">
      <c r="A38" s="1"/>
      <c r="B38" s="125" t="s">
        <v>50</v>
      </c>
      <c r="C38" s="126"/>
      <c r="D38" s="126"/>
      <c r="E38" s="126"/>
      <c r="F38" s="126"/>
      <c r="G38" s="126"/>
      <c r="H38" s="126"/>
      <c r="I38" s="12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</row>
    <row r="39" spans="1:88" ht="31.8" thickBot="1" x14ac:dyDescent="0.3">
      <c r="B39" s="26" t="s">
        <v>1</v>
      </c>
      <c r="C39" s="27" t="s">
        <v>2</v>
      </c>
      <c r="D39" s="28" t="s">
        <v>15</v>
      </c>
      <c r="E39" s="29" t="s">
        <v>16</v>
      </c>
      <c r="F39" s="30" t="s">
        <v>46</v>
      </c>
      <c r="G39" s="29" t="s">
        <v>3</v>
      </c>
      <c r="H39" s="31" t="s">
        <v>32</v>
      </c>
      <c r="I39" s="32" t="s">
        <v>17</v>
      </c>
    </row>
    <row r="40" spans="1:88" ht="12" customHeight="1" x14ac:dyDescent="0.25">
      <c r="B40" s="71">
        <v>1</v>
      </c>
      <c r="C40" s="41" t="s">
        <v>4</v>
      </c>
      <c r="D40" s="42"/>
      <c r="E40" s="43"/>
      <c r="F40" s="44"/>
      <c r="G40" s="45"/>
      <c r="H40" s="46"/>
      <c r="I40" s="47"/>
    </row>
    <row r="41" spans="1:88" ht="15" x14ac:dyDescent="0.25">
      <c r="B41" s="48"/>
      <c r="C41" s="25" t="s">
        <v>5</v>
      </c>
      <c r="D41" s="36"/>
      <c r="E41" s="37"/>
      <c r="F41" s="38"/>
      <c r="G41" s="39"/>
      <c r="H41" s="40"/>
      <c r="I41" s="49"/>
    </row>
    <row r="42" spans="1:88" ht="15" x14ac:dyDescent="0.25">
      <c r="B42" s="11">
        <v>1</v>
      </c>
      <c r="C42" s="12" t="s">
        <v>27</v>
      </c>
      <c r="D42" s="67">
        <v>1</v>
      </c>
      <c r="E42" s="72">
        <v>20</v>
      </c>
      <c r="F42" s="68">
        <v>0.6</v>
      </c>
      <c r="G42" s="79"/>
      <c r="H42" s="13"/>
      <c r="I42" s="14"/>
    </row>
    <row r="43" spans="1:88" ht="15" x14ac:dyDescent="0.25">
      <c r="B43" s="11">
        <v>2</v>
      </c>
      <c r="C43" s="12" t="s">
        <v>34</v>
      </c>
      <c r="D43" s="69">
        <v>3</v>
      </c>
      <c r="E43" s="72">
        <v>20</v>
      </c>
      <c r="F43" s="68">
        <v>1</v>
      </c>
      <c r="G43" s="79"/>
      <c r="H43" s="13"/>
      <c r="I43" s="14"/>
    </row>
    <row r="44" spans="1:88" ht="15" x14ac:dyDescent="0.25">
      <c r="B44" s="11">
        <v>3</v>
      </c>
      <c r="C44" s="12" t="s">
        <v>26</v>
      </c>
      <c r="D44" s="69">
        <v>1</v>
      </c>
      <c r="E44" s="72">
        <v>20</v>
      </c>
      <c r="F44" s="68">
        <v>0.06</v>
      </c>
      <c r="G44" s="79"/>
      <c r="H44" s="13"/>
      <c r="I44" s="14"/>
    </row>
    <row r="45" spans="1:88" ht="15" x14ac:dyDescent="0.25">
      <c r="B45" s="11">
        <v>4</v>
      </c>
      <c r="C45" s="12" t="s">
        <v>6</v>
      </c>
      <c r="D45" s="69">
        <v>1</v>
      </c>
      <c r="E45" s="72">
        <v>20</v>
      </c>
      <c r="F45" s="68">
        <v>0.12</v>
      </c>
      <c r="G45" s="79"/>
      <c r="H45" s="13"/>
      <c r="I45" s="14"/>
    </row>
    <row r="46" spans="1:88" ht="15" x14ac:dyDescent="0.25">
      <c r="B46" s="11">
        <v>5</v>
      </c>
      <c r="C46" s="66" t="s">
        <v>25</v>
      </c>
      <c r="D46" s="69">
        <v>1</v>
      </c>
      <c r="E46" s="72">
        <v>20</v>
      </c>
      <c r="F46" s="68">
        <v>0.12</v>
      </c>
      <c r="G46" s="79"/>
      <c r="H46" s="13"/>
      <c r="I46" s="14"/>
    </row>
    <row r="47" spans="1:88" ht="15" x14ac:dyDescent="0.25">
      <c r="B47" s="15"/>
      <c r="C47" s="16" t="s">
        <v>7</v>
      </c>
      <c r="D47" s="17"/>
      <c r="E47" s="73"/>
      <c r="F47" s="17"/>
      <c r="G47" s="80"/>
      <c r="H47" s="18"/>
      <c r="I47" s="19"/>
    </row>
    <row r="48" spans="1:88" ht="15" x14ac:dyDescent="0.25">
      <c r="B48" s="11">
        <v>6</v>
      </c>
      <c r="C48" s="12" t="s">
        <v>8</v>
      </c>
      <c r="D48" s="70">
        <v>3</v>
      </c>
      <c r="E48" s="72">
        <v>20</v>
      </c>
      <c r="F48" s="68">
        <v>1</v>
      </c>
      <c r="G48" s="79"/>
      <c r="H48" s="13"/>
      <c r="I48" s="14"/>
    </row>
    <row r="49" spans="1:88" ht="15" x14ac:dyDescent="0.25">
      <c r="B49" s="11">
        <f>+B48+1</f>
        <v>7</v>
      </c>
      <c r="C49" s="12" t="s">
        <v>9</v>
      </c>
      <c r="D49" s="70">
        <v>1</v>
      </c>
      <c r="E49" s="72">
        <v>20</v>
      </c>
      <c r="F49" s="68">
        <v>0.3</v>
      </c>
      <c r="G49" s="79"/>
      <c r="H49" s="13"/>
      <c r="I49" s="14"/>
    </row>
    <row r="50" spans="1:88" ht="15" x14ac:dyDescent="0.25">
      <c r="B50" s="5"/>
      <c r="C50" s="6" t="s">
        <v>24</v>
      </c>
      <c r="D50" s="8"/>
      <c r="E50" s="74"/>
      <c r="F50" s="8"/>
      <c r="G50" s="81"/>
      <c r="H50" s="9"/>
      <c r="I50" s="10"/>
    </row>
    <row r="51" spans="1:88" ht="15" x14ac:dyDescent="0.25">
      <c r="B51" s="11">
        <f>+B49+1</f>
        <v>8</v>
      </c>
      <c r="C51" s="12" t="s">
        <v>10</v>
      </c>
      <c r="D51" s="70">
        <v>1</v>
      </c>
      <c r="E51" s="72">
        <v>20</v>
      </c>
      <c r="F51" s="68">
        <v>0.3</v>
      </c>
      <c r="G51" s="82"/>
      <c r="H51" s="13"/>
      <c r="I51" s="14"/>
    </row>
    <row r="52" spans="1:88" ht="18.75" customHeight="1" thickBot="1" x14ac:dyDescent="0.3">
      <c r="B52" s="64" t="s">
        <v>47</v>
      </c>
      <c r="C52" s="65"/>
      <c r="D52" s="65"/>
      <c r="E52" s="65"/>
      <c r="F52" s="65"/>
      <c r="G52" s="65"/>
      <c r="H52" s="65"/>
      <c r="I52" s="63"/>
    </row>
    <row r="53" spans="1:88" ht="15.6" x14ac:dyDescent="0.25">
      <c r="B53" s="94"/>
      <c r="C53" s="95"/>
      <c r="D53" s="95"/>
      <c r="E53" s="95"/>
      <c r="F53" s="95"/>
      <c r="G53" s="95"/>
      <c r="H53" s="95"/>
      <c r="I53" s="96"/>
    </row>
    <row r="54" spans="1:88" ht="18.75" customHeight="1" x14ac:dyDescent="0.25">
      <c r="B54" s="97">
        <v>2</v>
      </c>
      <c r="C54" s="91" t="s">
        <v>42</v>
      </c>
      <c r="D54" s="92"/>
      <c r="E54" s="92"/>
      <c r="F54" s="92"/>
      <c r="G54" s="93"/>
      <c r="H54" s="92"/>
      <c r="I54" s="98"/>
    </row>
    <row r="55" spans="1:88" ht="31.8" thickBot="1" x14ac:dyDescent="0.3">
      <c r="B55" s="85" t="s">
        <v>1</v>
      </c>
      <c r="C55" s="86" t="s">
        <v>2</v>
      </c>
      <c r="D55" s="87" t="s">
        <v>28</v>
      </c>
      <c r="E55" s="88" t="s">
        <v>16</v>
      </c>
      <c r="F55" s="89" t="s">
        <v>46</v>
      </c>
      <c r="G55" s="143" t="s">
        <v>43</v>
      </c>
      <c r="H55" s="144"/>
      <c r="I55" s="90" t="s">
        <v>17</v>
      </c>
    </row>
    <row r="56" spans="1:88" ht="26.25" customHeight="1" x14ac:dyDescent="0.25">
      <c r="B56" s="83">
        <v>9</v>
      </c>
      <c r="C56" s="99" t="s">
        <v>48</v>
      </c>
      <c r="D56" s="100">
        <v>1</v>
      </c>
      <c r="E56" s="101">
        <v>20</v>
      </c>
      <c r="F56" s="84">
        <v>0.3</v>
      </c>
      <c r="G56" s="161"/>
      <c r="H56" s="162"/>
      <c r="I56" s="14"/>
    </row>
    <row r="57" spans="1:88" ht="30" x14ac:dyDescent="0.25">
      <c r="B57" s="11">
        <v>10</v>
      </c>
      <c r="C57" s="75" t="s">
        <v>33</v>
      </c>
      <c r="D57" s="103">
        <v>1</v>
      </c>
      <c r="E57" s="72">
        <v>20</v>
      </c>
      <c r="F57" s="68">
        <v>0.6</v>
      </c>
      <c r="G57" s="163"/>
      <c r="H57" s="164"/>
      <c r="I57" s="14"/>
    </row>
    <row r="58" spans="1:88" s="20" customFormat="1" ht="18.75" customHeight="1" thickBot="1" x14ac:dyDescent="0.3">
      <c r="A58" s="1"/>
      <c r="B58" s="64" t="s">
        <v>44</v>
      </c>
      <c r="C58" s="65"/>
      <c r="D58" s="65"/>
      <c r="E58" s="65"/>
      <c r="F58" s="65"/>
      <c r="G58" s="65"/>
      <c r="H58" s="65"/>
      <c r="I58" s="63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</row>
    <row r="59" spans="1:88" s="20" customFormat="1" ht="18.75" customHeight="1" x14ac:dyDescent="0.25">
      <c r="A59" s="1"/>
      <c r="B59" s="76"/>
      <c r="C59" s="77"/>
      <c r="D59" s="77"/>
      <c r="E59" s="77"/>
      <c r="F59" s="77"/>
      <c r="G59" s="77"/>
      <c r="H59" s="77"/>
      <c r="I59" s="78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</row>
    <row r="60" spans="1:88" s="20" customFormat="1" ht="18.75" customHeight="1" x14ac:dyDescent="0.25">
      <c r="A60" s="1"/>
      <c r="B60" s="50">
        <v>3</v>
      </c>
      <c r="C60" s="51" t="s">
        <v>45</v>
      </c>
      <c r="D60" s="52"/>
      <c r="E60" s="7"/>
      <c r="F60" s="8"/>
      <c r="G60" s="8"/>
      <c r="H60" s="53"/>
      <c r="I60" s="5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</row>
    <row r="61" spans="1:88" s="20" customFormat="1" ht="17.399999999999999" x14ac:dyDescent="0.25">
      <c r="A61" s="1"/>
      <c r="B61" s="55" t="s">
        <v>1</v>
      </c>
      <c r="C61" s="56" t="s">
        <v>2</v>
      </c>
      <c r="D61" s="57" t="s">
        <v>28</v>
      </c>
      <c r="E61" s="114" t="s">
        <v>36</v>
      </c>
      <c r="F61" s="114"/>
      <c r="G61" s="115" t="s">
        <v>37</v>
      </c>
      <c r="H61" s="116"/>
      <c r="I61" s="58" t="s">
        <v>17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</row>
    <row r="62" spans="1:88" s="20" customFormat="1" ht="30" x14ac:dyDescent="0.25">
      <c r="A62" s="1"/>
      <c r="B62" s="59">
        <v>11</v>
      </c>
      <c r="C62" s="60" t="s">
        <v>38</v>
      </c>
      <c r="D62" s="61" t="s">
        <v>39</v>
      </c>
      <c r="E62" s="117" t="s">
        <v>40</v>
      </c>
      <c r="F62" s="117"/>
      <c r="G62" s="118">
        <f>3*206215970/5</f>
        <v>123729582</v>
      </c>
      <c r="H62" s="119"/>
      <c r="I62" s="14">
        <f>+G62</f>
        <v>123729582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</row>
    <row r="63" spans="1:88" s="20" customFormat="1" ht="30" x14ac:dyDescent="0.25">
      <c r="A63" s="1"/>
      <c r="B63" s="11">
        <v>12</v>
      </c>
      <c r="C63" s="102" t="s">
        <v>49</v>
      </c>
      <c r="D63" s="61" t="s">
        <v>39</v>
      </c>
      <c r="E63" s="117" t="s">
        <v>40</v>
      </c>
      <c r="F63" s="117"/>
      <c r="G63" s="118">
        <f>3*70000000/5</f>
        <v>42000000</v>
      </c>
      <c r="H63" s="119"/>
      <c r="I63" s="14">
        <f>+G63</f>
        <v>42000000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</row>
    <row r="64" spans="1:88" s="20" customFormat="1" ht="18.600000000000001" customHeight="1" thickBot="1" x14ac:dyDescent="0.3">
      <c r="A64" s="1"/>
      <c r="B64" s="120" t="s">
        <v>41</v>
      </c>
      <c r="C64" s="121"/>
      <c r="D64" s="121"/>
      <c r="E64" s="121"/>
      <c r="F64" s="121"/>
      <c r="G64" s="121"/>
      <c r="H64" s="122"/>
      <c r="I64" s="62">
        <f>SUM(I62:I63)</f>
        <v>165729582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</row>
    <row r="65" spans="1:88" ht="14.4" thickBot="1" x14ac:dyDescent="0.3">
      <c r="B65" s="4"/>
      <c r="F65" s="4"/>
    </row>
    <row r="66" spans="1:88" s="22" customFormat="1" ht="21.75" customHeight="1" x14ac:dyDescent="0.3">
      <c r="A66" s="21"/>
      <c r="B66" s="123" t="s">
        <v>29</v>
      </c>
      <c r="C66" s="124"/>
      <c r="D66" s="124"/>
      <c r="E66" s="124"/>
      <c r="F66" s="124"/>
      <c r="G66" s="124"/>
      <c r="H66" s="124"/>
      <c r="I66" s="33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</row>
    <row r="67" spans="1:88" s="22" customFormat="1" ht="20.25" customHeight="1" x14ac:dyDescent="0.3">
      <c r="A67" s="21"/>
      <c r="B67" s="128" t="s">
        <v>30</v>
      </c>
      <c r="C67" s="129"/>
      <c r="D67" s="129"/>
      <c r="E67" s="129"/>
      <c r="F67" s="129"/>
      <c r="G67" s="129"/>
      <c r="H67" s="129"/>
      <c r="I67" s="3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</row>
    <row r="68" spans="1:88" ht="21.75" customHeight="1" x14ac:dyDescent="0.3">
      <c r="B68" s="130" t="s">
        <v>31</v>
      </c>
      <c r="C68" s="131"/>
      <c r="D68" s="131"/>
      <c r="E68" s="131"/>
      <c r="F68" s="131"/>
      <c r="G68" s="131"/>
      <c r="H68" s="131"/>
      <c r="I68" s="35"/>
      <c r="J68" s="104"/>
    </row>
    <row r="69" spans="1:88" s="1" customFormat="1" x14ac:dyDescent="0.25">
      <c r="B69" s="105" t="s">
        <v>18</v>
      </c>
      <c r="C69" s="106"/>
      <c r="D69" s="106"/>
      <c r="E69" s="106"/>
      <c r="F69" s="106"/>
      <c r="G69" s="106"/>
      <c r="H69" s="106"/>
      <c r="I69" s="107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</row>
    <row r="70" spans="1:88" s="1" customFormat="1" x14ac:dyDescent="0.25">
      <c r="B70" s="105" t="s">
        <v>19</v>
      </c>
      <c r="C70" s="106"/>
      <c r="D70" s="106"/>
      <c r="E70" s="106"/>
      <c r="F70" s="106"/>
      <c r="G70" s="106"/>
      <c r="H70" s="106"/>
      <c r="I70" s="107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</row>
    <row r="71" spans="1:88" s="1" customFormat="1" x14ac:dyDescent="0.25">
      <c r="B71" s="105" t="s">
        <v>20</v>
      </c>
      <c r="C71" s="106"/>
      <c r="D71" s="106"/>
      <c r="E71" s="106"/>
      <c r="F71" s="106"/>
      <c r="G71" s="106"/>
      <c r="H71" s="106"/>
      <c r="I71" s="107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</row>
    <row r="72" spans="1:88" s="1" customFormat="1" x14ac:dyDescent="0.25">
      <c r="B72" s="105" t="s">
        <v>21</v>
      </c>
      <c r="C72" s="106"/>
      <c r="D72" s="106"/>
      <c r="E72" s="106"/>
      <c r="F72" s="106"/>
      <c r="G72" s="106"/>
      <c r="H72" s="106"/>
      <c r="I72" s="107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</row>
    <row r="73" spans="1:88" s="1" customFormat="1" x14ac:dyDescent="0.25">
      <c r="B73" s="105" t="s">
        <v>22</v>
      </c>
      <c r="C73" s="106"/>
      <c r="D73" s="106"/>
      <c r="E73" s="106"/>
      <c r="F73" s="106"/>
      <c r="G73" s="106"/>
      <c r="H73" s="106"/>
      <c r="I73" s="107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</row>
    <row r="74" spans="1:88" s="1" customFormat="1" x14ac:dyDescent="0.25">
      <c r="B74" s="105" t="s">
        <v>23</v>
      </c>
      <c r="C74" s="106"/>
      <c r="D74" s="106"/>
      <c r="E74" s="106"/>
      <c r="F74" s="106"/>
      <c r="G74" s="106"/>
      <c r="H74" s="106"/>
      <c r="I74" s="107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</row>
    <row r="75" spans="1:88" s="1" customFormat="1" x14ac:dyDescent="0.25">
      <c r="B75" s="105" t="s">
        <v>53</v>
      </c>
      <c r="C75" s="106"/>
      <c r="D75" s="106"/>
      <c r="E75" s="106"/>
      <c r="F75" s="106"/>
      <c r="G75" s="106"/>
      <c r="H75" s="106"/>
      <c r="I75" s="107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</row>
    <row r="76" spans="1:88" s="1" customFormat="1" x14ac:dyDescent="0.25">
      <c r="B76" s="108" t="s">
        <v>35</v>
      </c>
      <c r="C76" s="109"/>
      <c r="D76" s="109"/>
      <c r="E76" s="109"/>
      <c r="F76" s="109"/>
      <c r="G76" s="109"/>
      <c r="H76" s="109"/>
      <c r="I76" s="110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</row>
    <row r="77" spans="1:88" s="1" customFormat="1" ht="14.4" thickBot="1" x14ac:dyDescent="0.3">
      <c r="B77" s="111" t="s">
        <v>54</v>
      </c>
      <c r="C77" s="112"/>
      <c r="D77" s="112"/>
      <c r="E77" s="112"/>
      <c r="F77" s="112"/>
      <c r="G77" s="112"/>
      <c r="H77" s="112"/>
      <c r="I77" s="113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</row>
    <row r="78" spans="1:88" s="1" customFormat="1" ht="28.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</row>
    <row r="79" spans="1:88" x14ac:dyDescent="0.25">
      <c r="A79" s="4"/>
      <c r="B79" s="4"/>
      <c r="F79" s="4"/>
    </row>
    <row r="80" spans="1:88" x14ac:dyDescent="0.25">
      <c r="A80" s="4"/>
      <c r="B80" s="4"/>
      <c r="F80" s="4"/>
    </row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</sheetData>
  <mergeCells count="45">
    <mergeCell ref="B2:C7"/>
    <mergeCell ref="D2:I5"/>
    <mergeCell ref="D6:F6"/>
    <mergeCell ref="G6:I6"/>
    <mergeCell ref="D7:F7"/>
    <mergeCell ref="G7:I7"/>
    <mergeCell ref="B37:I37"/>
    <mergeCell ref="B8:C8"/>
    <mergeCell ref="D8:F8"/>
    <mergeCell ref="G8:I8"/>
    <mergeCell ref="B9:I9"/>
    <mergeCell ref="B10:I10"/>
    <mergeCell ref="E33:F33"/>
    <mergeCell ref="G33:H33"/>
    <mergeCell ref="E34:F34"/>
    <mergeCell ref="G34:H34"/>
    <mergeCell ref="E35:F35"/>
    <mergeCell ref="G35:H35"/>
    <mergeCell ref="B36:H36"/>
    <mergeCell ref="G27:H27"/>
    <mergeCell ref="G28:H28"/>
    <mergeCell ref="G29:H29"/>
    <mergeCell ref="B70:I70"/>
    <mergeCell ref="B38:I38"/>
    <mergeCell ref="E61:F61"/>
    <mergeCell ref="G61:H61"/>
    <mergeCell ref="E62:F62"/>
    <mergeCell ref="G62:H62"/>
    <mergeCell ref="E63:F63"/>
    <mergeCell ref="G63:H63"/>
    <mergeCell ref="B64:H64"/>
    <mergeCell ref="B66:H66"/>
    <mergeCell ref="B67:H67"/>
    <mergeCell ref="B68:H68"/>
    <mergeCell ref="B69:I69"/>
    <mergeCell ref="G56:H56"/>
    <mergeCell ref="G57:H57"/>
    <mergeCell ref="G55:H55"/>
    <mergeCell ref="B77:I77"/>
    <mergeCell ref="B71:I71"/>
    <mergeCell ref="B72:I72"/>
    <mergeCell ref="B73:I73"/>
    <mergeCell ref="B74:I74"/>
    <mergeCell ref="B75:I75"/>
    <mergeCell ref="B76:I76"/>
  </mergeCells>
  <pageMargins left="0.25" right="0.25" top="0.75" bottom="0.75" header="0.3" footer="0.3"/>
  <pageSetup paperSize="9" scale="4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1BFE3AAF629A42A0DF07484DDF38AA" ma:contentTypeVersion="15" ma:contentTypeDescription="Crear nuevo documento." ma:contentTypeScope="" ma:versionID="f024a5682b488c80d202f78f26c1d2f5">
  <xsd:schema xmlns:xsd="http://www.w3.org/2001/XMLSchema" xmlns:xs="http://www.w3.org/2001/XMLSchema" xmlns:p="http://schemas.microsoft.com/office/2006/metadata/properties" xmlns:ns2="554dd1bd-6ef1-4b7b-bf23-39a7f21b8d04" xmlns:ns3="94e07b66-d7d3-4a63-b593-58b5ca896dd0" targetNamespace="http://schemas.microsoft.com/office/2006/metadata/properties" ma:root="true" ma:fieldsID="3e41b68f723fae813087f3558f043160" ns2:_="" ns3:_="">
    <xsd:import namespace="554dd1bd-6ef1-4b7b-bf23-39a7f21b8d04"/>
    <xsd:import namespace="94e07b66-d7d3-4a63-b593-58b5ca896d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dd1bd-6ef1-4b7b-bf23-39a7f21b8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7b66-d7d3-4a63-b593-58b5ca896dd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1995bc3-888d-4294-94ec-595a65c5dccb}" ma:internalName="TaxCatchAll" ma:showField="CatchAllData" ma:web="94e07b66-d7d3-4a63-b593-58b5ca896d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e07b66-d7d3-4a63-b593-58b5ca896dd0" xsi:nil="true"/>
    <lcf76f155ced4ddcb4097134ff3c332f xmlns="554dd1bd-6ef1-4b7b-bf23-39a7f21b8d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5E3948-35A1-42CE-9E5A-BCD734171A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882E59-9DD5-47E2-9947-7B46F2BA6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dd1bd-6ef1-4b7b-bf23-39a7f21b8d04"/>
    <ds:schemaRef ds:uri="94e07b66-d7d3-4a63-b593-58b5ca896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0D3285-AE37-4752-832D-CEFBEEFD514B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554dd1bd-6ef1-4b7b-bf23-39a7f21b8d04"/>
    <ds:schemaRef ds:uri="http://schemas.microsoft.com/office/2006/documentManagement/types"/>
    <ds:schemaRef ds:uri="94e07b66-d7d3-4a63-b593-58b5ca896dd0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por Lotes</vt:lpstr>
      <vt:lpstr>Formulario 1</vt:lpstr>
      <vt:lpstr>'Formulario 1'!Área_de_impresión</vt:lpstr>
      <vt:lpstr>'Presupuesto Oficial por Lotes'!Área_de_impresión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Gonzalez</dc:creator>
  <cp:keywords/>
  <dc:description/>
  <cp:lastModifiedBy>Brayan Andres Velasquez Bueno</cp:lastModifiedBy>
  <cp:revision/>
  <dcterms:created xsi:type="dcterms:W3CDTF">2022-07-01T07:09:00Z</dcterms:created>
  <dcterms:modified xsi:type="dcterms:W3CDTF">2024-11-15T15:06:28Z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0x010100A51BFE3AAF629A42A0DF07484DDF38AA</vt:lpwstr>
  </property>
  <property fmtid="{D5CDD505-2E9C-101B-9397-08002B2CF9AE}" pid="3" name="MediaServiceImageTags">
    <vt:lpwstr/>
  </property>
</Properties>
</file>