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laura\Desktop\INSUMOS\"/>
    </mc:Choice>
  </mc:AlternateContent>
  <xr:revisionPtr revIDLastSave="0" documentId="13_ncr:1_{EAA6FAEC-B681-4157-9C00-DFA502FD11A2}" xr6:coauthVersionLast="37" xr6:coauthVersionMax="47" xr10:uidLastSave="{00000000-0000-0000-0000-000000000000}"/>
  <bookViews>
    <workbookView xWindow="0" yWindow="0" windowWidth="15345" windowHeight="4170" xr2:uid="{00000000-000D-0000-FFFF-FFFF00000000}"/>
  </bookViews>
  <sheets>
    <sheet name="LOTE 2" sheetId="9" r:id="rId1"/>
  </sheets>
  <calcPr calcId="162913" iterateDelta="1E-4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6" i="9" l="1"/>
  <c r="G4" i="9"/>
  <c r="I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4" i="9"/>
  <c r="G8" i="9"/>
  <c r="I8" i="9"/>
  <c r="G9" i="9"/>
  <c r="I9" i="9"/>
  <c r="I10" i="9"/>
  <c r="I11" i="9"/>
  <c r="I12" i="9"/>
  <c r="I13" i="9"/>
  <c r="I14" i="9"/>
  <c r="I15" i="9"/>
  <c r="I16" i="9"/>
  <c r="I17" i="9"/>
  <c r="I18" i="9"/>
  <c r="I19" i="9"/>
  <c r="I20" i="9"/>
  <c r="G21" i="9"/>
  <c r="I21" i="9"/>
  <c r="G22" i="9"/>
  <c r="I22" i="9"/>
  <c r="I23" i="9"/>
  <c r="I24" i="9"/>
  <c r="G25" i="9"/>
  <c r="I25" i="9"/>
  <c r="G26" i="9"/>
  <c r="I26" i="9"/>
  <c r="G27" i="9"/>
  <c r="I27" i="9"/>
  <c r="G28" i="9"/>
  <c r="I28" i="9"/>
  <c r="G29" i="9"/>
  <c r="I29" i="9"/>
  <c r="G30" i="9"/>
  <c r="I30" i="9"/>
  <c r="G31" i="9"/>
  <c r="I31" i="9"/>
  <c r="G32" i="9"/>
  <c r="I32" i="9"/>
  <c r="G33" i="9"/>
  <c r="I33" i="9"/>
  <c r="G34" i="9"/>
  <c r="I34" i="9"/>
  <c r="G35" i="9"/>
  <c r="I35" i="9"/>
  <c r="G36" i="9"/>
  <c r="G37" i="9"/>
  <c r="I37" i="9"/>
  <c r="G7" i="9"/>
  <c r="I7" i="9"/>
  <c r="G6" i="9"/>
  <c r="I6" i="9"/>
  <c r="G5" i="9"/>
  <c r="I5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</calcChain>
</file>

<file path=xl/sharedStrings.xml><?xml version="1.0" encoding="utf-8"?>
<sst xmlns="http://schemas.openxmlformats.org/spreadsheetml/2006/main" count="121" uniqueCount="74">
  <si>
    <t xml:space="preserve">VALOR TOTAL EN LETRAS Y  NÚMEROS: </t>
  </si>
  <si>
    <t>Pertenezco al Régimen:</t>
  </si>
  <si>
    <t>FIRMA REPRESENTANTE LEGAL</t>
  </si>
  <si>
    <t xml:space="preserve">Ítem </t>
  </si>
  <si>
    <t>VALOR UNITARIO SIN IVA</t>
  </si>
  <si>
    <t xml:space="preserve">DISTRITO DE SANTIAGO DE CALI
SECRETARÍA DE SALUD PÚBLICA 
PROCESO DE SELECCIÓN DE MINIMA CUANTIA 
</t>
  </si>
  <si>
    <t>Descripción del suministro</t>
  </si>
  <si>
    <t>ANEXO. PROPUESTA ECONOMICA - PROCESO No: 4145.010.32.1.2151-2024</t>
  </si>
  <si>
    <t xml:space="preserve">DETALLE </t>
  </si>
  <si>
    <t xml:space="preserve">UNIDAD DE MEDIDA </t>
  </si>
  <si>
    <t>Pístola medidor de temperatura con tecnología láser infrarrojo.</t>
  </si>
  <si>
    <t>Pístola medidor de temperatura con tecnología láser infrarrojo. Resolución óptica (distancia a objetivo) de 12:1 Doble láser de enfoque del objetivo; autoescaneo; máx./mín./prom./dif.; alarma alta/baja; pantalla retroiluminada y función de apagado automático Protección ante caídas desde 6,6' (2 m) Rango de medición: -22 a 752 °F (-30 a 400 °C) No es un dispositivo médico; el termómetro NO se debe utilizar en personas ni animales.</t>
  </si>
  <si>
    <t xml:space="preserve">Unidad </t>
  </si>
  <si>
    <t>Termómetro de alcohol</t>
  </si>
  <si>
    <t>Termómetro de alcohol porta vacunas, con base en acrilico. Escala de -10 a 110 °C</t>
  </si>
  <si>
    <t>Refrigerador horizontal</t>
  </si>
  <si>
    <t>Refrigerador horizontal multizona con pared de hielo, Rango de Temperatura sobre 25°C a 43°C AMB +2 a +8 Capacidad de Vacuna (Litros) brutos 113 litros Consumo de Energía kWh/24 hrs, funcionamiento estable s (cu. ft.) 0.71 kw conectado Dimensiones Externas (aprox) 84 x 72 x 70 cm Superficie exterior: Acero galvanizado pintado al horno Numero Canastillas 3 con código Código PQS,</t>
  </si>
  <si>
    <t>Congelador horizontal</t>
  </si>
  <si>
    <t>Congelador Horizontal de 387 Litros Brutos Congelador dual, cuenta con opciones de congelador de 0°C a -18°C y refrigerador de 1°C a 5°C, cuerpo y tanque en lámina galvanizada prepintada más resistente al óxido.</t>
  </si>
  <si>
    <t>Nevera tipo caja térmica para transporte de biológico avalado por OMS</t>
  </si>
  <si>
    <t>Neveras tipo caja termica para transporte de biológico: Capacidad 22,4 litros - Avalado por la OMS Peso cargado completamente: 49,2 Kilos Peso vacío: 18,15 Kilos Material superficial externo: Polyethylene Material de revestimiento interno: Polyethylene Material del aislamiento: Polyurethane Grueso del aislamiento: 100 mm Dimensiones externas aproximadas:77 x 61,5 x 51,5 cm Dimensiones internas aproximadas: 52 x 37 x 28,2 cm Dimensiones aproximadas de almacenamiento de vacunas: 44,8 x 29,8 x 16,8 cm Tipo de tapa y fijación: Bisagras fijas Numero de paquetes fríos incluidos: 31 de 0.6 litros Vida actual de frio sin abrir a 43°C + 1°C: 153,5 Horas PQS: E004/046</t>
  </si>
  <si>
    <t>Termo para transporte de biológico: Capacidad 2,6 litros. - Avalado por la OMS.</t>
  </si>
  <si>
    <t>Termo para transporte de biológico: Capacidad 2,6 litros. - Avalado por la OMS. Peso Vacío: 1.8 Kilos Peso cargado: 6.5 Kilos Espesor Aislamiento: 25 - 35 mm Color Externo: Gris Dimensiones Externas: 29 x 24 x 32 Cm Dimensiones Internas: 22 x 18 x 24 Cm Dimensiones Vacunas: 14.5 x 11.5 x 16 Cm Vida fría sin abrir: 41 Horas 29 minutos a 43 °C Material Externo: Polipropileno Aislamiento: Poliuretano Paquetes fríos: 8 Tipo de Paquete frío: 400 cc Tapa Tipo: Removible Verification Protocol: PQS E004/VC01- VP.2 Codigo PQS: E004/032</t>
  </si>
  <si>
    <t xml:space="preserve">Prueba rápido virus de leucemia y SIDA felino </t>
  </si>
  <si>
    <t xml:space="preserve">Kit X 10 unidades </t>
  </si>
  <si>
    <t xml:space="preserve">Prueba rápido virus de moquillo </t>
  </si>
  <si>
    <t xml:space="preserve">Prueba de babesia, anaplasma y erlichia </t>
  </si>
  <si>
    <t xml:space="preserve">Furosemida </t>
  </si>
  <si>
    <t xml:space="preserve">Fco X 10 ml </t>
  </si>
  <si>
    <t>Gentamicina base 0,3 g/100 ml, mometasona furoato 0,1 g/100ml, clotrimazol 0,1 g/100ml. Tubo x 15 ml</t>
  </si>
  <si>
    <t xml:space="preserve">Tubo X 15 ml </t>
  </si>
  <si>
    <t xml:space="preserve">Etamsilato 125 mg </t>
  </si>
  <si>
    <t xml:space="preserve">Fco X 50 ml </t>
  </si>
  <si>
    <t xml:space="preserve">Doxapram clorhidrato 2 g. </t>
  </si>
  <si>
    <t xml:space="preserve">Adrenalina </t>
  </si>
  <si>
    <t xml:space="preserve">Fco x 20 ml </t>
  </si>
  <si>
    <t xml:space="preserve">Ivermectina 1% inyectable </t>
  </si>
  <si>
    <t xml:space="preserve">Fco x 50 ml </t>
  </si>
  <si>
    <t>Tabletas anticoccidias: Composición febendazol 500 mg, prazicuantel 50 mg, toltrazuril 150 mg</t>
  </si>
  <si>
    <t xml:space="preserve">Caja X 30 tabletas </t>
  </si>
  <si>
    <t>Antiparasitario externo Amitraz al 12,5 % para uso en aspersion</t>
  </si>
  <si>
    <t xml:space="preserve">Frasco 1000 ml </t>
  </si>
  <si>
    <t xml:space="preserve">Amonio cuaternario de sexta generación </t>
  </si>
  <si>
    <t xml:space="preserve">Galon X 4 litros </t>
  </si>
  <si>
    <t xml:space="preserve">Desinfectante, detergente de cadena lineal al 11,5% </t>
  </si>
  <si>
    <t>Solución de Clorhexidina: composicion Clorhexidina digluconato al 0.5% en vehículo acuoso</t>
  </si>
  <si>
    <t xml:space="preserve">Cloruro de sodio </t>
  </si>
  <si>
    <t xml:space="preserve">Bolsa X 500 ml </t>
  </si>
  <si>
    <t xml:space="preserve">Esparadrapo tipo hospitalario </t>
  </si>
  <si>
    <t xml:space="preserve">Contenedor x 5 rollos </t>
  </si>
  <si>
    <t xml:space="preserve">Guantes de nitrilo Talla M </t>
  </si>
  <si>
    <t xml:space="preserve">Caja X 100 unidades </t>
  </si>
  <si>
    <t xml:space="preserve">Recolector de cortopunzantes - guardían X 1,5 litros </t>
  </si>
  <si>
    <t xml:space="preserve">Bolsa roja riesgo biologico tamaño 70 X 90 cm calibre minimo 2 </t>
  </si>
  <si>
    <t xml:space="preserve">Bolsa roja riesgo biologico tamaño 45 X 60 cm calibre minimo 2 </t>
  </si>
  <si>
    <t xml:space="preserve">Bolsa roja riesgo biologico tamaño 30 x 40 cm </t>
  </si>
  <si>
    <t xml:space="preserve">Nevera portátil de poliestireno, con manijas laterales y cuerda colgante de 10 litros </t>
  </si>
  <si>
    <t xml:space="preserve">Nevera portátil de poliestireno, con manijas laterales y cuerda colgante de 20 litros </t>
  </si>
  <si>
    <t xml:space="preserve">Alcohol antiseptico </t>
  </si>
  <si>
    <t>Concentrado gatos, todas las razas, croquetas bulto 8 kg, proteina a base de polloconcentrado para gatos, todas las razas, croquetas ProteínaMínimo31.00% GrasaMínimo10.00% FibraMáximo4.00% HumedadMáximo12.00% CalcioMínimo1.00% FósforoMínimo0.80% TaurinaMínimo0.10% Empaque plastico hermeticamente sellado</t>
  </si>
  <si>
    <t xml:space="preserve">Bulto X 8 kg </t>
  </si>
  <si>
    <t>Concentrado para perros adultos, para todas las razas. croquetas. Proteína Cruda (Mín.) 22.0% Grasa Cruda (Mín.) 10.0% Fibra Cruda (Máx.) 4.0% Humedad (Máx.) 10.0% Cenizas (Máx) 8.0% Calcio (Mín) 1.0% Fósforo (Min) 0.8% empaque plástico sellado herméticamente</t>
  </si>
  <si>
    <t xml:space="preserve">Bulto x 25 kg </t>
  </si>
  <si>
    <t>Pértiga de control animal en acero giro 360 • Empuñaduras antideslizantes • Mecanismo de bloqueo automático • Soga grande con resorte interno y sistema de liberacion prolongado • Protector de mordida • Soga recubierta • Control deslizante fácil de usar (Lanzamiento instantáneo) • Perilla de liberación Lanzamiento rápido) . Mecanismo de liberación dual (Lanzamiento rápido o instantáneo)</t>
  </si>
  <si>
    <t>Kit de soporte portamanguera de pared con manivela de rueda libre para 50 metros de manguera, incluye la manguera de 50 metros diámetro 13 mm</t>
  </si>
  <si>
    <t>cantidad</t>
  </si>
  <si>
    <t>valor total con iva</t>
  </si>
  <si>
    <t>IVA</t>
  </si>
  <si>
    <t>VALOR UNITARIO CON IVA</t>
  </si>
  <si>
    <t>TOTAL IVA INCLUIDO</t>
  </si>
  <si>
    <t>IVA %</t>
  </si>
  <si>
    <t xml:space="preserve">RANSES DIAZ GONZÁLEZ             
C.C. NO. 1.107.536.812 DE CALI   
REPRESENTANTE LEGAL
ALTERNATIVA SOCIAL COLOMBIA   
901608365-2
DIRECCIÓN: CR 7 H 64 26 
TELÉFONO: 3184156668
</t>
  </si>
  <si>
    <t>valor total sin iva</t>
  </si>
  <si>
    <t xml:space="preserve">SESENTA Y SIETE MILLONES CINCO MIL TRESCIENTOS VEINTISEIS PESOS M/CTE ($67.005.326)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</si>
</sst>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ArialMT"/>
    </font>
    <font>
      <sz val="8"/>
      <color rgb="FF404040"/>
      <name val="ArialMT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2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167" fontId="13" fillId="2" borderId="2" xfId="10" applyNumberFormat="1" applyFont="1" applyFill="1" applyBorder="1" applyAlignment="1">
      <alignment horizontal="center" vertical="center" wrapText="1"/>
    </xf>
    <xf numFmtId="167" fontId="0" fillId="0" borderId="0" xfId="0" applyNumberFormat="1"/>
    <xf numFmtId="9" fontId="13" fillId="2" borderId="2" xfId="11" applyFont="1" applyFill="1" applyBorder="1" applyAlignment="1">
      <alignment horizontal="center" vertical="center" wrapText="1"/>
    </xf>
    <xf numFmtId="9" fontId="15" fillId="0" borderId="1" xfId="11" applyFont="1" applyBorder="1" applyAlignment="1">
      <alignment horizontal="center" vertical="center"/>
    </xf>
    <xf numFmtId="9" fontId="15" fillId="0" borderId="0" xfId="11" applyFont="1" applyAlignment="1">
      <alignment horizontal="center" vertical="center"/>
    </xf>
    <xf numFmtId="167" fontId="15" fillId="0" borderId="1" xfId="0" applyNumberFormat="1" applyFont="1" applyBorder="1" applyAlignment="1">
      <alignment horizontal="center" vertical="center"/>
    </xf>
    <xf numFmtId="167" fontId="15" fillId="0" borderId="1" xfId="10" applyNumberFormat="1" applyFont="1" applyBorder="1" applyAlignment="1">
      <alignment horizontal="center" vertical="center"/>
    </xf>
    <xf numFmtId="167" fontId="15" fillId="0" borderId="0" xfId="10" applyNumberFormat="1" applyFont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167" fontId="9" fillId="0" borderId="1" xfId="10" applyNumberFormat="1" applyFont="1" applyBorder="1" applyAlignment="1">
      <alignment horizontal="center" vertical="center" wrapText="1"/>
    </xf>
    <xf numFmtId="167" fontId="15" fillId="5" borderId="1" xfId="10" applyNumberFormat="1" applyFont="1" applyFill="1" applyBorder="1" applyAlignment="1">
      <alignment horizontal="center" vertical="center"/>
    </xf>
    <xf numFmtId="9" fontId="15" fillId="5" borderId="1" xfId="1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7" fontId="16" fillId="6" borderId="1" xfId="1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 applyAlignment="1">
      <alignment horizontal="center"/>
    </xf>
    <xf numFmtId="167" fontId="18" fillId="0" borderId="0" xfId="10" applyNumberFormat="1" applyFont="1" applyAlignment="1">
      <alignment horizontal="center" vertical="center"/>
    </xf>
    <xf numFmtId="9" fontId="18" fillId="0" borderId="0" xfId="1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2">
    <cellStyle name="Millares 5" xfId="1" xr:uid="{00000000-0005-0000-0000-000000000000}"/>
    <cellStyle name="Millares 5 3" xfId="2" xr:uid="{00000000-0005-0000-0000-000001000000}"/>
    <cellStyle name="Moneda" xfId="10" builtinId="4"/>
    <cellStyle name="Moneda 2" xfId="3" xr:uid="{00000000-0005-0000-0000-000002000000}"/>
    <cellStyle name="Moneda 3" xfId="4" xr:uid="{00000000-0005-0000-0000-000003000000}"/>
    <cellStyle name="Moneda 3 3" xfId="5" xr:uid="{00000000-0005-0000-0000-000004000000}"/>
    <cellStyle name="Moneda 4" xfId="6" xr:uid="{00000000-0005-0000-0000-000005000000}"/>
    <cellStyle name="Moneda 5" xfId="9" xr:uid="{00000000-0005-0000-0000-000006000000}"/>
    <cellStyle name="Normal" xfId="0" builtinId="0"/>
    <cellStyle name="Normal 2" xfId="7" xr:uid="{00000000-0005-0000-0000-000008000000}"/>
    <cellStyle name="Normal 5 2" xfId="8" xr:uid="{00000000-0005-0000-0000-000009000000}"/>
    <cellStyle name="Porcentaje" xfId="1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137584</xdr:colOff>
      <xdr:row>44</xdr:row>
      <xdr:rowOff>137583</xdr:rowOff>
    </xdr:from>
    <xdr:to>
      <xdr:col>2</xdr:col>
      <xdr:colOff>1763184</xdr:colOff>
      <xdr:row>48</xdr:row>
      <xdr:rowOff>175471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55F99F-73F4-5D4D-FFF9-66497F25D8F4}"/>
            </a:ext>
          </a:extLst>
        </xdr:cNvPr>
        <xdr:cNvPicPr/>
      </xdr:nvPicPr>
      <xdr:blipFill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551" b="89888" l="9748" r="94025">
                      <a14:backgroundMark x1="31761" y1="55056" x2="31761" y2="55056"/>
                      <a14:backgroundMark x1="23899" y1="50562" x2="23899" y2="50562"/>
                      <a14:backgroundMark x1="20126" y1="58989" x2="20126" y2="58989"/>
                      <a14:backgroundMark x1="31132" y1="71910" x2="31132" y2="71910"/>
                      <a14:backgroundMark x1="36478" y1="72472" x2="36478" y2="72472"/>
                      <a14:backgroundMark x1="37736" y1="65730" x2="37736" y2="65730"/>
                      <a14:backgroundMark x1="41195" y1="67416" x2="41195" y2="67416"/>
                      <a14:backgroundMark x1="41195" y1="74157" x2="41195" y2="74157"/>
                      <a14:backgroundMark x1="46855" y1="69101" x2="46855" y2="69101"/>
                      <a14:backgroundMark x1="46226" y1="52247" x2="46226" y2="52247"/>
                      <a14:backgroundMark x1="50629" y1="62921" x2="50629" y2="62921"/>
                      <a14:backgroundMark x1="51887" y1="73034" x2="51887" y2="73034"/>
                      <a14:backgroundMark x1="50943" y1="68539" x2="50943" y2="68539"/>
                      <a14:backgroundMark x1="22956" y1="64607" x2="23270" y2="64607"/>
                      <a14:backgroundMark x1="56604" y1="70787" x2="56604" y2="70787"/>
                      <a14:backgroundMark x1="55660" y1="54494" x2="55660" y2="54494"/>
                      <a14:backgroundMark x1="54717" y1="47753" x2="54717" y2="47753"/>
                      <a14:backgroundMark x1="53145" y1="62921" x2="53145" y2="62921"/>
                      <a14:backgroundMark x1="56289" y1="61798" x2="56289" y2="61798"/>
                      <a14:backgroundMark x1="58491" y1="60112" x2="58491" y2="60112"/>
                      <a14:backgroundMark x1="64151" y1="53933" x2="64151" y2="53933"/>
                      <a14:backgroundMark x1="66038" y1="61236" x2="66038" y2="61236"/>
                      <a14:backgroundMark x1="60063" y1="63483" x2="60063" y2="63483"/>
                      <a14:backgroundMark x1="74528" y1="67416" x2="74528" y2="67416"/>
                      <a14:backgroundMark x1="77044" y1="61236" x2="77044" y2="61236"/>
                      <a14:backgroundMark x1="76730" y1="56180" x2="76730" y2="56180"/>
                      <a14:backgroundMark x1="79560" y1="48315" x2="79560" y2="48315"/>
                      <a14:backgroundMark x1="76101" y1="50000" x2="76101" y2="50000"/>
                      <a14:backgroundMark x1="72956" y1="58427" x2="72956" y2="58427"/>
                      <a14:backgroundMark x1="87421" y1="51124" x2="87421" y2="51124"/>
                      <a14:backgroundMark x1="83648" y1="58989" x2="83648" y2="58989"/>
                      <a14:backgroundMark x1="83962" y1="64607" x2="83962" y2="64607"/>
                      <a14:backgroundMark x1="64151" y1="67416" x2="64151" y2="67416"/>
                      <a14:backgroundMark x1="71698" y1="46067" x2="71698" y2="460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96801">
          <a:off x="3164417" y="19166416"/>
          <a:ext cx="1625600" cy="7893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showGridLines="0" tabSelected="1" topLeftCell="A38" zoomScale="90" zoomScaleNormal="90" workbookViewId="0">
      <selection activeCell="B46" sqref="B46"/>
    </sheetView>
  </sheetViews>
  <sheetFormatPr baseColWidth="10" defaultRowHeight="15" x14ac:dyDescent="0.25"/>
  <cols>
    <col min="1" max="1" width="11.42578125" style="11"/>
    <col min="2" max="2" width="34" style="10" customWidth="1"/>
    <col min="3" max="3" width="49.28515625" style="10" customWidth="1"/>
    <col min="4" max="4" width="15.7109375" style="11" customWidth="1"/>
    <col min="5" max="5" width="11.42578125" style="11"/>
    <col min="6" max="6" width="11.42578125" style="20"/>
    <col min="7" max="7" width="16.140625" style="20" customWidth="1"/>
    <col min="8" max="8" width="17.28515625" style="17" customWidth="1"/>
    <col min="9" max="10" width="23.140625" style="12" customWidth="1"/>
    <col min="11" max="11" width="21.140625" style="20" customWidth="1"/>
  </cols>
  <sheetData>
    <row r="1" spans="1:13" ht="51.75" customHeight="1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3" x14ac:dyDescent="0.25">
      <c r="A2" s="38" t="s">
        <v>7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3" s="4" customFormat="1" ht="33.75" x14ac:dyDescent="0.2">
      <c r="A3" s="8" t="s">
        <v>3</v>
      </c>
      <c r="B3" s="7" t="s">
        <v>6</v>
      </c>
      <c r="C3" s="8" t="s">
        <v>8</v>
      </c>
      <c r="D3" s="9" t="s">
        <v>9</v>
      </c>
      <c r="E3" s="9" t="s">
        <v>65</v>
      </c>
      <c r="F3" s="13" t="s">
        <v>4</v>
      </c>
      <c r="G3" s="13" t="s">
        <v>67</v>
      </c>
      <c r="H3" s="15" t="s">
        <v>70</v>
      </c>
      <c r="I3" s="9" t="s">
        <v>68</v>
      </c>
      <c r="J3" s="9" t="s">
        <v>72</v>
      </c>
      <c r="K3" s="13" t="s">
        <v>66</v>
      </c>
    </row>
    <row r="4" spans="1:13" ht="88.5" customHeight="1" x14ac:dyDescent="0.25">
      <c r="A4" s="28">
        <v>1</v>
      </c>
      <c r="B4" s="5" t="s">
        <v>10</v>
      </c>
      <c r="C4" s="5" t="s">
        <v>11</v>
      </c>
      <c r="D4" s="6" t="s">
        <v>12</v>
      </c>
      <c r="E4" s="6">
        <v>5</v>
      </c>
      <c r="F4" s="23">
        <v>300000</v>
      </c>
      <c r="G4" s="23">
        <f>F4*19%</f>
        <v>57000</v>
      </c>
      <c r="H4" s="16">
        <v>0.19</v>
      </c>
      <c r="I4" s="18">
        <f>F4+G4</f>
        <v>357000</v>
      </c>
      <c r="J4" s="18">
        <f>F4*1</f>
        <v>300000</v>
      </c>
      <c r="K4" s="19">
        <f t="shared" ref="K4:K37" si="0">I4*E4</f>
        <v>1785000</v>
      </c>
      <c r="M4" s="14"/>
    </row>
    <row r="5" spans="1:13" ht="48.75" customHeight="1" x14ac:dyDescent="0.25">
      <c r="A5" s="28">
        <v>2</v>
      </c>
      <c r="B5" s="5" t="s">
        <v>13</v>
      </c>
      <c r="C5" s="5" t="s">
        <v>14</v>
      </c>
      <c r="D5" s="6" t="s">
        <v>12</v>
      </c>
      <c r="E5" s="6">
        <v>21</v>
      </c>
      <c r="F5" s="23">
        <v>30000</v>
      </c>
      <c r="G5" s="23">
        <f t="shared" ref="G5:G9" si="1">F5*19%</f>
        <v>5700</v>
      </c>
      <c r="H5" s="16">
        <v>0.19</v>
      </c>
      <c r="I5" s="18">
        <f>F5+G5</f>
        <v>35700</v>
      </c>
      <c r="J5" s="18">
        <f t="shared" ref="J5:J37" si="2">F5*1</f>
        <v>30000</v>
      </c>
      <c r="K5" s="19">
        <f t="shared" si="0"/>
        <v>749700</v>
      </c>
    </row>
    <row r="6" spans="1:13" ht="78.75" x14ac:dyDescent="0.25">
      <c r="A6" s="28">
        <v>3</v>
      </c>
      <c r="B6" s="5" t="s">
        <v>15</v>
      </c>
      <c r="C6" s="5" t="s">
        <v>16</v>
      </c>
      <c r="D6" s="6" t="s">
        <v>12</v>
      </c>
      <c r="E6" s="6">
        <v>1</v>
      </c>
      <c r="F6" s="23">
        <v>11583333.613445379</v>
      </c>
      <c r="G6" s="23">
        <f t="shared" si="1"/>
        <v>2200833.3865546221</v>
      </c>
      <c r="H6" s="16">
        <v>0.19</v>
      </c>
      <c r="I6" s="18">
        <f>F6+G6</f>
        <v>13784167</v>
      </c>
      <c r="J6" s="18">
        <f t="shared" si="2"/>
        <v>11583333.613445379</v>
      </c>
      <c r="K6" s="19">
        <f t="shared" si="0"/>
        <v>13784167</v>
      </c>
    </row>
    <row r="7" spans="1:13" ht="45" x14ac:dyDescent="0.25">
      <c r="A7" s="28">
        <v>4</v>
      </c>
      <c r="B7" s="5" t="s">
        <v>17</v>
      </c>
      <c r="C7" s="5" t="s">
        <v>18</v>
      </c>
      <c r="D7" s="6" t="s">
        <v>12</v>
      </c>
      <c r="E7" s="6">
        <v>1</v>
      </c>
      <c r="F7" s="23">
        <v>2966666.3865546221</v>
      </c>
      <c r="G7" s="23">
        <f t="shared" si="1"/>
        <v>563666.61344537826</v>
      </c>
      <c r="H7" s="16">
        <v>0.19</v>
      </c>
      <c r="I7" s="18">
        <f>F7+G7</f>
        <v>3530333.0000000005</v>
      </c>
      <c r="J7" s="18">
        <f t="shared" si="2"/>
        <v>2966666.3865546221</v>
      </c>
      <c r="K7" s="19">
        <f t="shared" si="0"/>
        <v>3530333.0000000005</v>
      </c>
    </row>
    <row r="8" spans="1:13" ht="123.75" x14ac:dyDescent="0.25">
      <c r="A8" s="28">
        <v>5</v>
      </c>
      <c r="B8" s="5" t="s">
        <v>19</v>
      </c>
      <c r="C8" s="5" t="s">
        <v>20</v>
      </c>
      <c r="D8" s="6" t="s">
        <v>12</v>
      </c>
      <c r="E8" s="6">
        <v>2</v>
      </c>
      <c r="F8" s="23">
        <v>3800000</v>
      </c>
      <c r="G8" s="23">
        <f t="shared" si="1"/>
        <v>722000</v>
      </c>
      <c r="H8" s="16">
        <v>0.19</v>
      </c>
      <c r="I8" s="18">
        <f t="shared" ref="I8:I37" si="3">F8+G8</f>
        <v>4522000</v>
      </c>
      <c r="J8" s="18">
        <f t="shared" si="2"/>
        <v>3800000</v>
      </c>
      <c r="K8" s="19">
        <f t="shared" si="0"/>
        <v>9044000</v>
      </c>
    </row>
    <row r="9" spans="1:13" ht="101.25" x14ac:dyDescent="0.25">
      <c r="A9" s="28">
        <v>6</v>
      </c>
      <c r="B9" s="5" t="s">
        <v>21</v>
      </c>
      <c r="C9" s="5" t="s">
        <v>22</v>
      </c>
      <c r="D9" s="6" t="s">
        <v>12</v>
      </c>
      <c r="E9" s="6">
        <v>16</v>
      </c>
      <c r="F9" s="23">
        <v>430000</v>
      </c>
      <c r="G9" s="23">
        <f t="shared" si="1"/>
        <v>81700</v>
      </c>
      <c r="H9" s="16">
        <v>0.19</v>
      </c>
      <c r="I9" s="18">
        <f t="shared" si="3"/>
        <v>511700</v>
      </c>
      <c r="J9" s="18">
        <f t="shared" si="2"/>
        <v>430000</v>
      </c>
      <c r="K9" s="19">
        <f t="shared" si="0"/>
        <v>8187200</v>
      </c>
    </row>
    <row r="10" spans="1:13" x14ac:dyDescent="0.25">
      <c r="A10" s="28">
        <v>7</v>
      </c>
      <c r="B10" s="5" t="s">
        <v>23</v>
      </c>
      <c r="C10" s="5" t="s">
        <v>24</v>
      </c>
      <c r="D10" s="6" t="s">
        <v>12</v>
      </c>
      <c r="E10" s="6">
        <v>5</v>
      </c>
      <c r="F10" s="19">
        <v>302026.59999999998</v>
      </c>
      <c r="G10" s="19">
        <v>0</v>
      </c>
      <c r="H10" s="16">
        <v>0</v>
      </c>
      <c r="I10" s="18">
        <f t="shared" si="3"/>
        <v>302026.59999999998</v>
      </c>
      <c r="J10" s="18">
        <f t="shared" si="2"/>
        <v>302026.59999999998</v>
      </c>
      <c r="K10" s="19">
        <f t="shared" si="0"/>
        <v>1510133</v>
      </c>
    </row>
    <row r="11" spans="1:13" x14ac:dyDescent="0.25">
      <c r="A11" s="28">
        <v>8</v>
      </c>
      <c r="B11" s="5" t="s">
        <v>25</v>
      </c>
      <c r="C11" s="5" t="s">
        <v>24</v>
      </c>
      <c r="D11" s="6" t="s">
        <v>12</v>
      </c>
      <c r="E11" s="6">
        <v>5</v>
      </c>
      <c r="F11" s="19">
        <v>224133.4</v>
      </c>
      <c r="G11" s="19">
        <v>0</v>
      </c>
      <c r="H11" s="16">
        <v>0</v>
      </c>
      <c r="I11" s="18">
        <f t="shared" si="3"/>
        <v>224133.4</v>
      </c>
      <c r="J11" s="18">
        <f t="shared" si="2"/>
        <v>224133.4</v>
      </c>
      <c r="K11" s="19">
        <f t="shared" si="0"/>
        <v>1120667</v>
      </c>
    </row>
    <row r="12" spans="1:13" x14ac:dyDescent="0.25">
      <c r="A12" s="28">
        <v>9</v>
      </c>
      <c r="B12" s="5" t="s">
        <v>26</v>
      </c>
      <c r="C12" s="5" t="s">
        <v>24</v>
      </c>
      <c r="D12" s="6" t="s">
        <v>12</v>
      </c>
      <c r="E12" s="6">
        <v>3</v>
      </c>
      <c r="F12" s="19">
        <v>331690</v>
      </c>
      <c r="G12" s="19">
        <v>0</v>
      </c>
      <c r="H12" s="16">
        <v>0</v>
      </c>
      <c r="I12" s="18">
        <f t="shared" si="3"/>
        <v>331690</v>
      </c>
      <c r="J12" s="18">
        <f t="shared" si="2"/>
        <v>331690</v>
      </c>
      <c r="K12" s="19">
        <f t="shared" si="0"/>
        <v>995070</v>
      </c>
    </row>
    <row r="13" spans="1:13" x14ac:dyDescent="0.25">
      <c r="A13" s="28">
        <v>10</v>
      </c>
      <c r="B13" s="5" t="s">
        <v>27</v>
      </c>
      <c r="C13" s="5" t="s">
        <v>28</v>
      </c>
      <c r="D13" s="6" t="s">
        <v>12</v>
      </c>
      <c r="E13" s="6">
        <v>1</v>
      </c>
      <c r="F13" s="19">
        <v>34217</v>
      </c>
      <c r="G13" s="19">
        <v>0</v>
      </c>
      <c r="H13" s="16">
        <v>0</v>
      </c>
      <c r="I13" s="18">
        <f t="shared" si="3"/>
        <v>34217</v>
      </c>
      <c r="J13" s="18">
        <f t="shared" si="2"/>
        <v>34217</v>
      </c>
      <c r="K13" s="19">
        <f t="shared" si="0"/>
        <v>34217</v>
      </c>
    </row>
    <row r="14" spans="1:13" ht="33.75" x14ac:dyDescent="0.25">
      <c r="A14" s="28">
        <v>11</v>
      </c>
      <c r="B14" s="5" t="s">
        <v>29</v>
      </c>
      <c r="C14" s="5" t="s">
        <v>30</v>
      </c>
      <c r="D14" s="6" t="s">
        <v>12</v>
      </c>
      <c r="E14" s="6">
        <v>2</v>
      </c>
      <c r="F14" s="19">
        <v>50170</v>
      </c>
      <c r="G14" s="19">
        <v>0</v>
      </c>
      <c r="H14" s="16">
        <v>0</v>
      </c>
      <c r="I14" s="18">
        <f t="shared" si="3"/>
        <v>50170</v>
      </c>
      <c r="J14" s="18">
        <f t="shared" si="2"/>
        <v>50170</v>
      </c>
      <c r="K14" s="19">
        <f t="shared" si="0"/>
        <v>100340</v>
      </c>
    </row>
    <row r="15" spans="1:13" x14ac:dyDescent="0.25">
      <c r="A15" s="28">
        <v>12</v>
      </c>
      <c r="B15" s="5" t="s">
        <v>31</v>
      </c>
      <c r="C15" s="5" t="s">
        <v>32</v>
      </c>
      <c r="D15" s="6" t="s">
        <v>12</v>
      </c>
      <c r="E15" s="6">
        <v>1</v>
      </c>
      <c r="F15" s="19">
        <v>87120</v>
      </c>
      <c r="G15" s="19">
        <v>0</v>
      </c>
      <c r="H15" s="16">
        <v>0</v>
      </c>
      <c r="I15" s="18">
        <f t="shared" si="3"/>
        <v>87120</v>
      </c>
      <c r="J15" s="18">
        <f t="shared" si="2"/>
        <v>87120</v>
      </c>
      <c r="K15" s="19">
        <f t="shared" si="0"/>
        <v>87120</v>
      </c>
    </row>
    <row r="16" spans="1:13" x14ac:dyDescent="0.25">
      <c r="A16" s="28">
        <v>13</v>
      </c>
      <c r="B16" s="5" t="s">
        <v>33</v>
      </c>
      <c r="C16" s="5" t="s">
        <v>28</v>
      </c>
      <c r="D16" s="6" t="s">
        <v>12</v>
      </c>
      <c r="E16" s="6">
        <v>1</v>
      </c>
      <c r="F16" s="19">
        <v>157173</v>
      </c>
      <c r="G16" s="19">
        <v>0</v>
      </c>
      <c r="H16" s="16">
        <v>0</v>
      </c>
      <c r="I16" s="18">
        <f t="shared" si="3"/>
        <v>157173</v>
      </c>
      <c r="J16" s="18">
        <f t="shared" si="2"/>
        <v>157173</v>
      </c>
      <c r="K16" s="19">
        <f t="shared" si="0"/>
        <v>157173</v>
      </c>
    </row>
    <row r="17" spans="1:12" x14ac:dyDescent="0.25">
      <c r="A17" s="28">
        <v>14</v>
      </c>
      <c r="B17" s="5" t="s">
        <v>34</v>
      </c>
      <c r="C17" s="5" t="s">
        <v>35</v>
      </c>
      <c r="D17" s="6" t="s">
        <v>12</v>
      </c>
      <c r="E17" s="6">
        <v>1</v>
      </c>
      <c r="F17" s="19">
        <v>47223</v>
      </c>
      <c r="G17" s="19">
        <v>0</v>
      </c>
      <c r="H17" s="16">
        <v>0</v>
      </c>
      <c r="I17" s="18">
        <f t="shared" si="3"/>
        <v>47223</v>
      </c>
      <c r="J17" s="18">
        <f t="shared" si="2"/>
        <v>47223</v>
      </c>
      <c r="K17" s="19">
        <f t="shared" si="0"/>
        <v>47223</v>
      </c>
    </row>
    <row r="18" spans="1:12" x14ac:dyDescent="0.25">
      <c r="A18" s="28">
        <v>15</v>
      </c>
      <c r="B18" s="5" t="s">
        <v>36</v>
      </c>
      <c r="C18" s="5" t="s">
        <v>37</v>
      </c>
      <c r="D18" s="6" t="s">
        <v>12</v>
      </c>
      <c r="E18" s="6">
        <v>1</v>
      </c>
      <c r="F18" s="19">
        <v>22717</v>
      </c>
      <c r="G18" s="19">
        <v>0</v>
      </c>
      <c r="H18" s="16">
        <v>0</v>
      </c>
      <c r="I18" s="18">
        <f t="shared" si="3"/>
        <v>22717</v>
      </c>
      <c r="J18" s="18">
        <f t="shared" si="2"/>
        <v>22717</v>
      </c>
      <c r="K18" s="19">
        <f t="shared" si="0"/>
        <v>22717</v>
      </c>
    </row>
    <row r="19" spans="1:12" ht="33.75" x14ac:dyDescent="0.25">
      <c r="A19" s="28">
        <v>16</v>
      </c>
      <c r="B19" s="5" t="s">
        <v>38</v>
      </c>
      <c r="C19" s="5" t="s">
        <v>39</v>
      </c>
      <c r="D19" s="6" t="s">
        <v>12</v>
      </c>
      <c r="E19" s="6">
        <v>40</v>
      </c>
      <c r="F19" s="19">
        <v>80000</v>
      </c>
      <c r="G19" s="19">
        <v>0</v>
      </c>
      <c r="H19" s="16">
        <v>0</v>
      </c>
      <c r="I19" s="18">
        <f t="shared" si="3"/>
        <v>80000</v>
      </c>
      <c r="J19" s="18">
        <f t="shared" si="2"/>
        <v>80000</v>
      </c>
      <c r="K19" s="19">
        <f t="shared" si="0"/>
        <v>3200000</v>
      </c>
    </row>
    <row r="20" spans="1:12" ht="22.5" x14ac:dyDescent="0.25">
      <c r="A20" s="28">
        <v>17</v>
      </c>
      <c r="B20" s="5" t="s">
        <v>40</v>
      </c>
      <c r="C20" s="5" t="s">
        <v>41</v>
      </c>
      <c r="D20" s="6" t="s">
        <v>12</v>
      </c>
      <c r="E20" s="6">
        <v>1</v>
      </c>
      <c r="F20" s="19">
        <v>89000</v>
      </c>
      <c r="G20" s="19">
        <v>0</v>
      </c>
      <c r="H20" s="16">
        <v>0</v>
      </c>
      <c r="I20" s="18">
        <f t="shared" si="3"/>
        <v>89000</v>
      </c>
      <c r="J20" s="18">
        <f t="shared" si="2"/>
        <v>89000</v>
      </c>
      <c r="K20" s="19">
        <f t="shared" si="0"/>
        <v>89000</v>
      </c>
    </row>
    <row r="21" spans="1:12" x14ac:dyDescent="0.25">
      <c r="A21" s="28">
        <v>18</v>
      </c>
      <c r="B21" s="5" t="s">
        <v>42</v>
      </c>
      <c r="C21" s="5" t="s">
        <v>43</v>
      </c>
      <c r="D21" s="6" t="s">
        <v>12</v>
      </c>
      <c r="E21" s="6">
        <v>1</v>
      </c>
      <c r="F21" s="19">
        <v>116005.88235294117</v>
      </c>
      <c r="G21" s="19">
        <f>F21*19%</f>
        <v>22041.117647058825</v>
      </c>
      <c r="H21" s="16">
        <v>0.19</v>
      </c>
      <c r="I21" s="18">
        <f t="shared" si="3"/>
        <v>138047</v>
      </c>
      <c r="J21" s="18">
        <f t="shared" si="2"/>
        <v>116005.88235294117</v>
      </c>
      <c r="K21" s="19">
        <f t="shared" si="0"/>
        <v>138047</v>
      </c>
      <c r="L21" s="14"/>
    </row>
    <row r="22" spans="1:12" ht="22.5" x14ac:dyDescent="0.25">
      <c r="A22" s="28">
        <v>19</v>
      </c>
      <c r="B22" s="5" t="s">
        <v>44</v>
      </c>
      <c r="C22" s="5" t="s">
        <v>43</v>
      </c>
      <c r="D22" s="6" t="s">
        <v>12</v>
      </c>
      <c r="E22" s="6">
        <v>20</v>
      </c>
      <c r="F22" s="19">
        <v>120000</v>
      </c>
      <c r="G22" s="19">
        <f>F22*19%</f>
        <v>22800</v>
      </c>
      <c r="H22" s="16">
        <v>0.19</v>
      </c>
      <c r="I22" s="18">
        <f t="shared" si="3"/>
        <v>142800</v>
      </c>
      <c r="J22" s="18">
        <f t="shared" si="2"/>
        <v>120000</v>
      </c>
      <c r="K22" s="19">
        <f t="shared" si="0"/>
        <v>2856000</v>
      </c>
    </row>
    <row r="23" spans="1:12" ht="33.75" x14ac:dyDescent="0.25">
      <c r="A23" s="28">
        <v>20</v>
      </c>
      <c r="B23" s="5" t="s">
        <v>45</v>
      </c>
      <c r="C23" s="5" t="s">
        <v>43</v>
      </c>
      <c r="D23" s="6" t="s">
        <v>12</v>
      </c>
      <c r="E23" s="6">
        <v>4</v>
      </c>
      <c r="F23" s="19">
        <v>290386.75</v>
      </c>
      <c r="G23" s="19">
        <v>0</v>
      </c>
      <c r="H23" s="16">
        <v>0</v>
      </c>
      <c r="I23" s="18">
        <f t="shared" si="3"/>
        <v>290386.75</v>
      </c>
      <c r="J23" s="18">
        <f t="shared" si="2"/>
        <v>290386.75</v>
      </c>
      <c r="K23" s="19">
        <f t="shared" si="0"/>
        <v>1161547</v>
      </c>
    </row>
    <row r="24" spans="1:12" x14ac:dyDescent="0.25">
      <c r="A24" s="29">
        <v>21</v>
      </c>
      <c r="B24" s="21" t="s">
        <v>46</v>
      </c>
      <c r="C24" s="21" t="s">
        <v>47</v>
      </c>
      <c r="D24" s="22" t="s">
        <v>12</v>
      </c>
      <c r="E24" s="22">
        <v>15</v>
      </c>
      <c r="F24" s="24">
        <v>7500</v>
      </c>
      <c r="G24" s="19">
        <v>0</v>
      </c>
      <c r="H24" s="25">
        <v>0</v>
      </c>
      <c r="I24" s="18">
        <f t="shared" si="3"/>
        <v>7500</v>
      </c>
      <c r="J24" s="18">
        <f t="shared" si="2"/>
        <v>7500</v>
      </c>
      <c r="K24" s="19">
        <f t="shared" si="0"/>
        <v>112500</v>
      </c>
    </row>
    <row r="25" spans="1:12" x14ac:dyDescent="0.25">
      <c r="A25" s="28">
        <v>22</v>
      </c>
      <c r="B25" s="5" t="s">
        <v>48</v>
      </c>
      <c r="C25" s="5" t="s">
        <v>49</v>
      </c>
      <c r="D25" s="6" t="s">
        <v>12</v>
      </c>
      <c r="E25" s="6">
        <v>1</v>
      </c>
      <c r="F25" s="19">
        <v>79552.100840336134</v>
      </c>
      <c r="G25" s="19">
        <f>F25*19%</f>
        <v>15114.899159663866</v>
      </c>
      <c r="H25" s="16">
        <v>0.19</v>
      </c>
      <c r="I25" s="18">
        <f t="shared" si="3"/>
        <v>94667</v>
      </c>
      <c r="J25" s="18">
        <f t="shared" si="2"/>
        <v>79552.100840336134</v>
      </c>
      <c r="K25" s="19">
        <f t="shared" si="0"/>
        <v>94667</v>
      </c>
      <c r="L25" s="14"/>
    </row>
    <row r="26" spans="1:12" x14ac:dyDescent="0.25">
      <c r="A26" s="28">
        <v>23</v>
      </c>
      <c r="B26" s="5" t="s">
        <v>50</v>
      </c>
      <c r="C26" s="5" t="s">
        <v>51</v>
      </c>
      <c r="D26" s="6" t="s">
        <v>12</v>
      </c>
      <c r="E26" s="6">
        <v>5</v>
      </c>
      <c r="F26" s="19">
        <v>48162.521008403368</v>
      </c>
      <c r="G26" s="19">
        <f t="shared" ref="G26:G33" si="4">F26*19%</f>
        <v>9150.8789915966408</v>
      </c>
      <c r="H26" s="16">
        <v>0.19</v>
      </c>
      <c r="I26" s="18">
        <f t="shared" si="3"/>
        <v>57313.400000000009</v>
      </c>
      <c r="J26" s="18">
        <f t="shared" si="2"/>
        <v>48162.521008403368</v>
      </c>
      <c r="K26" s="19">
        <f t="shared" si="0"/>
        <v>286567.00000000006</v>
      </c>
    </row>
    <row r="27" spans="1:12" ht="22.5" x14ac:dyDescent="0.25">
      <c r="A27" s="28">
        <v>24</v>
      </c>
      <c r="B27" s="5" t="s">
        <v>52</v>
      </c>
      <c r="C27" s="5" t="s">
        <v>12</v>
      </c>
      <c r="D27" s="6" t="s">
        <v>12</v>
      </c>
      <c r="E27" s="6">
        <v>100</v>
      </c>
      <c r="F27" s="19">
        <v>6750.6974789915967</v>
      </c>
      <c r="G27" s="19">
        <f t="shared" si="4"/>
        <v>1282.6325210084033</v>
      </c>
      <c r="H27" s="16">
        <v>0.19</v>
      </c>
      <c r="I27" s="18">
        <f t="shared" si="3"/>
        <v>8033.33</v>
      </c>
      <c r="J27" s="18">
        <f t="shared" si="2"/>
        <v>6750.6974789915967</v>
      </c>
      <c r="K27" s="19">
        <f t="shared" si="0"/>
        <v>803333</v>
      </c>
    </row>
    <row r="28" spans="1:12" ht="22.5" x14ac:dyDescent="0.25">
      <c r="A28" s="28">
        <v>25</v>
      </c>
      <c r="B28" s="5" t="s">
        <v>53</v>
      </c>
      <c r="C28" s="5" t="s">
        <v>12</v>
      </c>
      <c r="D28" s="6" t="s">
        <v>12</v>
      </c>
      <c r="E28" s="6">
        <v>400</v>
      </c>
      <c r="F28" s="19">
        <v>841.6659663865546</v>
      </c>
      <c r="G28" s="19">
        <f t="shared" si="4"/>
        <v>159.91653361344538</v>
      </c>
      <c r="H28" s="16">
        <v>0.19</v>
      </c>
      <c r="I28" s="18">
        <f t="shared" si="3"/>
        <v>1001.5825</v>
      </c>
      <c r="J28" s="18">
        <f t="shared" si="2"/>
        <v>841.6659663865546</v>
      </c>
      <c r="K28" s="19">
        <f t="shared" si="0"/>
        <v>400633</v>
      </c>
    </row>
    <row r="29" spans="1:12" ht="22.5" x14ac:dyDescent="0.25">
      <c r="A29" s="28">
        <v>26</v>
      </c>
      <c r="B29" s="5" t="s">
        <v>54</v>
      </c>
      <c r="C29" s="5" t="s">
        <v>12</v>
      </c>
      <c r="D29" s="6" t="s">
        <v>12</v>
      </c>
      <c r="E29" s="6">
        <v>1600</v>
      </c>
      <c r="F29" s="19">
        <v>841.66649159663871</v>
      </c>
      <c r="G29" s="19">
        <f t="shared" si="4"/>
        <v>159.91663340336135</v>
      </c>
      <c r="H29" s="16">
        <v>0.19</v>
      </c>
      <c r="I29" s="18">
        <f t="shared" si="3"/>
        <v>1001.5831250000001</v>
      </c>
      <c r="J29" s="18">
        <f t="shared" si="2"/>
        <v>841.66649159663871</v>
      </c>
      <c r="K29" s="19">
        <f t="shared" si="0"/>
        <v>1602533.0000000002</v>
      </c>
    </row>
    <row r="30" spans="1:12" x14ac:dyDescent="0.25">
      <c r="A30" s="28">
        <v>27</v>
      </c>
      <c r="B30" s="5" t="s">
        <v>55</v>
      </c>
      <c r="C30" s="5" t="s">
        <v>12</v>
      </c>
      <c r="D30" s="6" t="s">
        <v>12</v>
      </c>
      <c r="E30" s="6">
        <v>1000</v>
      </c>
      <c r="F30" s="19">
        <v>841.66638655462191</v>
      </c>
      <c r="G30" s="19">
        <f t="shared" si="4"/>
        <v>159.91661344537818</v>
      </c>
      <c r="H30" s="16">
        <v>0.19</v>
      </c>
      <c r="I30" s="18">
        <f t="shared" si="3"/>
        <v>1001.5830000000001</v>
      </c>
      <c r="J30" s="18">
        <f t="shared" si="2"/>
        <v>841.66638655462191</v>
      </c>
      <c r="K30" s="19">
        <f t="shared" si="0"/>
        <v>1001583.0000000001</v>
      </c>
    </row>
    <row r="31" spans="1:12" ht="22.5" x14ac:dyDescent="0.25">
      <c r="A31" s="28">
        <v>28</v>
      </c>
      <c r="B31" s="5" t="s">
        <v>56</v>
      </c>
      <c r="C31" s="5" t="s">
        <v>12</v>
      </c>
      <c r="D31" s="6" t="s">
        <v>12</v>
      </c>
      <c r="E31" s="6">
        <v>10</v>
      </c>
      <c r="F31" s="19">
        <v>200000</v>
      </c>
      <c r="G31" s="19">
        <f t="shared" si="4"/>
        <v>38000</v>
      </c>
      <c r="H31" s="16">
        <v>0.19</v>
      </c>
      <c r="I31" s="18">
        <f t="shared" si="3"/>
        <v>238000</v>
      </c>
      <c r="J31" s="18">
        <f t="shared" si="2"/>
        <v>200000</v>
      </c>
      <c r="K31" s="19">
        <f t="shared" si="0"/>
        <v>2380000</v>
      </c>
    </row>
    <row r="32" spans="1:12" ht="22.5" x14ac:dyDescent="0.25">
      <c r="A32" s="28">
        <v>29</v>
      </c>
      <c r="B32" s="5" t="s">
        <v>57</v>
      </c>
      <c r="C32" s="5" t="s">
        <v>12</v>
      </c>
      <c r="D32" s="6" t="s">
        <v>12</v>
      </c>
      <c r="E32" s="6">
        <v>10</v>
      </c>
      <c r="F32" s="19">
        <v>225000</v>
      </c>
      <c r="G32" s="19">
        <f t="shared" si="4"/>
        <v>42750</v>
      </c>
      <c r="H32" s="16">
        <v>0.19</v>
      </c>
      <c r="I32" s="18">
        <f t="shared" si="3"/>
        <v>267750</v>
      </c>
      <c r="J32" s="18">
        <f t="shared" si="2"/>
        <v>225000</v>
      </c>
      <c r="K32" s="19">
        <f t="shared" si="0"/>
        <v>2677500</v>
      </c>
    </row>
    <row r="33" spans="1:12" x14ac:dyDescent="0.25">
      <c r="A33" s="28">
        <v>30</v>
      </c>
      <c r="B33" s="5" t="s">
        <v>58</v>
      </c>
      <c r="C33" s="5" t="s">
        <v>43</v>
      </c>
      <c r="D33" s="6" t="s">
        <v>12</v>
      </c>
      <c r="E33" s="6">
        <v>6</v>
      </c>
      <c r="F33" s="19">
        <v>375611.06442577037</v>
      </c>
      <c r="G33" s="19">
        <f t="shared" si="4"/>
        <v>71366.102240896376</v>
      </c>
      <c r="H33" s="16">
        <v>0.19</v>
      </c>
      <c r="I33" s="18">
        <f t="shared" si="3"/>
        <v>446977.16666666674</v>
      </c>
      <c r="J33" s="18">
        <f t="shared" si="2"/>
        <v>375611.06442577037</v>
      </c>
      <c r="K33" s="19">
        <f t="shared" si="0"/>
        <v>2681863.0000000005</v>
      </c>
    </row>
    <row r="34" spans="1:12" ht="90" x14ac:dyDescent="0.25">
      <c r="A34" s="28">
        <v>31</v>
      </c>
      <c r="B34" s="5" t="s">
        <v>59</v>
      </c>
      <c r="C34" s="5" t="s">
        <v>60</v>
      </c>
      <c r="D34" s="6" t="s">
        <v>12</v>
      </c>
      <c r="E34" s="6">
        <v>8</v>
      </c>
      <c r="F34" s="19">
        <v>100000</v>
      </c>
      <c r="G34" s="19">
        <f>F34*5%</f>
        <v>5000</v>
      </c>
      <c r="H34" s="16">
        <v>0.05</v>
      </c>
      <c r="I34" s="18">
        <f t="shared" si="3"/>
        <v>105000</v>
      </c>
      <c r="J34" s="18">
        <f t="shared" si="2"/>
        <v>100000</v>
      </c>
      <c r="K34" s="19">
        <f t="shared" si="0"/>
        <v>840000</v>
      </c>
      <c r="L34" s="14"/>
    </row>
    <row r="35" spans="1:12" ht="78.75" x14ac:dyDescent="0.25">
      <c r="A35" s="28">
        <v>32</v>
      </c>
      <c r="B35" s="5" t="s">
        <v>61</v>
      </c>
      <c r="C35" s="5" t="s">
        <v>62</v>
      </c>
      <c r="D35" s="6" t="s">
        <v>12</v>
      </c>
      <c r="E35" s="6">
        <v>20</v>
      </c>
      <c r="F35" s="19">
        <v>190000</v>
      </c>
      <c r="G35" s="19">
        <f>F35*5%</f>
        <v>9500</v>
      </c>
      <c r="H35" s="16">
        <v>0.05</v>
      </c>
      <c r="I35" s="18">
        <f t="shared" si="3"/>
        <v>199500</v>
      </c>
      <c r="J35" s="18">
        <f t="shared" si="2"/>
        <v>190000</v>
      </c>
      <c r="K35" s="19">
        <f t="shared" si="0"/>
        <v>3990000</v>
      </c>
    </row>
    <row r="36" spans="1:12" ht="128.25" customHeight="1" x14ac:dyDescent="0.25">
      <c r="A36" s="28">
        <v>33</v>
      </c>
      <c r="B36" s="5" t="s">
        <v>63</v>
      </c>
      <c r="C36" s="5" t="s">
        <v>12</v>
      </c>
      <c r="D36" s="6" t="s">
        <v>12</v>
      </c>
      <c r="E36" s="6">
        <v>1</v>
      </c>
      <c r="F36" s="19">
        <v>1000000</v>
      </c>
      <c r="G36" s="19">
        <f>F36*19%</f>
        <v>190000</v>
      </c>
      <c r="H36" s="16">
        <v>0.19</v>
      </c>
      <c r="I36" s="18">
        <f>F36+G36</f>
        <v>1190000</v>
      </c>
      <c r="J36" s="18">
        <f t="shared" si="2"/>
        <v>1000000</v>
      </c>
      <c r="K36" s="19">
        <f t="shared" si="0"/>
        <v>1190000</v>
      </c>
    </row>
    <row r="37" spans="1:12" ht="45" x14ac:dyDescent="0.25">
      <c r="A37" s="28">
        <v>34</v>
      </c>
      <c r="B37" s="5" t="s">
        <v>64</v>
      </c>
      <c r="C37" s="5" t="s">
        <v>12</v>
      </c>
      <c r="D37" s="6" t="s">
        <v>12</v>
      </c>
      <c r="E37" s="6">
        <v>1</v>
      </c>
      <c r="F37" s="19">
        <v>289489.91596638656</v>
      </c>
      <c r="G37" s="19">
        <f>F37*19%</f>
        <v>55003.08403361345</v>
      </c>
      <c r="H37" s="16">
        <v>0.19</v>
      </c>
      <c r="I37" s="18">
        <f t="shared" si="3"/>
        <v>344493</v>
      </c>
      <c r="J37" s="18">
        <f t="shared" si="2"/>
        <v>289489.91596638656</v>
      </c>
      <c r="K37" s="19">
        <f t="shared" si="0"/>
        <v>344493</v>
      </c>
    </row>
    <row r="38" spans="1:12" x14ac:dyDescent="0.25">
      <c r="I38" s="26" t="s">
        <v>69</v>
      </c>
      <c r="J38" s="26"/>
      <c r="K38" s="27">
        <f>SUM(K4:K37)</f>
        <v>67005326</v>
      </c>
    </row>
    <row r="40" spans="1:12" s="30" customFormat="1" x14ac:dyDescent="0.2">
      <c r="A40" s="1" t="s">
        <v>0</v>
      </c>
      <c r="C40" s="2" t="s">
        <v>73</v>
      </c>
    </row>
    <row r="41" spans="1:12" s="30" customFormat="1" ht="12" customHeight="1" x14ac:dyDescent="0.2"/>
    <row r="42" spans="1:12" s="30" customFormat="1" ht="12" customHeight="1" x14ac:dyDescent="0.2"/>
    <row r="43" spans="1:12" s="30" customFormat="1" x14ac:dyDescent="0.2">
      <c r="A43" s="1"/>
    </row>
    <row r="44" spans="1:12" s="30" customFormat="1" ht="14.25" x14ac:dyDescent="0.2"/>
    <row r="45" spans="1:12" s="30" customFormat="1" ht="14.25" x14ac:dyDescent="0.2"/>
    <row r="46" spans="1:12" s="30" customFormat="1" ht="15.75" x14ac:dyDescent="0.25">
      <c r="A46" s="3" t="s">
        <v>1</v>
      </c>
      <c r="B46" s="2"/>
    </row>
    <row r="47" spans="1:12" s="30" customFormat="1" ht="15" customHeight="1" x14ac:dyDescent="0.2"/>
    <row r="48" spans="1:12" s="30" customFormat="1" ht="14.25" x14ac:dyDescent="0.2"/>
    <row r="49" spans="1:11" s="30" customFormat="1" ht="18" x14ac:dyDescent="0.2">
      <c r="B49" s="39" t="s">
        <v>2</v>
      </c>
      <c r="C49" s="39"/>
      <c r="D49" s="39"/>
    </row>
    <row r="50" spans="1:11" s="30" customFormat="1" ht="137.25" customHeight="1" x14ac:dyDescent="0.25">
      <c r="A50" s="31"/>
      <c r="B50" s="35" t="s">
        <v>71</v>
      </c>
      <c r="C50" s="36"/>
      <c r="D50" s="36"/>
      <c r="E50" s="31"/>
      <c r="F50" s="32"/>
      <c r="G50" s="32"/>
      <c r="H50" s="33"/>
      <c r="I50" s="34"/>
      <c r="J50" s="34"/>
      <c r="K50" s="32"/>
    </row>
  </sheetData>
  <mergeCells count="4">
    <mergeCell ref="B50:D50"/>
    <mergeCell ref="A1:K1"/>
    <mergeCell ref="A2:K2"/>
    <mergeCell ref="B49:D4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Freddy Donneys Ossa</dc:creator>
  <cp:lastModifiedBy>laura argote</cp:lastModifiedBy>
  <dcterms:created xsi:type="dcterms:W3CDTF">2022-03-22T13:59:40Z</dcterms:created>
  <dcterms:modified xsi:type="dcterms:W3CDTF">2024-11-22T15:04:20Z</dcterms:modified>
</cp:coreProperties>
</file>