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mc:AlternateContent xmlns:mc="http://schemas.openxmlformats.org/markup-compatibility/2006">
    <mc:Choice Requires="x15">
      <x15ac:absPath xmlns:x15ac="http://schemas.microsoft.com/office/spreadsheetml/2010/11/ac" url="\\servermed\Administrativa2024\GCO\ADQ_BIENES_&amp;_SERVICIOS\PROCESOS_CONTRACTUALES_2024\MINIMA_CUANTIA\IPMC-12-CONTRA_INC_MDE_2024\"/>
    </mc:Choice>
  </mc:AlternateContent>
  <xr:revisionPtr revIDLastSave="0" documentId="13_ncr:1_{3ECEBF6B-30CA-4FB8-B36D-9937ACB718E8}" xr6:coauthVersionLast="47" xr6:coauthVersionMax="47" xr10:uidLastSave="{00000000-0000-0000-0000-000000000000}"/>
  <bookViews>
    <workbookView xWindow="-120" yWindow="-120" windowWidth="29040" windowHeight="15720" firstSheet="1" activeTab="1" xr2:uid="{00000000-000D-0000-FFFF-FFFF00000000}"/>
  </bookViews>
  <sheets>
    <sheet name="GCO-040-PDT-002-f-016" sheetId="1" r:id="rId1"/>
    <sheet name="GCO-040-PDT-002-f-016 (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7" i="2" l="1"/>
  <c r="H8" i="2"/>
  <c r="H9" i="2"/>
  <c r="H11" i="2"/>
  <c r="H13" i="2"/>
  <c r="H14" i="2"/>
  <c r="H15" i="2"/>
  <c r="H16" i="2"/>
  <c r="H7" i="2"/>
  <c r="G8" i="2"/>
  <c r="G9" i="2"/>
  <c r="G10" i="2"/>
  <c r="H10" i="2" s="1"/>
  <c r="G11" i="2"/>
  <c r="G12" i="2"/>
  <c r="H12" i="2" s="1"/>
  <c r="G13" i="2"/>
  <c r="G14" i="2"/>
  <c r="G15" i="2"/>
  <c r="G16" i="2"/>
  <c r="G7" i="2"/>
  <c r="D17" i="2" l="1"/>
  <c r="C17" i="2"/>
  <c r="G17" i="2" l="1"/>
  <c r="I14" i="1"/>
  <c r="H14" i="1"/>
  <c r="J8" i="1"/>
  <c r="J9" i="1"/>
  <c r="J10" i="1"/>
  <c r="J11" i="1"/>
  <c r="J12" i="1"/>
  <c r="J13" i="1"/>
  <c r="J7" i="1"/>
  <c r="B14" i="1" l="1"/>
  <c r="K12" i="1"/>
  <c r="L12" i="1" s="1"/>
  <c r="K11" i="1"/>
  <c r="L11" i="1" s="1"/>
  <c r="K10" i="1"/>
  <c r="L10" i="1" s="1"/>
  <c r="K13" i="1"/>
  <c r="L13" i="1" s="1"/>
  <c r="K9" i="1"/>
  <c r="L9" i="1" s="1"/>
  <c r="E14" i="1" l="1"/>
  <c r="D14" i="1"/>
  <c r="F14" i="1" l="1"/>
  <c r="K7" i="1" l="1"/>
  <c r="L7" i="1" s="1"/>
  <c r="K8" i="1"/>
  <c r="L8" i="1" s="1"/>
  <c r="G14" i="1"/>
  <c r="C14" i="1"/>
  <c r="J14" i="1" l="1"/>
  <c r="K14" i="1" s="1"/>
  <c r="L14" i="1"/>
</calcChain>
</file>

<file path=xl/sharedStrings.xml><?xml version="1.0" encoding="utf-8"?>
<sst xmlns="http://schemas.openxmlformats.org/spreadsheetml/2006/main" count="96" uniqueCount="58">
  <si>
    <t xml:space="preserve">CONSOLIDADO ESTUDIO DE LA OFERTA </t>
  </si>
  <si>
    <t>Objeto del contrato:</t>
  </si>
  <si>
    <t>Descripción del bien o servicio</t>
  </si>
  <si>
    <t>Cantidad</t>
  </si>
  <si>
    <t>Valor unitario incluido IVA</t>
  </si>
  <si>
    <t>Valor Unitario Promedio Incluido IVA</t>
  </si>
  <si>
    <t>Valor total promedio por ítem (para cantidad requerida) incluido IVA</t>
  </si>
  <si>
    <t>Valor Unitario Promedio Incluido IVA (redondeado)</t>
  </si>
  <si>
    <t xml:space="preserve">CODIGO: GCO-040-PDT-002-f-016               </t>
  </si>
  <si>
    <t>VERSION: 6</t>
  </si>
  <si>
    <t xml:space="preserve">Elaborado: DLZG
Revisado: LCRM
</t>
  </si>
  <si>
    <t>Total de Equipos</t>
  </si>
  <si>
    <r>
      <rPr>
        <b/>
        <sz val="10"/>
        <color rgb="FF000000"/>
        <rFont val="Arial"/>
        <family val="2"/>
      </rPr>
      <t>MANTENIMIENTO PREVENTIVO</t>
    </r>
    <r>
      <rPr>
        <sz val="10"/>
        <color rgb="FF000000"/>
        <rFont val="Arial"/>
        <family val="2"/>
      </rPr>
      <t xml:space="preserve"> AIRE ACONDICIONADO TIPO CASSETTE </t>
    </r>
    <r>
      <rPr>
        <b/>
        <sz val="10"/>
        <color rgb="FF000000"/>
        <rFont val="Arial"/>
        <family val="2"/>
      </rPr>
      <t>24000 BTU</t>
    </r>
  </si>
  <si>
    <r>
      <rPr>
        <b/>
        <sz val="10"/>
        <color rgb="FF000000"/>
        <rFont val="Arial"/>
        <family val="2"/>
      </rPr>
      <t>MANTENIMIENTO PREVENTIVO</t>
    </r>
    <r>
      <rPr>
        <sz val="10"/>
        <color rgb="FF000000"/>
        <rFont val="Arial"/>
        <family val="2"/>
      </rPr>
      <t xml:space="preserve"> AIRE ACONDICIONADO TIPO MINI SPLIT </t>
    </r>
    <r>
      <rPr>
        <b/>
        <sz val="10"/>
        <color rgb="FF000000"/>
        <rFont val="Arial"/>
        <family val="2"/>
      </rPr>
      <t>18000 BTU</t>
    </r>
  </si>
  <si>
    <r>
      <rPr>
        <b/>
        <sz val="10"/>
        <color rgb="FF000000"/>
        <rFont val="Arial"/>
        <family val="2"/>
      </rPr>
      <t>MANTENIMIENTO PREVENTIVO</t>
    </r>
    <r>
      <rPr>
        <sz val="10"/>
        <color rgb="FF000000"/>
        <rFont val="Arial"/>
        <family val="2"/>
      </rPr>
      <t xml:space="preserve"> AIRE ACONDICIONADO TIPO MINI SPLIT </t>
    </r>
    <r>
      <rPr>
        <b/>
        <sz val="10"/>
        <color rgb="FF000000"/>
        <rFont val="Arial"/>
        <family val="2"/>
      </rPr>
      <t>12000 BTU</t>
    </r>
  </si>
  <si>
    <r>
      <rPr>
        <b/>
        <sz val="10"/>
        <color rgb="FF000000"/>
        <rFont val="Arial"/>
        <family val="2"/>
      </rPr>
      <t>MANTENIMIENTO PREVENTIV</t>
    </r>
    <r>
      <rPr>
        <sz val="10"/>
        <color rgb="FF000000"/>
        <rFont val="Arial"/>
        <family val="2"/>
      </rPr>
      <t xml:space="preserve">O AIRE ACONDICIONADO TIPO MINI SPLIT </t>
    </r>
    <r>
      <rPr>
        <b/>
        <sz val="10"/>
        <color rgb="FF000000"/>
        <rFont val="Arial"/>
        <family val="2"/>
      </rPr>
      <t>9000 BTU</t>
    </r>
  </si>
  <si>
    <r>
      <rPr>
        <b/>
        <sz val="10"/>
        <color rgb="FF000000"/>
        <rFont val="Arial"/>
        <family val="2"/>
      </rPr>
      <t>MANTENIMIENTO PREVENTIVO</t>
    </r>
    <r>
      <rPr>
        <sz val="10"/>
        <color rgb="FF000000"/>
        <rFont val="Arial"/>
        <family val="2"/>
      </rPr>
      <t xml:space="preserve"> AIRE ACONDICIONADO TIPO MINI SPLIT </t>
    </r>
    <r>
      <rPr>
        <b/>
        <sz val="10"/>
        <color rgb="FF000000"/>
        <rFont val="Arial"/>
        <family val="2"/>
      </rPr>
      <t>8600 BTU</t>
    </r>
  </si>
  <si>
    <t>ANTBOX</t>
  </si>
  <si>
    <t>FECHA DE COTIZACION 
02-02-2023</t>
  </si>
  <si>
    <r>
      <rPr>
        <b/>
        <sz val="10"/>
        <color rgb="FF000000"/>
        <rFont val="Arial"/>
        <family val="2"/>
      </rPr>
      <t>MANTENIMIENTO PREVENTIVO</t>
    </r>
    <r>
      <rPr>
        <sz val="10"/>
        <color rgb="FF000000"/>
        <rFont val="Arial"/>
        <family val="2"/>
      </rPr>
      <t xml:space="preserve"> AIRE ACONDICIONADO TIPO MINI SPLIT </t>
    </r>
    <r>
      <rPr>
        <b/>
        <sz val="10"/>
        <color rgb="FF000000"/>
        <rFont val="Arial"/>
        <family val="2"/>
      </rPr>
      <t xml:space="preserve">24000 BTU </t>
    </r>
  </si>
  <si>
    <r>
      <t xml:space="preserve">MANTENIMIENTO PREVENTIVO </t>
    </r>
    <r>
      <rPr>
        <sz val="10"/>
        <color rgb="FF000000"/>
        <rFont val="Arial"/>
        <family val="2"/>
      </rPr>
      <t xml:space="preserve">AIRE ACONDICIONADO PORTATIL </t>
    </r>
    <r>
      <rPr>
        <b/>
        <sz val="10"/>
        <color rgb="FF000000"/>
        <rFont val="Arial"/>
        <family val="2"/>
      </rPr>
      <t>12000 BTU</t>
    </r>
  </si>
  <si>
    <t>Prestar el servicio de Mantenimiento Preventivo y Correctivo, (incluye instalación y desinstalación de equipos cuando sea necesario), así como de soporte técnico, incluido repuesto y mano de obra, a las unidades de aire acondicionado que se encuentran instaladas en la Territorial Noroccidente Sede Medellín</t>
  </si>
  <si>
    <t>BLANZAR</t>
  </si>
  <si>
    <t>ENELTERM SAS</t>
  </si>
  <si>
    <t>FECHA DE COTIZACION 
04-02-2023</t>
  </si>
  <si>
    <t>HUMBERTO TOBAR CASTAÑEDA</t>
  </si>
  <si>
    <t>FECHA DE COTIZACION 
06-02-2023</t>
  </si>
  <si>
    <t>MARCO ANDRES LANDINEZ MORENO</t>
  </si>
  <si>
    <t>Master Sistem R.C</t>
  </si>
  <si>
    <t>FECHA DE COTIZACION 
08-02-2023</t>
  </si>
  <si>
    <t>SABLE SAS</t>
  </si>
  <si>
    <t>Observaciones: El valor promedio arrojado es de $ 4,037,939,00 IVA incluido.</t>
  </si>
  <si>
    <t>NO COTIZARON</t>
  </si>
  <si>
    <t xml:space="preserve">Unidad </t>
  </si>
  <si>
    <t xml:space="preserve">Cantidad </t>
  </si>
  <si>
    <t xml:space="preserve">Total de Elementos </t>
  </si>
  <si>
    <t xml:space="preserve">Elaborado: CIOR
Revisado: MLMV
</t>
  </si>
  <si>
    <t xml:space="preserve">Observaciones  </t>
  </si>
  <si>
    <t>N/A</t>
  </si>
  <si>
    <t>Mantenimiento preventivo y correctivo (incluye repuestos y suministro de accesorios nuevos que se requieran) para el sistema de alarma de la red contra incendios que se tiene instalado en el Inmueble del DANE Territorial Noroccidente con sede en Medellín</t>
  </si>
  <si>
    <t>761 PROVEEDORES ENLISTADOS EN SECOP II</t>
  </si>
  <si>
    <t>SENSOR DETECTOR DE HUMO
• Mantenimiento Preventivo de sensor fotoeléctrico de Humo y /o temperatura
garantizando su correcto funcionamiento.</t>
  </si>
  <si>
    <t>UNIDAD</t>
  </si>
  <si>
    <t>PANEL DE CONTROL Y GABINETE PARA SENSORES DETECTORES DE
HUMO
• Mantenimiento Preventivo al Panel de Control garantizandoel correcto
funcionamiento, identificación, el monitoreo y el lugar de activación de los 41
sensores de detección de Humo y/o temperatura, 9 estaciones manuales, y
14 sirenas estroboscópicas.</t>
  </si>
  <si>
    <t>ESTACIÓN MANUAL DE EMERGENCIA.
• Mantenimiento Preventivo a Estaciones Manuales de Emergencia
garantizando su correcto funcionamiento.</t>
  </si>
  <si>
    <t>SIRENA CON LÁMPARA ESTROBOSCÓPICA
• Mantenimiento Preventivo de Sirenas con lámparas Estroboscópicas.</t>
  </si>
  <si>
    <t>PANEL DE CONTROL Y GABINETE
• Mantenimiento preventivo a Panel de Control de Swtch Panicos.</t>
  </si>
  <si>
    <t>SENSOR FOTOELÉCTRICO
• Mantenimiento a Sensores Fotoeléctricos.</t>
  </si>
  <si>
    <t>SWITCH PÁNICO
• Mantenimiento Preventivo a Switches Pánicos.</t>
  </si>
  <si>
    <t>SIRENAS DE ALARMA
• Mantenimiento Preventivo a Sirenas de Alarma.</t>
  </si>
  <si>
    <t>TECLADO DE NOTIFICACIÓN
• Mantenimiento Preventivo a Teclados de notificación.</t>
  </si>
  <si>
    <t>LAMPARAS DE EMERGENCA
• Mantenimiento Preventivo a Lámparas de Emergencia doble foco, luz
blanca, 1,5 h de autonomía, incluye cableado y tubería para conexión
eléctrica 110VAC de recarga de baterías, baterías incluidas</t>
  </si>
  <si>
    <t>SEGURIDAD PERCOL SAS</t>
  </si>
  <si>
    <t>FECHA DE COTIZACION 
22-11-2024</t>
  </si>
  <si>
    <t xml:space="preserve"> </t>
  </si>
  <si>
    <t>Valor unitario incluido IVA + IPC 2023 9,28%</t>
  </si>
  <si>
    <t xml:space="preserve">Valor unitario incluido IVA + IPC 2023 9,28% * Cantidades </t>
  </si>
  <si>
    <t>Observaciones: El valor promedio arrojado es de $ 4,124,227,20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</si>
</sst>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 #,##0.00;[Red]\-&quot;$&quot;\ #,##0.00"/>
    <numFmt numFmtId="44" formatCode="_-&quot;$&quot;\ * #,##0.00_-;\-&quot;$&quot;\ * #,##0.00_-;_-&quot;$&quot;\ * &quot;-&quot;??_-;_-@_-"/>
    <numFmt numFmtId="164" formatCode="&quot;$&quot;\ #,##0"/>
    <numFmt numFmtId="165" formatCode="&quot;$&quot;\ #,##0.00"/>
    <numFmt numFmtId="166" formatCode="_-* #,##0.00\ &quot;€&quot;_-;\-* #,##0.00\ &quot;€&quot;_-;_-* &quot;-&quot;??\ &quot;€&quot;_-;_-@_-"/>
  </numFmts>
  <fonts count="20" x14ac:knownFonts="1">
    <font>
      <sz val="11"/>
      <color theme="1"/>
      <name val="Calibri"/>
      <family val="2"/>
      <scheme val="minor"/>
    </font>
    <font>
      <sz val="11"/>
      <color theme="1"/>
      <name val="Arial"/>
      <family val="2"/>
    </font>
    <font>
      <sz val="9"/>
      <color theme="1"/>
      <name val="Arial"/>
      <family val="2"/>
    </font>
    <font>
      <b/>
      <sz val="10"/>
      <name val="Arial"/>
      <family val="2"/>
    </font>
    <font>
      <b/>
      <sz val="11"/>
      <color theme="1"/>
      <name val="Arial"/>
      <family val="2"/>
    </font>
    <font>
      <b/>
      <sz val="8"/>
      <color theme="1"/>
      <name val="Arial"/>
      <family val="2"/>
    </font>
    <font>
      <sz val="11"/>
      <color theme="1"/>
      <name val="Calibri"/>
      <family val="2"/>
      <scheme val="minor"/>
    </font>
    <font>
      <sz val="10"/>
      <name val="Arial"/>
      <family val="2"/>
    </font>
    <font>
      <b/>
      <sz val="12"/>
      <color theme="1"/>
      <name val="Arial"/>
      <family val="2"/>
    </font>
    <font>
      <sz val="10"/>
      <color theme="1"/>
      <name val="Arial"/>
      <family val="2"/>
    </font>
    <font>
      <b/>
      <sz val="10"/>
      <color theme="1"/>
      <name val="Arial"/>
      <family val="2"/>
    </font>
    <font>
      <sz val="10"/>
      <color rgb="FF000000"/>
      <name val="Arial"/>
      <family val="2"/>
    </font>
    <font>
      <b/>
      <sz val="10"/>
      <color rgb="FF000000"/>
      <name val="Arial"/>
      <family val="2"/>
    </font>
    <font>
      <sz val="11"/>
      <name val="Arial"/>
      <family val="2"/>
    </font>
    <font>
      <b/>
      <sz val="16"/>
      <color rgb="FFFFFFFF"/>
      <name val="Arial"/>
      <family val="2"/>
    </font>
    <font>
      <b/>
      <sz val="11"/>
      <color rgb="FFFFFFFF"/>
      <name val="Arial"/>
      <family val="2"/>
    </font>
    <font>
      <sz val="14"/>
      <color theme="1"/>
      <name val="Arial"/>
      <family val="2"/>
    </font>
    <font>
      <b/>
      <sz val="11"/>
      <name val="Arial"/>
      <family val="2"/>
    </font>
    <font>
      <sz val="10"/>
      <name val="Arial"/>
    </font>
    <font>
      <sz val="11"/>
      <color rgb="FF000000"/>
      <name val="Arial"/>
      <family val="2"/>
    </font>
  </fonts>
  <fills count="7">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rgb="FFBE0C4D"/>
        <bgColor indexed="64"/>
      </patternFill>
    </fill>
    <fill>
      <patternFill patternType="solid">
        <fgColor theme="0"/>
        <bgColor indexed="64"/>
      </patternFill>
    </fill>
    <fill>
      <patternFill patternType="solid">
        <fgColor theme="7"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s>
  <cellStyleXfs count="10">
    <xf numFmtId="0" fontId="0" fillId="0" borderId="0"/>
    <xf numFmtId="0" fontId="6" fillId="0" borderId="0"/>
    <xf numFmtId="0" fontId="7" fillId="0" borderId="0"/>
    <xf numFmtId="0" fontId="6" fillId="0" borderId="0"/>
    <xf numFmtId="0" fontId="6" fillId="0" borderId="0"/>
    <xf numFmtId="0" fontId="6" fillId="0" borderId="0"/>
    <xf numFmtId="166" fontId="6" fillId="0" borderId="0" applyFont="0" applyFill="0" applyBorder="0" applyAlignment="0" applyProtection="0"/>
    <xf numFmtId="0" fontId="6" fillId="0" borderId="0"/>
    <xf numFmtId="44" fontId="6" fillId="0" borderId="0" applyFont="0" applyFill="0" applyBorder="0" applyAlignment="0" applyProtection="0"/>
    <xf numFmtId="0" fontId="18" fillId="0" borderId="0"/>
  </cellStyleXfs>
  <cellXfs count="67">
    <xf numFmtId="0" fontId="0" fillId="0" borderId="0" xfId="0"/>
    <xf numFmtId="0" fontId="1" fillId="0" borderId="0" xfId="0" applyFont="1" applyAlignment="1">
      <alignment vertical="center" wrapText="1"/>
    </xf>
    <xf numFmtId="0" fontId="2" fillId="0" borderId="0" xfId="0" applyFont="1" applyAlignment="1">
      <alignment vertical="center" wrapText="1"/>
    </xf>
    <xf numFmtId="0" fontId="1" fillId="0" borderId="0" xfId="0" applyFont="1"/>
    <xf numFmtId="0" fontId="4" fillId="0" borderId="1" xfId="0" applyFont="1" applyBorder="1" applyAlignment="1">
      <alignment horizontal="center" vertical="center" wrapText="1"/>
    </xf>
    <xf numFmtId="14" fontId="4" fillId="0" borderId="1" xfId="0" applyNumberFormat="1" applyFont="1" applyBorder="1" applyAlignment="1">
      <alignment horizontal="center" vertical="center" wrapText="1"/>
    </xf>
    <xf numFmtId="164" fontId="9" fillId="0" borderId="1" xfId="0" applyNumberFormat="1" applyFont="1" applyBorder="1" applyAlignment="1" applyProtection="1">
      <alignment horizontal="center" vertical="center"/>
      <protection locked="0"/>
    </xf>
    <xf numFmtId="0" fontId="9" fillId="0" borderId="0" xfId="0" applyFont="1"/>
    <xf numFmtId="3" fontId="9" fillId="0" borderId="13" xfId="0" applyNumberFormat="1" applyFont="1" applyBorder="1" applyAlignment="1" applyProtection="1">
      <alignment horizontal="center" vertical="center"/>
      <protection locked="0"/>
    </xf>
    <xf numFmtId="164" fontId="9" fillId="0" borderId="13" xfId="0" applyNumberFormat="1" applyFont="1" applyBorder="1" applyAlignment="1" applyProtection="1">
      <alignment horizontal="center" vertical="center"/>
      <protection locked="0"/>
    </xf>
    <xf numFmtId="165" fontId="4" fillId="0" borderId="13" xfId="0" applyNumberFormat="1" applyFont="1" applyBorder="1" applyAlignment="1" applyProtection="1">
      <alignment vertical="center"/>
      <protection locked="0"/>
    </xf>
    <xf numFmtId="0" fontId="10" fillId="0" borderId="12" xfId="0" applyFont="1" applyBorder="1" applyAlignment="1">
      <alignment horizontal="center" vertical="center"/>
    </xf>
    <xf numFmtId="0" fontId="9" fillId="0" borderId="0" xfId="0" applyFont="1" applyAlignment="1">
      <alignment vertical="center"/>
    </xf>
    <xf numFmtId="164" fontId="9" fillId="0" borderId="12" xfId="0" applyNumberFormat="1" applyFont="1" applyBorder="1" applyAlignment="1" applyProtection="1">
      <alignment horizontal="center" vertical="center"/>
      <protection locked="0"/>
    </xf>
    <xf numFmtId="0" fontId="11" fillId="0" borderId="11" xfId="0" applyFont="1" applyBorder="1" applyAlignment="1">
      <alignment horizontal="justify" vertical="center" wrapText="1"/>
    </xf>
    <xf numFmtId="0" fontId="13" fillId="2" borderId="1" xfId="2" applyFont="1" applyFill="1" applyBorder="1" applyAlignment="1">
      <alignment horizontal="center" vertical="center" wrapText="1"/>
    </xf>
    <xf numFmtId="165" fontId="1" fillId="0" borderId="0" xfId="0" applyNumberFormat="1" applyFont="1"/>
    <xf numFmtId="0" fontId="11" fillId="3" borderId="11" xfId="0" applyFont="1" applyFill="1" applyBorder="1" applyAlignment="1">
      <alignment horizontal="justify" vertical="center" wrapText="1"/>
    </xf>
    <xf numFmtId="0" fontId="12" fillId="0" borderId="11" xfId="0" applyFont="1" applyBorder="1" applyAlignment="1">
      <alignment horizontal="justify" vertical="center" wrapText="1"/>
    </xf>
    <xf numFmtId="164" fontId="1" fillId="0" borderId="1" xfId="0" applyNumberFormat="1" applyFont="1" applyBorder="1" applyAlignment="1" applyProtection="1">
      <alignment horizontal="center" vertical="center"/>
      <protection locked="0"/>
    </xf>
    <xf numFmtId="165" fontId="1" fillId="0" borderId="1" xfId="0" applyNumberFormat="1" applyFont="1" applyBorder="1" applyAlignment="1">
      <alignment vertical="center"/>
    </xf>
    <xf numFmtId="0" fontId="14"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3" fillId="0" borderId="3" xfId="0" applyFont="1" applyBorder="1" applyAlignment="1">
      <alignment horizontal="center" vertical="top" wrapText="1"/>
    </xf>
    <xf numFmtId="0" fontId="3" fillId="0" borderId="7" xfId="0" applyFont="1" applyBorder="1" applyAlignment="1">
      <alignment horizontal="center" vertical="top" wrapText="1"/>
    </xf>
    <xf numFmtId="0" fontId="5" fillId="0" borderId="0" xfId="0" applyFont="1" applyAlignment="1">
      <alignment horizontal="left" vertical="top" wrapText="1"/>
    </xf>
    <xf numFmtId="0" fontId="10" fillId="0" borderId="1" xfId="0" applyFont="1" applyBorder="1" applyAlignment="1">
      <alignment horizontal="center" vertical="center"/>
    </xf>
    <xf numFmtId="3" fontId="9" fillId="0" borderId="1" xfId="0" applyNumberFormat="1" applyFont="1" applyBorder="1" applyAlignment="1" applyProtection="1">
      <alignment horizontal="center" vertical="center"/>
      <protection locked="0"/>
    </xf>
    <xf numFmtId="165" fontId="1" fillId="0" borderId="1" xfId="0" applyNumberFormat="1" applyFont="1" applyBorder="1" applyAlignment="1">
      <alignment horizontal="center" vertical="center"/>
    </xf>
    <xf numFmtId="165" fontId="1" fillId="0" borderId="1" xfId="0" applyNumberFormat="1" applyFont="1" applyBorder="1" applyAlignment="1" applyProtection="1">
      <alignment horizontal="center" vertical="center"/>
      <protection locked="0"/>
    </xf>
    <xf numFmtId="0" fontId="9" fillId="3" borderId="1" xfId="1" applyFont="1" applyFill="1" applyBorder="1" applyAlignment="1">
      <alignment horizontal="center" vertical="center" wrapText="1"/>
    </xf>
    <xf numFmtId="8" fontId="1" fillId="5" borderId="1" xfId="8" applyNumberFormat="1" applyFont="1" applyFill="1" applyBorder="1" applyAlignment="1">
      <alignment horizontal="right" wrapText="1"/>
    </xf>
    <xf numFmtId="165" fontId="9" fillId="5" borderId="1" xfId="2" applyNumberFormat="1" applyFont="1" applyFill="1" applyBorder="1" applyAlignment="1">
      <alignment horizontal="right" vertical="center" wrapText="1"/>
    </xf>
    <xf numFmtId="0" fontId="3" fillId="0" borderId="1" xfId="0" applyFont="1" applyBorder="1" applyAlignment="1">
      <alignment horizontal="center" vertical="center" wrapText="1"/>
    </xf>
    <xf numFmtId="0" fontId="16" fillId="0" borderId="5" xfId="0" applyFont="1" applyBorder="1" applyAlignment="1">
      <alignment horizontal="left" vertical="center" wrapText="1"/>
    </xf>
    <xf numFmtId="0" fontId="3" fillId="0" borderId="2" xfId="0" applyFont="1" applyBorder="1" applyAlignment="1">
      <alignment horizontal="center" vertical="top" wrapText="1"/>
    </xf>
    <xf numFmtId="0" fontId="3" fillId="0" borderId="4" xfId="0" applyFont="1" applyBorder="1" applyAlignment="1">
      <alignment horizontal="center" vertical="top" wrapText="1"/>
    </xf>
    <xf numFmtId="0" fontId="3" fillId="0" borderId="6" xfId="0" applyFont="1" applyBorder="1" applyAlignment="1">
      <alignment horizontal="center" vertical="top" wrapText="1"/>
    </xf>
    <xf numFmtId="0" fontId="3" fillId="0" borderId="8" xfId="0" applyFont="1" applyBorder="1" applyAlignment="1">
      <alignment horizontal="center" vertical="top"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4" fillId="0" borderId="1" xfId="0" applyFont="1" applyBorder="1" applyAlignment="1">
      <alignment horizontal="left" vertical="center"/>
    </xf>
    <xf numFmtId="0" fontId="5" fillId="0" borderId="0" xfId="0" applyFont="1" applyAlignment="1">
      <alignment horizontal="left" vertical="top" wrapText="1"/>
    </xf>
    <xf numFmtId="0" fontId="8" fillId="0" borderId="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5" fillId="4" borderId="5"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15" fillId="4" borderId="10" xfId="0" applyFont="1" applyFill="1" applyBorder="1" applyAlignment="1">
      <alignment horizontal="center" vertical="center" wrapText="1"/>
    </xf>
    <xf numFmtId="0" fontId="4" fillId="0" borderId="10" xfId="0" applyFont="1" applyBorder="1" applyAlignment="1">
      <alignment horizontal="left" vertical="center"/>
    </xf>
    <xf numFmtId="0" fontId="19" fillId="0" borderId="11" xfId="0" applyFont="1" applyBorder="1" applyAlignment="1">
      <alignment horizontal="justify" vertical="center" wrapText="1"/>
    </xf>
    <xf numFmtId="0" fontId="13" fillId="0" borderId="1" xfId="2" applyFont="1" applyBorder="1" applyAlignment="1">
      <alignment horizontal="center" vertical="center" wrapText="1"/>
    </xf>
    <xf numFmtId="0" fontId="15" fillId="4" borderId="2"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4" borderId="15" xfId="0" applyFont="1" applyFill="1" applyBorder="1" applyAlignment="1">
      <alignment horizontal="center" vertical="center" wrapText="1"/>
    </xf>
    <xf numFmtId="0" fontId="15" fillId="4" borderId="16"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5" fillId="4" borderId="8" xfId="0" applyFont="1" applyFill="1" applyBorder="1" applyAlignment="1">
      <alignment horizontal="center" vertical="center" wrapText="1"/>
    </xf>
    <xf numFmtId="165" fontId="4" fillId="6" borderId="14" xfId="0" applyNumberFormat="1" applyFont="1" applyFill="1" applyBorder="1" applyAlignment="1" applyProtection="1">
      <alignment horizontal="center" vertical="center"/>
      <protection locked="0"/>
    </xf>
    <xf numFmtId="165" fontId="4" fillId="6" borderId="17" xfId="0" applyNumberFormat="1" applyFont="1" applyFill="1" applyBorder="1" applyAlignment="1" applyProtection="1">
      <alignment horizontal="center" vertical="center"/>
      <protection locked="0"/>
    </xf>
    <xf numFmtId="4" fontId="1" fillId="6" borderId="1" xfId="0" applyNumberFormat="1" applyFont="1" applyFill="1" applyBorder="1" applyAlignment="1" applyProtection="1">
      <alignment horizontal="center" vertical="center"/>
      <protection locked="0"/>
    </xf>
    <xf numFmtId="165" fontId="1" fillId="6" borderId="14" xfId="0" applyNumberFormat="1" applyFont="1" applyFill="1" applyBorder="1" applyAlignment="1">
      <alignment horizontal="center" vertical="center"/>
    </xf>
    <xf numFmtId="165" fontId="1" fillId="6" borderId="17" xfId="0" applyNumberFormat="1" applyFont="1" applyFill="1" applyBorder="1" applyAlignment="1">
      <alignment horizontal="center" vertical="center"/>
    </xf>
  </cellXfs>
  <cellStyles count="10">
    <cellStyle name="Moneda" xfId="8" builtinId="4"/>
    <cellStyle name="Moneda 2" xfId="6" xr:uid="{7F31A4D4-F5B8-4B2A-8415-844631D2AB9B}"/>
    <cellStyle name="Normal" xfId="0" builtinId="0"/>
    <cellStyle name="Normal 2" xfId="3" xr:uid="{BE012F7C-128B-4D32-A307-5722AB193391}"/>
    <cellStyle name="Normal 2 2" xfId="5" xr:uid="{2C1BC437-0C4E-4028-A9EE-FC52111B4800}"/>
    <cellStyle name="Normal 2 3" xfId="7" xr:uid="{CB5B0FC1-DBCC-45F1-BC2B-C1850BD1C708}"/>
    <cellStyle name="Normal 2 4" xfId="1" xr:uid="{00000000-0005-0000-0000-000001000000}"/>
    <cellStyle name="Normal 3" xfId="4" xr:uid="{437FA086-54B3-47A8-8710-F809B2775DE2}"/>
    <cellStyle name="Normal 4" xfId="2" xr:uid="{00000000-0005-0000-0000-000002000000}"/>
    <cellStyle name="Normal 5" xfId="9" xr:uid="{8BEA0ED2-7BCC-4920-B136-1E13D7C1B5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466725</xdr:colOff>
      <xdr:row>0</xdr:row>
      <xdr:rowOff>18444</xdr:rowOff>
    </xdr:from>
    <xdr:to>
      <xdr:col>0</xdr:col>
      <xdr:colOff>2438396</xdr:colOff>
      <xdr:row>1</xdr:row>
      <xdr:rowOff>476250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6725" y="18444"/>
          <a:ext cx="1971671" cy="7911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272143</xdr:colOff>
      <xdr:row>0</xdr:row>
      <xdr:rowOff>0</xdr:rowOff>
    </xdr:from>
    <xdr:to>
      <xdr:col>0</xdr:col>
      <xdr:colOff>2803072</xdr:colOff>
      <xdr:row>1</xdr:row>
      <xdr:rowOff>511577</xdr:rowOff>
    </xdr:to>
    <xdr:pic>
      <xdr:nvPicPr>
        <xdr:cNvPr id="2" name="Imagen 1">
          <a:extLst>
            <a:ext uri="{FF2B5EF4-FFF2-40B4-BE49-F238E27FC236}">
              <a16:creationId xmlns:a16="http://schemas.microsoft.com/office/drawing/2014/main" id="{2DA99A4C-3AE6-F4C8-F7A5-B1AE696C08FE}"/>
            </a:ext>
          </a:extLst>
        </xdr:cNvPr>
        <xdr:cNvPicPr>
          <a:picLocks noChangeAspect="1"/>
        </xdr:cNvPicPr>
      </xdr:nvPicPr>
      <xdr:blipFill>
        <a:blip xmlns:r="http://schemas.openxmlformats.org/officeDocument/2006/relationships" r:embed="rId1"/>
        <a:stretch>
          <a:fillRect/>
        </a:stretch>
      </xdr:blipFill>
      <xdr:spPr>
        <a:xfrm>
          <a:off x="272143" y="0"/>
          <a:ext cx="2530929" cy="85175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1"/>
  <sheetViews>
    <sheetView topLeftCell="A3" zoomScale="70" zoomScaleNormal="70" zoomScaleSheetLayoutView="70" zoomScalePageLayoutView="60" workbookViewId="0">
      <selection activeCell="A18" sqref="A18:C20"/>
    </sheetView>
  </sheetViews>
  <sheetFormatPr baseColWidth="10" defaultRowHeight="14.25" x14ac:dyDescent="0.2"/>
  <cols>
    <col min="1" max="1" width="49.42578125" style="3" customWidth="1"/>
    <col min="2" max="2" width="13.140625" style="3" customWidth="1"/>
    <col min="3" max="3" width="28.140625" style="3" customWidth="1"/>
    <col min="4" max="4" width="29.85546875" style="3" customWidth="1"/>
    <col min="5" max="5" width="28.140625" style="3" customWidth="1"/>
    <col min="6" max="6" width="31.140625" style="3" customWidth="1"/>
    <col min="7" max="7" width="27.7109375" style="3" customWidth="1"/>
    <col min="8" max="8" width="22.28515625" style="3" customWidth="1"/>
    <col min="9" max="9" width="21.7109375" style="3" customWidth="1"/>
    <col min="10" max="10" width="17.42578125" style="3" customWidth="1"/>
    <col min="11" max="11" width="18.42578125" style="3" customWidth="1"/>
    <col min="12" max="12" width="18.7109375" style="3" customWidth="1"/>
    <col min="13" max="16384" width="11.42578125" style="3"/>
  </cols>
  <sheetData>
    <row r="1" spans="1:12" s="1" customFormat="1" ht="26.25" customHeight="1" x14ac:dyDescent="0.25">
      <c r="A1" s="35"/>
      <c r="B1" s="36"/>
      <c r="C1" s="39" t="s">
        <v>0</v>
      </c>
      <c r="D1" s="40"/>
      <c r="E1" s="40"/>
      <c r="F1" s="40"/>
      <c r="G1" s="40"/>
      <c r="H1" s="40"/>
      <c r="I1" s="41"/>
      <c r="J1" s="33" t="s">
        <v>8</v>
      </c>
      <c r="K1" s="33"/>
      <c r="L1" s="33"/>
    </row>
    <row r="2" spans="1:12" s="1" customFormat="1" ht="40.5" customHeight="1" x14ac:dyDescent="0.25">
      <c r="A2" s="37"/>
      <c r="B2" s="38"/>
      <c r="C2" s="42"/>
      <c r="D2" s="43"/>
      <c r="E2" s="43"/>
      <c r="F2" s="43"/>
      <c r="G2" s="43"/>
      <c r="H2" s="43"/>
      <c r="I2" s="44"/>
      <c r="J2" s="33" t="s">
        <v>9</v>
      </c>
      <c r="K2" s="33"/>
      <c r="L2" s="33"/>
    </row>
    <row r="3" spans="1:12" s="1" customFormat="1" ht="63.75" customHeight="1" x14ac:dyDescent="0.25">
      <c r="A3" s="21" t="s">
        <v>1</v>
      </c>
      <c r="B3" s="34" t="s">
        <v>21</v>
      </c>
      <c r="C3" s="34"/>
      <c r="D3" s="34"/>
      <c r="E3" s="34"/>
      <c r="F3" s="34"/>
      <c r="G3" s="34"/>
      <c r="H3" s="34"/>
      <c r="I3" s="34"/>
      <c r="J3" s="34"/>
      <c r="K3" s="34"/>
      <c r="L3" s="34"/>
    </row>
    <row r="4" spans="1:12" s="2" customFormat="1" ht="50.25" customHeight="1" x14ac:dyDescent="0.25">
      <c r="A4" s="47" t="s">
        <v>2</v>
      </c>
      <c r="B4" s="50" t="s">
        <v>3</v>
      </c>
      <c r="C4" s="22" t="s">
        <v>17</v>
      </c>
      <c r="D4" s="22" t="s">
        <v>22</v>
      </c>
      <c r="E4" s="22" t="s">
        <v>23</v>
      </c>
      <c r="F4" s="22" t="s">
        <v>25</v>
      </c>
      <c r="G4" s="22" t="s">
        <v>27</v>
      </c>
      <c r="H4" s="22" t="s">
        <v>28</v>
      </c>
      <c r="I4" s="22" t="s">
        <v>30</v>
      </c>
      <c r="J4" s="50" t="s">
        <v>5</v>
      </c>
      <c r="K4" s="50" t="s">
        <v>7</v>
      </c>
      <c r="L4" s="50" t="s">
        <v>6</v>
      </c>
    </row>
    <row r="5" spans="1:12" s="2" customFormat="1" ht="51.75" customHeight="1" x14ac:dyDescent="0.25">
      <c r="A5" s="48"/>
      <c r="B5" s="51"/>
      <c r="C5" s="5" t="s">
        <v>18</v>
      </c>
      <c r="D5" s="5" t="s">
        <v>18</v>
      </c>
      <c r="E5" s="5" t="s">
        <v>24</v>
      </c>
      <c r="F5" s="5" t="s">
        <v>26</v>
      </c>
      <c r="G5" s="5" t="s">
        <v>18</v>
      </c>
      <c r="H5" s="5" t="s">
        <v>29</v>
      </c>
      <c r="I5" s="5" t="s">
        <v>26</v>
      </c>
      <c r="J5" s="51"/>
      <c r="K5" s="51"/>
      <c r="L5" s="51"/>
    </row>
    <row r="6" spans="1:12" s="2" customFormat="1" ht="36.75" customHeight="1" x14ac:dyDescent="0.25">
      <c r="A6" s="49"/>
      <c r="B6" s="52"/>
      <c r="C6" s="4" t="s">
        <v>4</v>
      </c>
      <c r="D6" s="4" t="s">
        <v>4</v>
      </c>
      <c r="E6" s="4" t="s">
        <v>4</v>
      </c>
      <c r="F6" s="4" t="s">
        <v>4</v>
      </c>
      <c r="G6" s="4" t="s">
        <v>4</v>
      </c>
      <c r="H6" s="4" t="s">
        <v>4</v>
      </c>
      <c r="I6" s="4" t="s">
        <v>4</v>
      </c>
      <c r="J6" s="52"/>
      <c r="K6" s="52"/>
      <c r="L6" s="52"/>
    </row>
    <row r="7" spans="1:12" s="7" customFormat="1" ht="56.25" customHeight="1" x14ac:dyDescent="0.2">
      <c r="A7" s="14" t="s">
        <v>12</v>
      </c>
      <c r="B7" s="15">
        <v>7</v>
      </c>
      <c r="C7" s="19">
        <v>119000</v>
      </c>
      <c r="D7" s="19">
        <v>180000</v>
      </c>
      <c r="E7" s="19">
        <v>178500</v>
      </c>
      <c r="F7" s="19">
        <v>249900</v>
      </c>
      <c r="G7" s="19">
        <v>200000</v>
      </c>
      <c r="H7" s="19">
        <v>119000</v>
      </c>
      <c r="I7" s="19">
        <v>262395</v>
      </c>
      <c r="J7" s="19">
        <f>(C7+D7+E7+F7+G7+H7+I7)/7</f>
        <v>186970.71428571429</v>
      </c>
      <c r="K7" s="19">
        <f>ROUNDUP(J7,0)</f>
        <v>186971</v>
      </c>
      <c r="L7" s="20">
        <f t="shared" ref="L7:L8" si="0">K7*B7</f>
        <v>1308797</v>
      </c>
    </row>
    <row r="8" spans="1:12" s="7" customFormat="1" ht="33.75" customHeight="1" x14ac:dyDescent="0.2">
      <c r="A8" s="14" t="s">
        <v>19</v>
      </c>
      <c r="B8" s="15">
        <v>8</v>
      </c>
      <c r="C8" s="19">
        <v>113050</v>
      </c>
      <c r="D8" s="19">
        <v>250000</v>
      </c>
      <c r="E8" s="19">
        <v>95200</v>
      </c>
      <c r="F8" s="19">
        <v>226100</v>
      </c>
      <c r="G8" s="19">
        <v>200000</v>
      </c>
      <c r="H8" s="19">
        <v>113050</v>
      </c>
      <c r="I8" s="19">
        <v>301665</v>
      </c>
      <c r="J8" s="19">
        <f t="shared" ref="J8:J13" si="1">(C8+D8+E8+F8+G8+H8+I8)/7</f>
        <v>185580.71428571429</v>
      </c>
      <c r="K8" s="19">
        <f t="shared" ref="K8:K14" si="2">ROUNDUP(J8,0)</f>
        <v>185581</v>
      </c>
      <c r="L8" s="20">
        <f t="shared" si="0"/>
        <v>1484648</v>
      </c>
    </row>
    <row r="9" spans="1:12" s="7" customFormat="1" ht="56.25" customHeight="1" x14ac:dyDescent="0.2">
      <c r="A9" s="17" t="s">
        <v>13</v>
      </c>
      <c r="B9" s="15">
        <v>1</v>
      </c>
      <c r="C9" s="19">
        <v>113050</v>
      </c>
      <c r="D9" s="19">
        <v>185000</v>
      </c>
      <c r="E9" s="19">
        <v>95200</v>
      </c>
      <c r="F9" s="19">
        <v>202300</v>
      </c>
      <c r="G9" s="19">
        <v>200000</v>
      </c>
      <c r="H9" s="19">
        <v>113050</v>
      </c>
      <c r="I9" s="19">
        <v>301665</v>
      </c>
      <c r="J9" s="19">
        <f t="shared" si="1"/>
        <v>172895</v>
      </c>
      <c r="K9" s="19">
        <f>ROUNDUP(J9,0)</f>
        <v>172895</v>
      </c>
      <c r="L9" s="20">
        <f t="shared" ref="L9:L13" si="3">K9*B9</f>
        <v>172895</v>
      </c>
    </row>
    <row r="10" spans="1:12" s="7" customFormat="1" ht="56.25" customHeight="1" x14ac:dyDescent="0.2">
      <c r="A10" s="17" t="s">
        <v>14</v>
      </c>
      <c r="B10" s="15">
        <v>2</v>
      </c>
      <c r="C10" s="19">
        <v>107100</v>
      </c>
      <c r="D10" s="19">
        <v>165000</v>
      </c>
      <c r="E10" s="19">
        <v>95200</v>
      </c>
      <c r="F10" s="19">
        <v>184450</v>
      </c>
      <c r="G10" s="19">
        <v>200000</v>
      </c>
      <c r="H10" s="19">
        <v>107100</v>
      </c>
      <c r="I10" s="19">
        <v>283815</v>
      </c>
      <c r="J10" s="19">
        <f t="shared" si="1"/>
        <v>163237.85714285713</v>
      </c>
      <c r="K10" s="19">
        <f>ROUNDUP(J10,0)</f>
        <v>163238</v>
      </c>
      <c r="L10" s="20">
        <f t="shared" si="3"/>
        <v>326476</v>
      </c>
    </row>
    <row r="11" spans="1:12" s="7" customFormat="1" ht="33.75" customHeight="1" x14ac:dyDescent="0.2">
      <c r="A11" s="17" t="s">
        <v>15</v>
      </c>
      <c r="B11" s="15">
        <v>2</v>
      </c>
      <c r="C11" s="19">
        <v>101150</v>
      </c>
      <c r="D11" s="19">
        <v>130000</v>
      </c>
      <c r="E11" s="19">
        <v>95200</v>
      </c>
      <c r="F11" s="19">
        <v>160650</v>
      </c>
      <c r="G11" s="19">
        <v>200000</v>
      </c>
      <c r="H11" s="19">
        <v>101150</v>
      </c>
      <c r="I11" s="19">
        <v>283815</v>
      </c>
      <c r="J11" s="19">
        <f t="shared" si="1"/>
        <v>153137.85714285713</v>
      </c>
      <c r="K11" s="19">
        <f t="shared" ref="K11" si="4">ROUNDUP(J11,0)</f>
        <v>153138</v>
      </c>
      <c r="L11" s="20">
        <f t="shared" si="3"/>
        <v>306276</v>
      </c>
    </row>
    <row r="12" spans="1:12" s="7" customFormat="1" ht="56.25" customHeight="1" x14ac:dyDescent="0.2">
      <c r="A12" s="14" t="s">
        <v>16</v>
      </c>
      <c r="B12" s="15">
        <v>2</v>
      </c>
      <c r="C12" s="19">
        <v>95200</v>
      </c>
      <c r="D12" s="19">
        <v>130000</v>
      </c>
      <c r="E12" s="19">
        <v>95200</v>
      </c>
      <c r="F12" s="19">
        <v>142800</v>
      </c>
      <c r="G12" s="19">
        <v>200000</v>
      </c>
      <c r="H12" s="19">
        <v>95200</v>
      </c>
      <c r="I12" s="19">
        <v>283815</v>
      </c>
      <c r="J12" s="19">
        <f t="shared" si="1"/>
        <v>148887.85714285713</v>
      </c>
      <c r="K12" s="19">
        <f>ROUNDUP(J12,0)</f>
        <v>148888</v>
      </c>
      <c r="L12" s="20">
        <f t="shared" ref="L12" si="5">K12*B12</f>
        <v>297776</v>
      </c>
    </row>
    <row r="13" spans="1:12" s="7" customFormat="1" ht="33.75" customHeight="1" thickBot="1" x14ac:dyDescent="0.25">
      <c r="A13" s="18" t="s">
        <v>20</v>
      </c>
      <c r="B13" s="15">
        <v>1</v>
      </c>
      <c r="C13" s="19">
        <v>95200</v>
      </c>
      <c r="D13" s="19">
        <v>180000</v>
      </c>
      <c r="E13" s="19">
        <v>95200</v>
      </c>
      <c r="F13" s="19">
        <v>166600</v>
      </c>
      <c r="G13" s="19">
        <v>200000</v>
      </c>
      <c r="H13" s="19">
        <v>95200</v>
      </c>
      <c r="I13" s="19">
        <v>155295</v>
      </c>
      <c r="J13" s="19">
        <f t="shared" si="1"/>
        <v>141070.71428571429</v>
      </c>
      <c r="K13" s="19">
        <f t="shared" ref="K13" si="6">ROUNDUP(J13,0)</f>
        <v>141071</v>
      </c>
      <c r="L13" s="20">
        <f t="shared" si="3"/>
        <v>141071</v>
      </c>
    </row>
    <row r="14" spans="1:12" s="12" customFormat="1" ht="24" customHeight="1" x14ac:dyDescent="0.25">
      <c r="A14" s="11" t="s">
        <v>11</v>
      </c>
      <c r="B14" s="8">
        <f t="shared" ref="B14:I14" si="7">SUM(B7:B13)</f>
        <v>23</v>
      </c>
      <c r="C14" s="9">
        <f t="shared" si="7"/>
        <v>743750</v>
      </c>
      <c r="D14" s="9">
        <f t="shared" si="7"/>
        <v>1220000</v>
      </c>
      <c r="E14" s="13">
        <f t="shared" si="7"/>
        <v>749700</v>
      </c>
      <c r="F14" s="9">
        <f t="shared" si="7"/>
        <v>1332800</v>
      </c>
      <c r="G14" s="13">
        <f t="shared" si="7"/>
        <v>1400000</v>
      </c>
      <c r="H14" s="13">
        <f t="shared" si="7"/>
        <v>743750</v>
      </c>
      <c r="I14" s="13">
        <f t="shared" si="7"/>
        <v>1872465</v>
      </c>
      <c r="J14" s="6">
        <f>(C14+D14+E14+F14+G14+H14+I14)/7</f>
        <v>1151780.7142857143</v>
      </c>
      <c r="K14" s="9">
        <f t="shared" si="2"/>
        <v>1151781</v>
      </c>
      <c r="L14" s="10">
        <f>SUM(L7:L13)</f>
        <v>4037939</v>
      </c>
    </row>
    <row r="15" spans="1:12" ht="21.75" customHeight="1" x14ac:dyDescent="0.2">
      <c r="A15" s="45" t="s">
        <v>31</v>
      </c>
      <c r="B15" s="45"/>
      <c r="C15" s="45"/>
      <c r="D15" s="45"/>
      <c r="E15" s="45"/>
      <c r="F15" s="45"/>
      <c r="G15" s="45"/>
      <c r="H15" s="45"/>
      <c r="I15" s="45"/>
      <c r="J15" s="45"/>
      <c r="K15" s="45"/>
      <c r="L15" s="45"/>
    </row>
    <row r="16" spans="1:12" ht="2.25" customHeight="1" x14ac:dyDescent="0.2">
      <c r="A16" s="45"/>
      <c r="B16" s="45"/>
      <c r="C16" s="45"/>
      <c r="D16" s="45"/>
      <c r="E16" s="45"/>
      <c r="F16" s="45"/>
      <c r="G16" s="45"/>
      <c r="H16" s="45"/>
      <c r="I16" s="45"/>
      <c r="J16" s="45"/>
      <c r="K16" s="45"/>
      <c r="L16" s="45"/>
    </row>
    <row r="17" spans="1:10" hidden="1" x14ac:dyDescent="0.2"/>
    <row r="18" spans="1:10" ht="14.25" customHeight="1" x14ac:dyDescent="0.2">
      <c r="A18" s="46" t="s">
        <v>10</v>
      </c>
      <c r="B18" s="46"/>
      <c r="C18" s="46"/>
    </row>
    <row r="19" spans="1:10" x14ac:dyDescent="0.2">
      <c r="A19" s="46"/>
      <c r="B19" s="46"/>
      <c r="C19" s="46"/>
    </row>
    <row r="20" spans="1:10" ht="10.5" customHeight="1" x14ac:dyDescent="0.2">
      <c r="A20" s="46"/>
      <c r="B20" s="46"/>
      <c r="C20" s="46"/>
    </row>
    <row r="21" spans="1:10" x14ac:dyDescent="0.2">
      <c r="J21" s="16"/>
    </row>
  </sheetData>
  <mergeCells count="12">
    <mergeCell ref="A15:L16"/>
    <mergeCell ref="A18:C20"/>
    <mergeCell ref="A4:A6"/>
    <mergeCell ref="B4:B6"/>
    <mergeCell ref="J4:J6"/>
    <mergeCell ref="L4:L6"/>
    <mergeCell ref="K4:K6"/>
    <mergeCell ref="J1:L1"/>
    <mergeCell ref="J2:L2"/>
    <mergeCell ref="B3:L3"/>
    <mergeCell ref="A1:B2"/>
    <mergeCell ref="C1:I2"/>
  </mergeCells>
  <pageMargins left="0.25" right="0.25" top="0.75" bottom="0.75" header="0.3" footer="0.3"/>
  <pageSetup scale="43"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24"/>
  <sheetViews>
    <sheetView tabSelected="1" topLeftCell="A8" zoomScale="70" zoomScaleNormal="70" zoomScaleSheetLayoutView="70" zoomScalePageLayoutView="60" workbookViewId="0">
      <selection activeCell="H17" sqref="H17:I17"/>
    </sheetView>
  </sheetViews>
  <sheetFormatPr baseColWidth="10" defaultRowHeight="14.25" x14ac:dyDescent="0.2"/>
  <cols>
    <col min="1" max="1" width="49.42578125" style="3" customWidth="1"/>
    <col min="2" max="2" width="13.140625" style="3" customWidth="1"/>
    <col min="3" max="3" width="23.85546875" style="3" customWidth="1"/>
    <col min="4" max="5" width="28.140625" style="3" customWidth="1"/>
    <col min="6" max="6" width="33.5703125" style="3" customWidth="1"/>
    <col min="7" max="7" width="23.7109375" style="3" customWidth="1"/>
    <col min="8" max="8" width="18.42578125" style="3" customWidth="1"/>
    <col min="9" max="9" width="2.5703125" style="3" customWidth="1"/>
    <col min="10" max="10" width="20.5703125" style="3" customWidth="1"/>
    <col min="11" max="16384" width="11.42578125" style="3"/>
  </cols>
  <sheetData>
    <row r="1" spans="1:10" s="1" customFormat="1" ht="26.25" customHeight="1" x14ac:dyDescent="0.25">
      <c r="A1" s="35"/>
      <c r="B1" s="36"/>
      <c r="C1" s="23"/>
      <c r="D1" s="39" t="s">
        <v>0</v>
      </c>
      <c r="E1" s="40"/>
      <c r="F1" s="40"/>
      <c r="G1" s="33" t="s">
        <v>8</v>
      </c>
      <c r="H1" s="33"/>
      <c r="I1" s="33"/>
      <c r="J1" s="33"/>
    </row>
    <row r="2" spans="1:10" s="1" customFormat="1" ht="40.5" customHeight="1" x14ac:dyDescent="0.25">
      <c r="A2" s="37"/>
      <c r="B2" s="38"/>
      <c r="C2" s="24"/>
      <c r="D2" s="42"/>
      <c r="E2" s="43"/>
      <c r="F2" s="43"/>
      <c r="G2" s="33" t="s">
        <v>9</v>
      </c>
      <c r="H2" s="33"/>
      <c r="I2" s="33"/>
      <c r="J2" s="33"/>
    </row>
    <row r="3" spans="1:10" s="1" customFormat="1" ht="63.75" customHeight="1" x14ac:dyDescent="0.25">
      <c r="A3" s="21" t="s">
        <v>1</v>
      </c>
      <c r="B3" s="34" t="s">
        <v>39</v>
      </c>
      <c r="C3" s="34"/>
      <c r="D3" s="34"/>
      <c r="E3" s="34"/>
      <c r="F3" s="34"/>
      <c r="G3" s="34"/>
      <c r="H3" s="34"/>
      <c r="I3" s="34"/>
      <c r="J3" s="34"/>
    </row>
    <row r="4" spans="1:10" s="2" customFormat="1" ht="50.25" customHeight="1" x14ac:dyDescent="0.25">
      <c r="A4" s="47" t="s">
        <v>2</v>
      </c>
      <c r="B4" s="50" t="s">
        <v>33</v>
      </c>
      <c r="C4" s="50" t="s">
        <v>34</v>
      </c>
      <c r="D4" s="22" t="s">
        <v>52</v>
      </c>
      <c r="E4" s="22" t="s">
        <v>40</v>
      </c>
      <c r="F4" s="22" t="s">
        <v>40</v>
      </c>
      <c r="G4" s="50" t="s">
        <v>55</v>
      </c>
      <c r="H4" s="56" t="s">
        <v>54</v>
      </c>
      <c r="I4" s="57"/>
      <c r="J4" s="50" t="s">
        <v>37</v>
      </c>
    </row>
    <row r="5" spans="1:10" s="2" customFormat="1" ht="59.25" customHeight="1" x14ac:dyDescent="0.25">
      <c r="A5" s="48"/>
      <c r="B5" s="51"/>
      <c r="C5" s="51"/>
      <c r="D5" s="5" t="s">
        <v>53</v>
      </c>
      <c r="E5" s="5" t="s">
        <v>32</v>
      </c>
      <c r="F5" s="5" t="s">
        <v>32</v>
      </c>
      <c r="G5" s="51"/>
      <c r="H5" s="58" t="s">
        <v>56</v>
      </c>
      <c r="I5" s="59"/>
      <c r="J5" s="51"/>
    </row>
    <row r="6" spans="1:10" s="2" customFormat="1" ht="44.25" customHeight="1" x14ac:dyDescent="0.25">
      <c r="A6" s="49"/>
      <c r="B6" s="52"/>
      <c r="C6" s="52"/>
      <c r="D6" s="4" t="s">
        <v>4</v>
      </c>
      <c r="E6" s="4" t="s">
        <v>4</v>
      </c>
      <c r="F6" s="4" t="s">
        <v>4</v>
      </c>
      <c r="G6" s="52"/>
      <c r="H6" s="60"/>
      <c r="I6" s="61"/>
      <c r="J6" s="52"/>
    </row>
    <row r="7" spans="1:10" s="7" customFormat="1" ht="74.25" customHeight="1" x14ac:dyDescent="0.2">
      <c r="A7" s="54" t="s">
        <v>41</v>
      </c>
      <c r="B7" s="30" t="s">
        <v>42</v>
      </c>
      <c r="C7" s="55">
        <v>41</v>
      </c>
      <c r="D7" s="31">
        <v>30000</v>
      </c>
      <c r="E7" s="19">
        <v>0</v>
      </c>
      <c r="F7" s="19">
        <v>0</v>
      </c>
      <c r="G7" s="64">
        <f>(D7*0.0928)+D7</f>
        <v>32784</v>
      </c>
      <c r="H7" s="65">
        <f>(G7*C7)</f>
        <v>1344144</v>
      </c>
      <c r="I7" s="66"/>
      <c r="J7" s="28" t="s">
        <v>38</v>
      </c>
    </row>
    <row r="8" spans="1:10" s="7" customFormat="1" ht="150.75" customHeight="1" x14ac:dyDescent="0.2">
      <c r="A8" s="54" t="s">
        <v>43</v>
      </c>
      <c r="B8" s="30" t="s">
        <v>42</v>
      </c>
      <c r="C8" s="55">
        <v>1</v>
      </c>
      <c r="D8" s="31">
        <v>800000</v>
      </c>
      <c r="E8" s="19">
        <v>0</v>
      </c>
      <c r="F8" s="19">
        <v>0</v>
      </c>
      <c r="G8" s="64">
        <f t="shared" ref="G8:G16" si="0">(D8*0.0928)+D8</f>
        <v>874240</v>
      </c>
      <c r="H8" s="65">
        <f t="shared" ref="H8:H16" si="1">(G8*C8)</f>
        <v>874240</v>
      </c>
      <c r="I8" s="66"/>
      <c r="J8" s="28" t="s">
        <v>38</v>
      </c>
    </row>
    <row r="9" spans="1:10" s="7" customFormat="1" ht="56.25" customHeight="1" x14ac:dyDescent="0.2">
      <c r="A9" s="54" t="s">
        <v>44</v>
      </c>
      <c r="B9" s="30" t="s">
        <v>42</v>
      </c>
      <c r="C9" s="55">
        <v>9</v>
      </c>
      <c r="D9" s="32">
        <v>30000</v>
      </c>
      <c r="E9" s="19">
        <v>0</v>
      </c>
      <c r="F9" s="19">
        <v>0</v>
      </c>
      <c r="G9" s="64">
        <f t="shared" si="0"/>
        <v>32784</v>
      </c>
      <c r="H9" s="65">
        <f t="shared" si="1"/>
        <v>295056</v>
      </c>
      <c r="I9" s="66"/>
      <c r="J9" s="28" t="s">
        <v>38</v>
      </c>
    </row>
    <row r="10" spans="1:10" s="7" customFormat="1" ht="56.25" customHeight="1" x14ac:dyDescent="0.2">
      <c r="A10" s="54" t="s">
        <v>45</v>
      </c>
      <c r="B10" s="30" t="s">
        <v>42</v>
      </c>
      <c r="C10" s="55">
        <v>14</v>
      </c>
      <c r="D10" s="32">
        <v>30000</v>
      </c>
      <c r="E10" s="19">
        <v>0</v>
      </c>
      <c r="F10" s="19">
        <v>0</v>
      </c>
      <c r="G10" s="64">
        <f t="shared" si="0"/>
        <v>32784</v>
      </c>
      <c r="H10" s="65">
        <f t="shared" si="1"/>
        <v>458976</v>
      </c>
      <c r="I10" s="66"/>
      <c r="J10" s="28" t="s">
        <v>38</v>
      </c>
    </row>
    <row r="11" spans="1:10" s="7" customFormat="1" ht="56.25" customHeight="1" x14ac:dyDescent="0.2">
      <c r="A11" s="54" t="s">
        <v>46</v>
      </c>
      <c r="B11" s="30" t="s">
        <v>42</v>
      </c>
      <c r="C11" s="55">
        <v>1</v>
      </c>
      <c r="D11" s="32">
        <v>30000</v>
      </c>
      <c r="E11" s="19">
        <v>0</v>
      </c>
      <c r="F11" s="19">
        <v>0</v>
      </c>
      <c r="G11" s="64">
        <f t="shared" si="0"/>
        <v>32784</v>
      </c>
      <c r="H11" s="65">
        <f t="shared" si="1"/>
        <v>32784</v>
      </c>
      <c r="I11" s="66"/>
      <c r="J11" s="28" t="s">
        <v>38</v>
      </c>
    </row>
    <row r="12" spans="1:10" s="7" customFormat="1" ht="56.25" customHeight="1" x14ac:dyDescent="0.2">
      <c r="A12" s="54" t="s">
        <v>47</v>
      </c>
      <c r="B12" s="30" t="s">
        <v>42</v>
      </c>
      <c r="C12" s="55">
        <v>1</v>
      </c>
      <c r="D12" s="32">
        <v>49000</v>
      </c>
      <c r="E12" s="19">
        <v>0</v>
      </c>
      <c r="F12" s="19">
        <v>0</v>
      </c>
      <c r="G12" s="64">
        <f t="shared" si="0"/>
        <v>53547.199999999997</v>
      </c>
      <c r="H12" s="65">
        <f t="shared" si="1"/>
        <v>53547.199999999997</v>
      </c>
      <c r="I12" s="66"/>
      <c r="J12" s="28" t="s">
        <v>38</v>
      </c>
    </row>
    <row r="13" spans="1:10" s="7" customFormat="1" ht="56.25" customHeight="1" x14ac:dyDescent="0.2">
      <c r="A13" s="54" t="s">
        <v>48</v>
      </c>
      <c r="B13" s="30" t="s">
        <v>42</v>
      </c>
      <c r="C13" s="55">
        <v>1</v>
      </c>
      <c r="D13" s="32">
        <v>30000</v>
      </c>
      <c r="E13" s="19">
        <v>0</v>
      </c>
      <c r="F13" s="19">
        <v>0</v>
      </c>
      <c r="G13" s="64">
        <f t="shared" si="0"/>
        <v>32784</v>
      </c>
      <c r="H13" s="65">
        <f t="shared" si="1"/>
        <v>32784</v>
      </c>
      <c r="I13" s="66"/>
      <c r="J13" s="28" t="s">
        <v>38</v>
      </c>
    </row>
    <row r="14" spans="1:10" s="7" customFormat="1" ht="56.25" customHeight="1" x14ac:dyDescent="0.2">
      <c r="A14" s="54" t="s">
        <v>49</v>
      </c>
      <c r="B14" s="30" t="s">
        <v>42</v>
      </c>
      <c r="C14" s="55">
        <v>3</v>
      </c>
      <c r="D14" s="32">
        <v>30000</v>
      </c>
      <c r="E14" s="19">
        <v>0</v>
      </c>
      <c r="F14" s="19">
        <v>0</v>
      </c>
      <c r="G14" s="64">
        <f t="shared" si="0"/>
        <v>32784</v>
      </c>
      <c r="H14" s="65">
        <f t="shared" si="1"/>
        <v>98352</v>
      </c>
      <c r="I14" s="66"/>
      <c r="J14" s="28" t="s">
        <v>38</v>
      </c>
    </row>
    <row r="15" spans="1:10" s="7" customFormat="1" ht="56.25" customHeight="1" x14ac:dyDescent="0.2">
      <c r="A15" s="54" t="s">
        <v>50</v>
      </c>
      <c r="B15" s="30" t="s">
        <v>42</v>
      </c>
      <c r="C15" s="55">
        <v>4</v>
      </c>
      <c r="D15" s="32">
        <v>30000</v>
      </c>
      <c r="E15" s="19">
        <v>0</v>
      </c>
      <c r="F15" s="19">
        <v>0</v>
      </c>
      <c r="G15" s="64">
        <f t="shared" si="0"/>
        <v>32784</v>
      </c>
      <c r="H15" s="65">
        <f t="shared" si="1"/>
        <v>131136</v>
      </c>
      <c r="I15" s="66"/>
      <c r="J15" s="28" t="s">
        <v>38</v>
      </c>
    </row>
    <row r="16" spans="1:10" s="7" customFormat="1" ht="96" customHeight="1" x14ac:dyDescent="0.2">
      <c r="A16" s="54" t="s">
        <v>51</v>
      </c>
      <c r="B16" s="30" t="s">
        <v>42</v>
      </c>
      <c r="C16" s="55">
        <v>15</v>
      </c>
      <c r="D16" s="31">
        <v>49000</v>
      </c>
      <c r="E16" s="19">
        <v>0</v>
      </c>
      <c r="F16" s="19">
        <v>0</v>
      </c>
      <c r="G16" s="64">
        <f t="shared" si="0"/>
        <v>53547.199999999997</v>
      </c>
      <c r="H16" s="65">
        <f t="shared" si="1"/>
        <v>803208</v>
      </c>
      <c r="I16" s="66"/>
      <c r="J16" s="28" t="s">
        <v>38</v>
      </c>
    </row>
    <row r="17" spans="1:10" s="12" customFormat="1" ht="24" customHeight="1" x14ac:dyDescent="0.25">
      <c r="A17" s="26" t="s">
        <v>35</v>
      </c>
      <c r="B17" s="27"/>
      <c r="C17" s="27">
        <f>SUM(C7:C16)</f>
        <v>90</v>
      </c>
      <c r="D17" s="6">
        <f>SUM(D7:D16)</f>
        <v>1108000</v>
      </c>
      <c r="E17" s="19">
        <v>0</v>
      </c>
      <c r="F17" s="19">
        <v>0</v>
      </c>
      <c r="G17" s="29">
        <f>SUM(G7:G16)</f>
        <v>1210822.3999999999</v>
      </c>
      <c r="H17" s="62">
        <f>SUM(H7:I16)</f>
        <v>4124227.2</v>
      </c>
      <c r="I17" s="63"/>
      <c r="J17" s="28" t="s">
        <v>38</v>
      </c>
    </row>
    <row r="18" spans="1:10" ht="21.75" customHeight="1" x14ac:dyDescent="0.2">
      <c r="A18" s="53" t="s">
        <v>57</v>
      </c>
      <c r="B18" s="53"/>
      <c r="C18" s="45"/>
      <c r="D18" s="45"/>
      <c r="E18" s="45"/>
      <c r="F18" s="45"/>
      <c r="G18" s="45"/>
      <c r="H18" s="45"/>
      <c r="I18" s="45"/>
      <c r="J18" s="45"/>
    </row>
    <row r="19" spans="1:10" ht="2.25" customHeight="1" x14ac:dyDescent="0.2">
      <c r="A19" s="45"/>
      <c r="B19" s="45"/>
      <c r="C19" s="45"/>
      <c r="D19" s="45"/>
      <c r="E19" s="45"/>
      <c r="F19" s="45"/>
      <c r="G19" s="45"/>
      <c r="H19" s="45"/>
      <c r="I19" s="45"/>
      <c r="J19" s="45"/>
    </row>
    <row r="20" spans="1:10" hidden="1" x14ac:dyDescent="0.2"/>
    <row r="21" spans="1:10" ht="14.25" customHeight="1" x14ac:dyDescent="0.2">
      <c r="A21" s="46" t="s">
        <v>36</v>
      </c>
      <c r="B21" s="46"/>
      <c r="C21" s="46"/>
      <c r="D21" s="46"/>
      <c r="E21" s="25"/>
    </row>
    <row r="22" spans="1:10" x14ac:dyDescent="0.2">
      <c r="A22" s="46"/>
      <c r="B22" s="46"/>
      <c r="C22" s="46"/>
      <c r="D22" s="46"/>
      <c r="E22" s="25"/>
    </row>
    <row r="23" spans="1:10" ht="10.5" customHeight="1" x14ac:dyDescent="0.2">
      <c r="A23" s="46"/>
      <c r="B23" s="46"/>
      <c r="C23" s="46"/>
      <c r="D23" s="46"/>
      <c r="E23" s="25"/>
    </row>
    <row r="24" spans="1:10" x14ac:dyDescent="0.2">
      <c r="G24" s="16"/>
    </row>
  </sheetData>
  <mergeCells count="26">
    <mergeCell ref="H14:I14"/>
    <mergeCell ref="H15:I15"/>
    <mergeCell ref="H16:I16"/>
    <mergeCell ref="H17:I17"/>
    <mergeCell ref="H9:I9"/>
    <mergeCell ref="H10:I10"/>
    <mergeCell ref="H11:I11"/>
    <mergeCell ref="H12:I12"/>
    <mergeCell ref="H13:I13"/>
    <mergeCell ref="H4:I4"/>
    <mergeCell ref="H5:I5"/>
    <mergeCell ref="H6:I6"/>
    <mergeCell ref="H7:I7"/>
    <mergeCell ref="H8:I8"/>
    <mergeCell ref="A18:J19"/>
    <mergeCell ref="A21:D23"/>
    <mergeCell ref="A1:B2"/>
    <mergeCell ref="D1:F2"/>
    <mergeCell ref="G1:J1"/>
    <mergeCell ref="G2:J2"/>
    <mergeCell ref="B3:J3"/>
    <mergeCell ref="A4:A6"/>
    <mergeCell ref="B4:B6"/>
    <mergeCell ref="G4:G6"/>
    <mergeCell ref="J4:J6"/>
    <mergeCell ref="C4:C6"/>
  </mergeCells>
  <pageMargins left="0.25" right="0.25" top="0.75" bottom="0.75" header="0.3" footer="0.3"/>
  <pageSetup paperSize="9" scale="56"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GCO-040-PDT-002-f-016</vt:lpstr>
      <vt:lpstr>GCO-040-PDT-002-f-016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Bustos</dc:creator>
  <cp:lastModifiedBy>Carlos Ignacio Ospina Ramirez</cp:lastModifiedBy>
  <cp:lastPrinted>2024-04-08T13:07:03Z</cp:lastPrinted>
  <dcterms:created xsi:type="dcterms:W3CDTF">2019-10-30T15:43:12Z</dcterms:created>
  <dcterms:modified xsi:type="dcterms:W3CDTF">2024-11-21T22:46:55Z</dcterms:modified>
</cp:coreProperties>
</file>