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C:\Users\HUSELA\Desktop\INFRAESTRUCTURA\CONTRATOS\REPARCHEO\PLIEGOS AJUSTADOS - 8-11-2024\Pliegos tipo Mantenimiento vial V3 noviembre 8\"/>
    </mc:Choice>
  </mc:AlternateContent>
  <xr:revisionPtr revIDLastSave="0" documentId="8_{870D3CF7-BEEE-4794-91A6-67AFBBEF329A}" xr6:coauthVersionLast="46" xr6:coauthVersionMax="46" xr10:uidLastSave="{00000000-0000-0000-0000-000000000000}"/>
  <bookViews>
    <workbookView xWindow="-120" yWindow="-120" windowWidth="20730" windowHeight="11040" tabRatio="906" xr2:uid="{00000000-000D-0000-FFFF-FFFF00000000}"/>
  </bookViews>
  <sheets>
    <sheet name="PROPUESTA ECONOMICA(ENTIDAD)" sheetId="271" r:id="rId1"/>
    <sheet name="PROPUESTA ECONOMICA(Proponente)" sheetId="269" r:id="rId2"/>
    <sheet name="Análisis AU" sheetId="288" r:id="rId3"/>
    <sheet name="ITEM 1" sheetId="272" r:id="rId4"/>
    <sheet name="ITEM 2 " sheetId="274" r:id="rId5"/>
    <sheet name="ITEM 3 " sheetId="275" r:id="rId6"/>
    <sheet name="ITEM 4" sheetId="268" r:id="rId7"/>
    <sheet name="ITEM 5" sheetId="276" r:id="rId8"/>
    <sheet name="ITEM 6" sheetId="277" r:id="rId9"/>
    <sheet name="ITEM 7" sheetId="279" r:id="rId10"/>
    <sheet name="ITEM 8" sheetId="280" r:id="rId11"/>
    <sheet name="ITEM 9" sheetId="281" r:id="rId12"/>
    <sheet name="ITEM 10" sheetId="282" r:id="rId13"/>
    <sheet name="ITEM 11" sheetId="283"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s>
  <definedNames>
    <definedName name="\0">#REF!</definedName>
    <definedName name="\00">#REF!</definedName>
    <definedName name="\a" localSheetId="3">#REF!</definedName>
    <definedName name="\a" localSheetId="12">#REF!</definedName>
    <definedName name="\a" localSheetId="1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 localSheetId="12">#REF!</definedName>
    <definedName name="\s" localSheetId="1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#REF!</definedName>
    <definedName name="\V">#REF!</definedName>
    <definedName name="\X" localSheetId="3">'ITEM 1'!ERR</definedName>
    <definedName name="\X" localSheetId="12">'ITEM 10'!ERR</definedName>
    <definedName name="\X" localSheetId="13">'ITEM 11'!ERR</definedName>
    <definedName name="\X" localSheetId="4">'ITEM 2 '!ERR</definedName>
    <definedName name="\X" localSheetId="5">'ITEM 3 '!ERR</definedName>
    <definedName name="\X" localSheetId="6">'ITEM 4'!ERR</definedName>
    <definedName name="\X" localSheetId="7">'ITEM 5'!ERR</definedName>
    <definedName name="\X" localSheetId="8">'ITEM 6'!ERR</definedName>
    <definedName name="\X" localSheetId="9">'ITEM 7'!ERR</definedName>
    <definedName name="\X" localSheetId="10">'ITEM 8'!ERR</definedName>
    <definedName name="\X" localSheetId="11">'ITEM 9'!ERR</definedName>
    <definedName name="\X">[0]!ERR</definedName>
    <definedName name="\Z" localSheetId="3">'ITEM 1'!ERR</definedName>
    <definedName name="\Z" localSheetId="12">'ITEM 10'!ERR</definedName>
    <definedName name="\Z" localSheetId="13">'ITEM 11'!ERR</definedName>
    <definedName name="\Z" localSheetId="4">'ITEM 2 '!ERR</definedName>
    <definedName name="\Z" localSheetId="5">'ITEM 3 '!ERR</definedName>
    <definedName name="\Z" localSheetId="6">'ITEM 4'!ERR</definedName>
    <definedName name="\Z" localSheetId="7">'ITEM 5'!ERR</definedName>
    <definedName name="\Z" localSheetId="8">'ITEM 6'!ERR</definedName>
    <definedName name="\Z" localSheetId="9">'ITEM 7'!ERR</definedName>
    <definedName name="\Z" localSheetId="10">'ITEM 8'!ERR</definedName>
    <definedName name="\Z" localSheetId="11">'ITEM 9'!ERR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 localSheetId="12">#REF!</definedName>
    <definedName name="_________PJ50" localSheetId="1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 localSheetId="12">#REF!</definedName>
    <definedName name="________MA2" localSheetId="1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#REF!</definedName>
    <definedName name="________PJ50" localSheetId="3">#REF!</definedName>
    <definedName name="________PJ50" localSheetId="12">#REF!</definedName>
    <definedName name="________PJ50" localSheetId="1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12">#REF!</definedName>
    <definedName name="_______MA2" localSheetId="1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#REF!</definedName>
    <definedName name="_______PJ50" localSheetId="3">#REF!</definedName>
    <definedName name="_______PJ50" localSheetId="12">#REF!</definedName>
    <definedName name="_______PJ50" localSheetId="1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12">#REF!</definedName>
    <definedName name="______MA2" localSheetId="1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#REF!</definedName>
    <definedName name="______PJ50" localSheetId="3">#REF!</definedName>
    <definedName name="______PJ50" localSheetId="12">#REF!</definedName>
    <definedName name="______PJ50" localSheetId="1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12">[9]!_xlbgnm.ane7</definedName>
    <definedName name="_____ane7" localSheetId="13">[9]!_xlbgnm.ane7</definedName>
    <definedName name="_____ane7" localSheetId="4">[9]!_xlbgnm.ane7</definedName>
    <definedName name="_____ane7" localSheetId="5">[9]!_xlbgnm.ane7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0">[9]!_xlbgnm.ane7</definedName>
    <definedName name="_____ane7" localSheetId="1">[9]!_xlbgnm.ane7</definedName>
    <definedName name="_____ane7">[9]!_xlbgnm.ane7</definedName>
    <definedName name="_____ane8" localSheetId="3">[9]!_xlbgnm.ane8</definedName>
    <definedName name="_____ane8" localSheetId="12">[9]!_xlbgnm.ane8</definedName>
    <definedName name="_____ane8" localSheetId="13">[9]!_xlbgnm.ane8</definedName>
    <definedName name="_____ane8" localSheetId="4">[9]!_xlbgnm.ane8</definedName>
    <definedName name="_____ane8" localSheetId="5">[9]!_xlbgnm.ane8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 localSheetId="12">#REF!</definedName>
    <definedName name="_____MA2" localSheetId="1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#REF!</definedName>
    <definedName name="_____OCD1">[11]Tablas!#REF!</definedName>
    <definedName name="_____OCI1">[11]Tablas!#REF!</definedName>
    <definedName name="_____PJ50" localSheetId="3">#REF!</definedName>
    <definedName name="_____PJ50" localSheetId="12">#REF!</definedName>
    <definedName name="_____PJ50" localSheetId="1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12">[13]!_xlbgnm.ane7</definedName>
    <definedName name="____ane7" localSheetId="13">[13]!_xlbgnm.ane7</definedName>
    <definedName name="____ane7" localSheetId="4">[13]!_xlbgnm.ane7</definedName>
    <definedName name="____ane7" localSheetId="5">[13]!_xlbgnm.ane7</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 localSheetId="0">[13]!_xlbgnm.ane7</definedName>
    <definedName name="____ane7" localSheetId="1">[13]!_xlbgnm.ane7</definedName>
    <definedName name="____ane7">[13]!_xlbgnm.ane7</definedName>
    <definedName name="____ane8" localSheetId="3">[13]!_xlbgnm.ane8</definedName>
    <definedName name="____ane8" localSheetId="12">[13]!_xlbgnm.ane8</definedName>
    <definedName name="____ane8" localSheetId="13">[13]!_xlbgnm.ane8</definedName>
    <definedName name="____ane8" localSheetId="4">[13]!_xlbgnm.ane8</definedName>
    <definedName name="____ane8" localSheetId="5">[13]!_xlbgnm.ane8</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 localSheetId="12">#REF!</definedName>
    <definedName name="____MA2" localSheetId="1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#REF!</definedName>
    <definedName name="____OCD1">[11]Tablas!#REF!</definedName>
    <definedName name="____OCI1">[11]Tablas!#REF!</definedName>
    <definedName name="____PJ50" localSheetId="3">#REF!</definedName>
    <definedName name="____PJ50" localSheetId="12">#REF!</definedName>
    <definedName name="____PJ50" localSheetId="1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#REF!</definedName>
    <definedName name="____pj51" localSheetId="3">#REF!</definedName>
    <definedName name="____pj51" localSheetId="12">#REF!</definedName>
    <definedName name="____pj51" localSheetId="1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12">[15]!_xlbgnm.ane7</definedName>
    <definedName name="___ane7" localSheetId="13">[15]!_xlbgnm.ane7</definedName>
    <definedName name="___ane7" localSheetId="4">[15]!_xlbgnm.ane7</definedName>
    <definedName name="___ane7" localSheetId="5">[15]!_xlbgnm.ane7</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 localSheetId="0">[15]!_xlbgnm.ane7</definedName>
    <definedName name="___ane7" localSheetId="1">[15]!_xlbgnm.ane7</definedName>
    <definedName name="___ane7">[15]!_xlbgnm.ane7</definedName>
    <definedName name="___ane8" localSheetId="3">[15]!_xlbgnm.ane8</definedName>
    <definedName name="___ane8" localSheetId="12">[15]!_xlbgnm.ane8</definedName>
    <definedName name="___ane8" localSheetId="13">[15]!_xlbgnm.ane8</definedName>
    <definedName name="___ane8" localSheetId="4">[15]!_xlbgnm.ane8</definedName>
    <definedName name="___ane8" localSheetId="5">[15]!_xlbgnm.ane8</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 localSheetId="12">#REF!</definedName>
    <definedName name="___MA2" localSheetId="1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#REF!</definedName>
    <definedName name="___OCD1">[11]Tablas!#REF!</definedName>
    <definedName name="___OCI1">[11]Tablas!#REF!</definedName>
    <definedName name="___PJ50" localSheetId="3">#REF!</definedName>
    <definedName name="___PJ50" localSheetId="12">#REF!</definedName>
    <definedName name="___PJ50" localSheetId="1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#REF!</definedName>
    <definedName name="___pj51" localSheetId="3">#REF!</definedName>
    <definedName name="___pj51" localSheetId="12">#REF!</definedName>
    <definedName name="___pj51" localSheetId="1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12">[13]!_xlbgnm.ane7</definedName>
    <definedName name="__ane7" localSheetId="13">[13]!_xlbgnm.ane7</definedName>
    <definedName name="__ane7" localSheetId="4">[13]!_xlbgnm.ane7</definedName>
    <definedName name="__ane7" localSheetId="5">[13]!_xlbgnm.ane7</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 localSheetId="0">[13]!_xlbgnm.ane7</definedName>
    <definedName name="__ane7" localSheetId="1">[13]!_xlbgnm.ane7</definedName>
    <definedName name="__ane7">[13]!_xlbgnm.ane7</definedName>
    <definedName name="__ane8" localSheetId="3">[13]!_xlbgnm.ane8</definedName>
    <definedName name="__ane8" localSheetId="12">[13]!_xlbgnm.ane8</definedName>
    <definedName name="__ane8" localSheetId="13">[13]!_xlbgnm.ane8</definedName>
    <definedName name="__ane8" localSheetId="4">[13]!_xlbgnm.ane8</definedName>
    <definedName name="__ane8" localSheetId="5">[13]!_xlbgnm.ane8</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'ITEM 1'!ERR</definedName>
    <definedName name="__F" localSheetId="12">'ITEM 10'!ERR</definedName>
    <definedName name="__F" localSheetId="13">'ITEM 11'!ERR</definedName>
    <definedName name="__F" localSheetId="4">'ITEM 2 '!ERR</definedName>
    <definedName name="__F" localSheetId="5">'ITEM 3 '!ERR</definedName>
    <definedName name="__F" localSheetId="6">'ITEM 4'!ERR</definedName>
    <definedName name="__F" localSheetId="7">'ITEM 5'!ERR</definedName>
    <definedName name="__F" localSheetId="8">'ITEM 6'!ERR</definedName>
    <definedName name="__F" localSheetId="9">'ITEM 7'!ERR</definedName>
    <definedName name="__F" localSheetId="10">'ITEM 8'!ERR</definedName>
    <definedName name="__F" localSheetId="11">'ITEM 9'!ERR</definedName>
    <definedName name="__F">[0]!ERR</definedName>
    <definedName name="__FS01" localSheetId="3">'ITEM 1'!ERR</definedName>
    <definedName name="__FS01" localSheetId="12">'ITEM 10'!ERR</definedName>
    <definedName name="__FS01" localSheetId="13">'ITEM 11'!ERR</definedName>
    <definedName name="__FS01" localSheetId="4">'ITEM 2 '!ERR</definedName>
    <definedName name="__FS01" localSheetId="5">'ITEM 3 '!ERR</definedName>
    <definedName name="__FS01" localSheetId="6">'ITEM 4'!ERR</definedName>
    <definedName name="__FS01" localSheetId="7">'ITEM 5'!ERR</definedName>
    <definedName name="__FS01" localSheetId="8">'ITEM 6'!ERR</definedName>
    <definedName name="__FS01" localSheetId="9">'ITEM 7'!ERR</definedName>
    <definedName name="__FS01" localSheetId="10">'ITEM 8'!ERR</definedName>
    <definedName name="__FS01" localSheetId="11">'ITEM 9'!ERR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 localSheetId="12">#REF!</definedName>
    <definedName name="__MA2" localSheetId="1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#REF!</definedName>
    <definedName name="__mun2" localSheetId="3">[19]PESOS!#REF!</definedName>
    <definedName name="__mun2" localSheetId="12">[19]PESOS!#REF!</definedName>
    <definedName name="__mun2" localSheetId="13">[19]PESOS!#REF!</definedName>
    <definedName name="__mun2" localSheetId="4">[19]PESOS!#REF!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[19]PESOS!#REF!</definedName>
    <definedName name="__num10" localSheetId="3">#REF!</definedName>
    <definedName name="__num10" localSheetId="12">#REF!</definedName>
    <definedName name="__num10" localSheetId="1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#REF!</definedName>
    <definedName name="__num2" localSheetId="3">#REF!</definedName>
    <definedName name="__num2" localSheetId="12">#REF!</definedName>
    <definedName name="__num2" localSheetId="1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#REF!</definedName>
    <definedName name="__num3" localSheetId="3">#REF!</definedName>
    <definedName name="__num3" localSheetId="12">#REF!</definedName>
    <definedName name="__num3" localSheetId="1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#REF!</definedName>
    <definedName name="__num4" localSheetId="3">#REF!</definedName>
    <definedName name="__num4" localSheetId="12">#REF!</definedName>
    <definedName name="__num4" localSheetId="1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#REF!</definedName>
    <definedName name="__num5" localSheetId="3">#REF!</definedName>
    <definedName name="__num5" localSheetId="12">#REF!</definedName>
    <definedName name="__num5" localSheetId="1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#REF!</definedName>
    <definedName name="__num6" localSheetId="3">#REF!</definedName>
    <definedName name="__num6" localSheetId="12">#REF!</definedName>
    <definedName name="__num6" localSheetId="1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#REF!</definedName>
    <definedName name="__num7" localSheetId="3">#REF!</definedName>
    <definedName name="__num7" localSheetId="12">#REF!</definedName>
    <definedName name="__num7" localSheetId="1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#REF!</definedName>
    <definedName name="__num8" localSheetId="3">#REF!</definedName>
    <definedName name="__num8" localSheetId="12">#REF!</definedName>
    <definedName name="__num8" localSheetId="1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#REF!</definedName>
    <definedName name="__num9" localSheetId="3">#REF!</definedName>
    <definedName name="__num9" localSheetId="12">#REF!</definedName>
    <definedName name="__num9" localSheetId="1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12">#REF!</definedName>
    <definedName name="__PJ50" localSheetId="1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#REF!</definedName>
    <definedName name="__pj51" localSheetId="3">#REF!</definedName>
    <definedName name="__pj51" localSheetId="12">#REF!</definedName>
    <definedName name="__pj51" localSheetId="1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 localSheetId="12">#REF!</definedName>
    <definedName name="__ref4" localSheetId="1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3">[13]!_xlbgnm.ane7</definedName>
    <definedName name="_ane7" localSheetId="12">[13]!_xlbgnm.ane7</definedName>
    <definedName name="_ane7" localSheetId="13">[13]!_xlbgnm.ane7</definedName>
    <definedName name="_ane7" localSheetId="4">[13]!_xlbgnm.ane7</definedName>
    <definedName name="_ane7" localSheetId="5">[13]!_xlbgnm.ane7</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 localSheetId="0">[13]!_xlbgnm.ane7</definedName>
    <definedName name="_ane7" localSheetId="1">[13]!_xlbgnm.ane7</definedName>
    <definedName name="_ane7">[13]!_xlbgnm.ane7</definedName>
    <definedName name="_ane8" localSheetId="3">[13]!_xlbgnm.ane8</definedName>
    <definedName name="_ane8" localSheetId="12">[13]!_xlbgnm.ane8</definedName>
    <definedName name="_ane8" localSheetId="13">[13]!_xlbgnm.ane8</definedName>
    <definedName name="_ane8" localSheetId="4">[13]!_xlbgnm.ane8</definedName>
    <definedName name="_ane8" localSheetId="5">[13]!_xlbgnm.ane8</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 localSheetId="0">[13]!_xlbgnm.ane8</definedName>
    <definedName name="_ane8" localSheetId="1">[13]!_xlbgnm.ane8</definedName>
    <definedName name="_ane8">[13]!_xlbgnm.ane8</definedName>
    <definedName name="_APU221" localSheetId="3">#REF!</definedName>
    <definedName name="_APU221" localSheetId="12">#REF!</definedName>
    <definedName name="_APU221" localSheetId="1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#REF!</definedName>
    <definedName name="_APU465" localSheetId="3">[21]!absc</definedName>
    <definedName name="_APU465" localSheetId="12">[21]!absc</definedName>
    <definedName name="_APU465" localSheetId="13">[21]!absc</definedName>
    <definedName name="_APU465" localSheetId="4">[21]!absc</definedName>
    <definedName name="_APU465" localSheetId="5">[21]!absc</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0">[21]!absc</definedName>
    <definedName name="_APU465" localSheetId="1">[21]!absc</definedName>
    <definedName name="_APU465">[21]!absc</definedName>
    <definedName name="_Atp2">[17]EMPRESA!$F$22</definedName>
    <definedName name="_b2" localSheetId="3"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 localSheetId="12">#REF!</definedName>
    <definedName name="_EST1" localSheetId="1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#REF!</definedName>
    <definedName name="_EST10" localSheetId="3">#REF!</definedName>
    <definedName name="_EST10" localSheetId="12">#REF!</definedName>
    <definedName name="_EST10" localSheetId="1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#REF!</definedName>
    <definedName name="_EST11" localSheetId="3">#REF!</definedName>
    <definedName name="_EST11" localSheetId="12">#REF!</definedName>
    <definedName name="_EST11" localSheetId="1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#REF!</definedName>
    <definedName name="_EST12" localSheetId="3">#REF!</definedName>
    <definedName name="_EST12" localSheetId="12">#REF!</definedName>
    <definedName name="_EST12" localSheetId="1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#REF!</definedName>
    <definedName name="_EST13" localSheetId="3">#REF!</definedName>
    <definedName name="_EST13" localSheetId="12">#REF!</definedName>
    <definedName name="_EST13" localSheetId="1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#REF!</definedName>
    <definedName name="_EST14" localSheetId="3">#REF!</definedName>
    <definedName name="_EST14" localSheetId="12">#REF!</definedName>
    <definedName name="_EST14" localSheetId="1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#REF!</definedName>
    <definedName name="_EST15" localSheetId="3">#REF!</definedName>
    <definedName name="_EST15" localSheetId="12">#REF!</definedName>
    <definedName name="_EST15" localSheetId="1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#REF!</definedName>
    <definedName name="_EST16" localSheetId="3">#REF!</definedName>
    <definedName name="_EST16" localSheetId="12">#REF!</definedName>
    <definedName name="_EST16" localSheetId="1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#REF!</definedName>
    <definedName name="_EST17" localSheetId="3">#REF!</definedName>
    <definedName name="_EST17" localSheetId="12">#REF!</definedName>
    <definedName name="_EST17" localSheetId="1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#REF!</definedName>
    <definedName name="_EST18" localSheetId="3">#REF!</definedName>
    <definedName name="_EST18" localSheetId="12">#REF!</definedName>
    <definedName name="_EST18" localSheetId="1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#REF!</definedName>
    <definedName name="_EST19" localSheetId="3">#REF!</definedName>
    <definedName name="_EST19" localSheetId="12">#REF!</definedName>
    <definedName name="_EST19" localSheetId="1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#REF!</definedName>
    <definedName name="_EST2" localSheetId="3">#REF!</definedName>
    <definedName name="_EST2" localSheetId="12">#REF!</definedName>
    <definedName name="_EST2" localSheetId="1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#REF!</definedName>
    <definedName name="_EST3" localSheetId="3">#REF!</definedName>
    <definedName name="_EST3" localSheetId="12">#REF!</definedName>
    <definedName name="_EST3" localSheetId="1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#REF!</definedName>
    <definedName name="_EST4" localSheetId="3">#REF!</definedName>
    <definedName name="_EST4" localSheetId="12">#REF!</definedName>
    <definedName name="_EST4" localSheetId="1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#REF!</definedName>
    <definedName name="_EST5" localSheetId="3">#REF!</definedName>
    <definedName name="_EST5" localSheetId="12">#REF!</definedName>
    <definedName name="_EST5" localSheetId="1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#REF!</definedName>
    <definedName name="_EST6" localSheetId="3">#REF!</definedName>
    <definedName name="_EST6" localSheetId="12">#REF!</definedName>
    <definedName name="_EST6" localSheetId="1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#REF!</definedName>
    <definedName name="_EST7" localSheetId="3">#REF!</definedName>
    <definedName name="_EST7" localSheetId="12">#REF!</definedName>
    <definedName name="_EST7" localSheetId="1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#REF!</definedName>
    <definedName name="_EST8" localSheetId="3">#REF!</definedName>
    <definedName name="_EST8" localSheetId="12">#REF!</definedName>
    <definedName name="_EST8" localSheetId="1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#REF!</definedName>
    <definedName name="_EST9" localSheetId="3">#REF!</definedName>
    <definedName name="_EST9" localSheetId="12">#REF!</definedName>
    <definedName name="_EST9" localSheetId="1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#REF!</definedName>
    <definedName name="_EXC1" localSheetId="3">#REF!</definedName>
    <definedName name="_EXC1" localSheetId="12">#REF!</definedName>
    <definedName name="_EXC1" localSheetId="1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#REF!</definedName>
    <definedName name="_EXC10" localSheetId="3">#REF!</definedName>
    <definedName name="_EXC10" localSheetId="12">#REF!</definedName>
    <definedName name="_EXC10" localSheetId="1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#REF!</definedName>
    <definedName name="_EXC11" localSheetId="3">#REF!</definedName>
    <definedName name="_EXC11" localSheetId="12">#REF!</definedName>
    <definedName name="_EXC11" localSheetId="1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#REF!</definedName>
    <definedName name="_EXC12" localSheetId="3">#REF!</definedName>
    <definedName name="_EXC12" localSheetId="12">#REF!</definedName>
    <definedName name="_EXC12" localSheetId="1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#REF!</definedName>
    <definedName name="_EXC2" localSheetId="3">#REF!</definedName>
    <definedName name="_EXC2" localSheetId="12">#REF!</definedName>
    <definedName name="_EXC2" localSheetId="1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#REF!</definedName>
    <definedName name="_EXC3" localSheetId="3">#REF!</definedName>
    <definedName name="_EXC3" localSheetId="12">#REF!</definedName>
    <definedName name="_EXC3" localSheetId="1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#REF!</definedName>
    <definedName name="_EXC4" localSheetId="3">#REF!</definedName>
    <definedName name="_EXC4" localSheetId="12">#REF!</definedName>
    <definedName name="_EXC4" localSheetId="1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#REF!</definedName>
    <definedName name="_EXC5" localSheetId="3">#REF!</definedName>
    <definedName name="_EXC5" localSheetId="12">#REF!</definedName>
    <definedName name="_EXC5" localSheetId="1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#REF!</definedName>
    <definedName name="_EXC6" localSheetId="3">#REF!</definedName>
    <definedName name="_EXC6" localSheetId="12">#REF!</definedName>
    <definedName name="_EXC6" localSheetId="1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#REF!</definedName>
    <definedName name="_EXC7" localSheetId="3">#REF!</definedName>
    <definedName name="_EXC7" localSheetId="12">#REF!</definedName>
    <definedName name="_EXC7" localSheetId="1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#REF!</definedName>
    <definedName name="_EXC8" localSheetId="3">#REF!</definedName>
    <definedName name="_EXC8" localSheetId="12">#REF!</definedName>
    <definedName name="_EXC8" localSheetId="1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#REF!</definedName>
    <definedName name="_EXC9" localSheetId="3">#REF!</definedName>
    <definedName name="_EXC9" localSheetId="12">#REF!</definedName>
    <definedName name="_EXC9" localSheetId="1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#REF!</definedName>
    <definedName name="_F" localSheetId="3">'ITEM 1'!ERR</definedName>
    <definedName name="_F" localSheetId="12">'ITEM 10'!ERR</definedName>
    <definedName name="_F" localSheetId="13">'ITEM 11'!ERR</definedName>
    <definedName name="_F" localSheetId="4">'ITEM 2 '!ERR</definedName>
    <definedName name="_F" localSheetId="5">'ITEM 3 '!ERR</definedName>
    <definedName name="_F" localSheetId="6">'ITEM 4'!ERR</definedName>
    <definedName name="_F" localSheetId="7">'ITEM 5'!ERR</definedName>
    <definedName name="_F" localSheetId="8">'ITEM 6'!ERR</definedName>
    <definedName name="_F" localSheetId="9">'ITEM 7'!ERR</definedName>
    <definedName name="_F" localSheetId="10">'ITEM 8'!ERR</definedName>
    <definedName name="_F" localSheetId="11">'ITEM 9'!ERR</definedName>
    <definedName name="_F">[0]!ERR</definedName>
    <definedName name="_F10">#REF!</definedName>
    <definedName name="_FC">#REF!</definedName>
    <definedName name="_Fill" localSheetId="3" hidden="1">#REF!</definedName>
    <definedName name="_Fill" localSheetId="12" hidden="1">#REF!</definedName>
    <definedName name="_Fill" localSheetId="1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hidden="1">#REF!</definedName>
    <definedName name="_xlnm._FilterDatabase" localSheetId="0" hidden="1">'PROPUESTA ECONOMICA(ENTIDAD)'!$I$12:$I$27</definedName>
    <definedName name="_xlnm._FilterDatabase" localSheetId="1" hidden="1">'PROPUESTA ECONOMICA(Proponente)'!$I$12:$I$41</definedName>
    <definedName name="_FS01" localSheetId="3">'ITEM 1'!ERR</definedName>
    <definedName name="_FS01" localSheetId="12">'ITEM 10'!ERR</definedName>
    <definedName name="_FS01" localSheetId="13">'ITEM 11'!ERR</definedName>
    <definedName name="_FS01" localSheetId="4">'ITEM 2 '!ERR</definedName>
    <definedName name="_FS01" localSheetId="5">'ITEM 3 '!ERR</definedName>
    <definedName name="_FS01" localSheetId="6">'ITEM 4'!ERR</definedName>
    <definedName name="_FS01" localSheetId="7">'ITEM 5'!ERR</definedName>
    <definedName name="_FS01" localSheetId="8">'ITEM 6'!ERR</definedName>
    <definedName name="_FS01" localSheetId="9">'ITEM 7'!ERR</definedName>
    <definedName name="_FS01" localSheetId="10">'ITEM 8'!ERR</definedName>
    <definedName name="_FS01" localSheetId="11">'ITEM 9'!ERR</definedName>
    <definedName name="_FS01">[0]!ERR</definedName>
    <definedName name="_g2" localSheetId="3"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hidden="1">{"TAB1",#N/A,TRUE,"GENERAL";"TAB2",#N/A,TRUE,"GENERAL";"TAB3",#N/A,TRUE,"GENERAL";"TAB4",#N/A,TRUE,"GENERAL";"TAB5",#N/A,TRUE,"GENERAL"}</definedName>
    <definedName name="_GoBack" localSheetId="0">'PROPUESTA ECONOMICA(ENTIDAD)'!$F$1</definedName>
    <definedName name="_GoBack">'PROPUESTA ECONOMICA(Proponente)'!$F$1</definedName>
    <definedName name="_GR1" localSheetId="3"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 localSheetId="12">#REF!</definedName>
    <definedName name="_IPC2002" localSheetId="1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#REF!</definedName>
    <definedName name="_IVA1">#REF!</definedName>
    <definedName name="_k3" localSheetId="3"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12" hidden="1">#REF!</definedName>
    <definedName name="_Key1" localSheetId="1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12">#REF!</definedName>
    <definedName name="_lar03" localSheetId="1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#REF!</definedName>
    <definedName name="_LEY80">#REF!</definedName>
    <definedName name="_m3" localSheetId="3"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hidden="1">{"via1",#N/A,TRUE,"general";"via2",#N/A,TRUE,"general";"via3",#N/A,TRUE,"general"}</definedName>
    <definedName name="_MA2" localSheetId="3">#REF!</definedName>
    <definedName name="_MA2" localSheetId="12">#REF!</definedName>
    <definedName name="_MA2" localSheetId="1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#REF!</definedName>
    <definedName name="_MAT1">#REF!</definedName>
    <definedName name="_MOD1">#REF!</definedName>
    <definedName name="_mun2" localSheetId="3">[19]PESOS!#REF!</definedName>
    <definedName name="_mun2" localSheetId="12">[19]PESOS!#REF!</definedName>
    <definedName name="_mun2" localSheetId="13">[19]PESOS!#REF!</definedName>
    <definedName name="_mun2" localSheetId="4">[19]PESOS!#REF!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[19]PESOS!#REF!</definedName>
    <definedName name="_n3" localSheetId="3"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 localSheetId="12">#REF!</definedName>
    <definedName name="_num10" localSheetId="1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#REF!</definedName>
    <definedName name="_num2" localSheetId="3">#REF!</definedName>
    <definedName name="_num2" localSheetId="12">#REF!</definedName>
    <definedName name="_num2" localSheetId="1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#REF!</definedName>
    <definedName name="_num3" localSheetId="3">#REF!</definedName>
    <definedName name="_num3" localSheetId="12">#REF!</definedName>
    <definedName name="_num3" localSheetId="1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#REF!</definedName>
    <definedName name="_num4" localSheetId="3">#REF!</definedName>
    <definedName name="_num4" localSheetId="12">#REF!</definedName>
    <definedName name="_num4" localSheetId="1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#REF!</definedName>
    <definedName name="_num5" localSheetId="3">#REF!</definedName>
    <definedName name="_num5" localSheetId="12">#REF!</definedName>
    <definedName name="_num5" localSheetId="1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#REF!</definedName>
    <definedName name="_num6" localSheetId="3">#REF!</definedName>
    <definedName name="_num6" localSheetId="12">#REF!</definedName>
    <definedName name="_num6" localSheetId="1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#REF!</definedName>
    <definedName name="_num7" localSheetId="3">#REF!</definedName>
    <definedName name="_num7" localSheetId="12">#REF!</definedName>
    <definedName name="_num7" localSheetId="1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#REF!</definedName>
    <definedName name="_num8" localSheetId="3">#REF!</definedName>
    <definedName name="_num8" localSheetId="12">#REF!</definedName>
    <definedName name="_num8" localSheetId="1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#REF!</definedName>
    <definedName name="_num9" localSheetId="3">#REF!</definedName>
    <definedName name="_num9" localSheetId="12">#REF!</definedName>
    <definedName name="_num9" localSheetId="1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#REF!</definedName>
    <definedName name="_nyn7" localSheetId="3"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 localSheetId="12">#REF!</definedName>
    <definedName name="_PJ50" localSheetId="1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#REF!</definedName>
    <definedName name="_pj51" localSheetId="3">#REF!</definedName>
    <definedName name="_pj51" localSheetId="12">#REF!</definedName>
    <definedName name="_pj51" localSheetId="1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 localSheetId="12">#REF!</definedName>
    <definedName name="_PRE1" localSheetId="1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 localSheetId="12">#REF!</definedName>
    <definedName name="_ref4" localSheetId="1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localSheetId="12" hidden="1">#REF!</definedName>
    <definedName name="_Sort" localSheetId="1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hidden="1">#REF!</definedName>
    <definedName name="_srn001" localSheetId="3">#REF!</definedName>
    <definedName name="_srn001" localSheetId="12">#REF!</definedName>
    <definedName name="_srn001" localSheetId="1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 localSheetId="12">'[23]DUB-823'!#REF!</definedName>
    <definedName name="a" localSheetId="13">'[23]DUB-823'!#REF!</definedName>
    <definedName name="a" localSheetId="4">'[23]DUB-823'!#REF!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'[23]DUB-823'!#REF!</definedName>
    <definedName name="A_1">#REF!</definedName>
    <definedName name="A_impresión_IM" localSheetId="3">#REF!</definedName>
    <definedName name="A_impresión_IM" localSheetId="12">#REF!</definedName>
    <definedName name="A_impresión_IM" localSheetId="1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#REF!</definedName>
    <definedName name="A18A200">[24]ESPEC!#REF!</definedName>
    <definedName name="a2a" localSheetId="3"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hidden="1">{"TAB1",#N/A,TRUE,"GENERAL";"TAB2",#N/A,TRUE,"GENERAL";"TAB3",#N/A,TRUE,"GENERAL";"TAB4",#N/A,TRUE,"GENERAL";"TAB5",#N/A,TRUE,"GENERAL"}</definedName>
    <definedName name="aa" localSheetId="3">'ITEM 1'!ERR</definedName>
    <definedName name="aa" localSheetId="12">'ITEM 10'!ERR</definedName>
    <definedName name="aa" localSheetId="13">'ITEM 11'!ERR</definedName>
    <definedName name="aa" localSheetId="4">'ITEM 2 '!ERR</definedName>
    <definedName name="aa" localSheetId="5">'ITEM 3 '!ERR</definedName>
    <definedName name="aa" localSheetId="6">'ITEM 4'!ERR</definedName>
    <definedName name="aa" localSheetId="7">'ITEM 5'!ERR</definedName>
    <definedName name="aa" localSheetId="8">'ITEM 6'!ERR</definedName>
    <definedName name="aa" localSheetId="9">'ITEM 7'!ERR</definedName>
    <definedName name="aa" localSheetId="10">'ITEM 8'!ERR</definedName>
    <definedName name="aa" localSheetId="11">'ITEM 9'!ERR</definedName>
    <definedName name="aa">[0]!ERR</definedName>
    <definedName name="AAA" localSheetId="3">'ITEM 1'!ERR</definedName>
    <definedName name="AAA" localSheetId="12">'ITEM 10'!ERR</definedName>
    <definedName name="AAA" localSheetId="13">'ITEM 11'!ERR</definedName>
    <definedName name="AAA" localSheetId="4">'ITEM 2 '!ERR</definedName>
    <definedName name="AAA" localSheetId="5">'ITEM 3 '!ERR</definedName>
    <definedName name="AAA" localSheetId="6">'ITEM 4'!ERR</definedName>
    <definedName name="AAA" localSheetId="7">'ITEM 5'!ERR</definedName>
    <definedName name="AAA" localSheetId="8">'ITEM 6'!ERR</definedName>
    <definedName name="AAA" localSheetId="9">'ITEM 7'!ERR</definedName>
    <definedName name="AAA" localSheetId="10">'ITEM 8'!ERR</definedName>
    <definedName name="AAA" localSheetId="11">'ITEM 9'!ERR</definedName>
    <definedName name="AAA">[0]!ERR</definedName>
    <definedName name="aaaaaa">[25]otros!$C$5</definedName>
    <definedName name="aaaaas" localSheetId="3"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 localSheetId="12">#REF!</definedName>
    <definedName name="abc" localSheetId="1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#REF!</definedName>
    <definedName name="ABCD" hidden="1">#REF!</definedName>
    <definedName name="ABCDE" hidden="1">#REF!</definedName>
    <definedName name="ABG">[6]AASHTO!$A$2:$F$5</definedName>
    <definedName name="absc1" localSheetId="3">[26]!absc</definedName>
    <definedName name="absc1" localSheetId="12">[26]!absc</definedName>
    <definedName name="absc1" localSheetId="13">[26]!absc</definedName>
    <definedName name="absc1" localSheetId="4">[26]!absc</definedName>
    <definedName name="absc1" localSheetId="5">[26]!absc</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 localSheetId="12">#REF!</definedName>
    <definedName name="ad" localSheetId="1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#REF!</definedName>
    <definedName name="adasd">#REF!</definedName>
    <definedName name="ADFGSDB" localSheetId="3"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3">[26]!absc</definedName>
    <definedName name="adoc1" localSheetId="12">[26]!absc</definedName>
    <definedName name="adoc1" localSheetId="13">[26]!absc</definedName>
    <definedName name="adoc1" localSheetId="4">[26]!absc</definedName>
    <definedName name="adoc1" localSheetId="5">[26]!absc</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0">[26]!absc</definedName>
    <definedName name="adoc1" localSheetId="1">[26]!absc</definedName>
    <definedName name="adoc1">[26]!absc</definedName>
    <definedName name="ADOC125" localSheetId="3">[29]!absc</definedName>
    <definedName name="ADOC125" localSheetId="12">[29]!absc</definedName>
    <definedName name="ADOC125" localSheetId="13">[29]!absc</definedName>
    <definedName name="ADOC125" localSheetId="4">[29]!absc</definedName>
    <definedName name="ADOC125" localSheetId="5">[29]!absc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0">[29]!absc</definedName>
    <definedName name="ADOC125" localSheetId="1">[29]!absc</definedName>
    <definedName name="ADOC125">[29]!absc</definedName>
    <definedName name="adoq" localSheetId="3">[30]!absc</definedName>
    <definedName name="adoq" localSheetId="12">[30]!absc</definedName>
    <definedName name="adoq" localSheetId="13">[30]!absc</definedName>
    <definedName name="adoq" localSheetId="4">[30]!absc</definedName>
    <definedName name="adoq" localSheetId="5">[30]!absc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0">[30]!absc</definedName>
    <definedName name="adoq" localSheetId="1">[30]!absc</definedName>
    <definedName name="adoq">[30]!absc</definedName>
    <definedName name="ADSAD" localSheetId="3"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 localSheetId="12">#REF!</definedName>
    <definedName name="AIU" localSheetId="1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#REF!</definedName>
    <definedName name="AIU_01">#REF!</definedName>
    <definedName name="AIU_1">#REF!</definedName>
    <definedName name="AIU_2">#REF!</definedName>
    <definedName name="AjustDelAIU" localSheetId="3">#REF!</definedName>
    <definedName name="AjustDelAIU" localSheetId="12">#REF!</definedName>
    <definedName name="AjustDelAIU" localSheetId="1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#REF!</definedName>
    <definedName name="alam">#REF!</definedName>
    <definedName name="alc" localSheetId="3">[31]!absc</definedName>
    <definedName name="alc" localSheetId="12">[31]!absc</definedName>
    <definedName name="alc" localSheetId="13">[31]!absc</definedName>
    <definedName name="alc" localSheetId="4">[31]!absc</definedName>
    <definedName name="alc" localSheetId="5">[31]!absc</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 localSheetId="12">'[33]MC SF GAVIONES'!#REF!</definedName>
    <definedName name="ANCLAJE" localSheetId="13">'[33]MC SF GAVIONES'!#REF!</definedName>
    <definedName name="ANCLAJE" localSheetId="4">'[33]MC SF GAVIONES'!#REF!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3">[38]!absc</definedName>
    <definedName name="APU" localSheetId="12">[38]!absc</definedName>
    <definedName name="APU" localSheetId="13">[38]!absc</definedName>
    <definedName name="APU" localSheetId="4">[38]!absc</definedName>
    <definedName name="APU" localSheetId="5">[38]!absc</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0">[38]!absc</definedName>
    <definedName name="APU" localSheetId="1">[38]!absc</definedName>
    <definedName name="APU">[38]!absc</definedName>
    <definedName name="APU_directos" localSheetId="3">#REF!</definedName>
    <definedName name="APU_directos" localSheetId="12">#REF!</definedName>
    <definedName name="APU_directos" localSheetId="1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#REF!</definedName>
    <definedName name="APU221.1" localSheetId="3">#REF!</definedName>
    <definedName name="APU221.1" localSheetId="12">#REF!</definedName>
    <definedName name="APU221.1" localSheetId="1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#REF!</definedName>
    <definedName name="APU221.2" localSheetId="3">#REF!</definedName>
    <definedName name="APU221.2" localSheetId="12">#REF!</definedName>
    <definedName name="APU221.2" localSheetId="1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#REF!</definedName>
    <definedName name="aq" localSheetId="3">'ITEM 1'!ERR</definedName>
    <definedName name="aq" localSheetId="12">'ITEM 10'!ERR</definedName>
    <definedName name="aq" localSheetId="13">'ITEM 11'!ERR</definedName>
    <definedName name="aq" localSheetId="4">'ITEM 2 '!ERR</definedName>
    <definedName name="aq" localSheetId="5">'ITEM 3 '!ERR</definedName>
    <definedName name="aq" localSheetId="6">'ITEM 4'!ERR</definedName>
    <definedName name="aq" localSheetId="7">'ITEM 5'!ERR</definedName>
    <definedName name="aq" localSheetId="8">'ITEM 6'!ERR</definedName>
    <definedName name="aq" localSheetId="9">'ITEM 7'!ERR</definedName>
    <definedName name="aq" localSheetId="10">'ITEM 8'!ERR</definedName>
    <definedName name="aq" localSheetId="11">'ITEM 9'!ERR</definedName>
    <definedName name="aq">[0]!ERR</definedName>
    <definedName name="aqaq" localSheetId="3"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'ITEM 1'!$A$1:$Q$94</definedName>
    <definedName name="_xlnm.Print_Area" localSheetId="12">'ITEM 10'!$A$1:$Q$95</definedName>
    <definedName name="_xlnm.Print_Area" localSheetId="13">'ITEM 11'!$A$1:$Q$96</definedName>
    <definedName name="_xlnm.Print_Area" localSheetId="4">'ITEM 2 '!$A$1:$Q$94</definedName>
    <definedName name="_xlnm.Print_Area" localSheetId="5">'ITEM 3 '!$A$1:$Q$94</definedName>
    <definedName name="_xlnm.Print_Area" localSheetId="6">'ITEM 4'!$A$1:$Q$94</definedName>
    <definedName name="_xlnm.Print_Area" localSheetId="7">'ITEM 5'!$A$1:$Q$94</definedName>
    <definedName name="_xlnm.Print_Area" localSheetId="8">'ITEM 6'!$A$1:$Q$95</definedName>
    <definedName name="_xlnm.Print_Area" localSheetId="9">'ITEM 7'!$A$1:$Q$95</definedName>
    <definedName name="_xlnm.Print_Area" localSheetId="10">'ITEM 8'!$A$1:$Q$95</definedName>
    <definedName name="_xlnm.Print_Area" localSheetId="11">'ITEM 9'!$A$1:$Q$95</definedName>
    <definedName name="_xlnm.Print_Area" localSheetId="0">'PROPUESTA ECONOMICA(ENTIDAD)'!$A$1:$M$44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'ITEM 1'!ERR</definedName>
    <definedName name="armuve" localSheetId="12">'ITEM 10'!ERR</definedName>
    <definedName name="armuve" localSheetId="13">'ITEM 11'!ERR</definedName>
    <definedName name="armuve" localSheetId="4">'ITEM 2 '!ERR</definedName>
    <definedName name="armuve" localSheetId="5">'ITEM 3 '!ERR</definedName>
    <definedName name="armuve" localSheetId="6">'ITEM 4'!ERR</definedName>
    <definedName name="armuve" localSheetId="7">'ITEM 5'!ERR</definedName>
    <definedName name="armuve" localSheetId="8">'ITEM 6'!ERR</definedName>
    <definedName name="armuve" localSheetId="9">'ITEM 7'!ERR</definedName>
    <definedName name="armuve" localSheetId="10">'ITEM 8'!ERR</definedName>
    <definedName name="armuve" localSheetId="11">'ITEM 9'!ERR</definedName>
    <definedName name="armuve">[0]!ERR</definedName>
    <definedName name="ARP">#REF!</definedName>
    <definedName name="ARS">#REF!</definedName>
    <definedName name="as" localSheetId="3">'ITEM 1'!ERR</definedName>
    <definedName name="as" localSheetId="12">'ITEM 10'!ERR</definedName>
    <definedName name="as" localSheetId="13">'ITEM 11'!ERR</definedName>
    <definedName name="as" localSheetId="4">'ITEM 2 '!ERR</definedName>
    <definedName name="as" localSheetId="5">'ITEM 3 '!ERR</definedName>
    <definedName name="as" localSheetId="6">'ITEM 4'!ERR</definedName>
    <definedName name="as" localSheetId="7">'ITEM 5'!ERR</definedName>
    <definedName name="as" localSheetId="8">'ITEM 6'!ERR</definedName>
    <definedName name="as" localSheetId="9">'ITEM 7'!ERR</definedName>
    <definedName name="as" localSheetId="10">'ITEM 8'!ERR</definedName>
    <definedName name="as" localSheetId="11">'ITEM 9'!ERR</definedName>
    <definedName name="as">[0]!ERR</definedName>
    <definedName name="ASB">[6]AASHTO!$A$8:$F$11</definedName>
    <definedName name="ASD" localSheetId="3"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hidden="1">{"via1",#N/A,TRUE,"general";"via2",#N/A,TRUE,"general";"via3",#N/A,TRUE,"general"}</definedName>
    <definedName name="ASDFGHJKLÑ" localSheetId="3">'ITEM 1'!ERR</definedName>
    <definedName name="ASDFGHJKLÑ" localSheetId="12">'ITEM 10'!ERR</definedName>
    <definedName name="ASDFGHJKLÑ" localSheetId="13">'ITEM 11'!ERR</definedName>
    <definedName name="ASDFGHJKLÑ" localSheetId="4">'ITEM 2 '!ERR</definedName>
    <definedName name="ASDFGHJKLÑ" localSheetId="5">'ITEM 3 '!ERR</definedName>
    <definedName name="ASDFGHJKLÑ" localSheetId="6">'ITEM 4'!ERR</definedName>
    <definedName name="ASDFGHJKLÑ" localSheetId="7">'ITEM 5'!ERR</definedName>
    <definedName name="ASDFGHJKLÑ" localSheetId="8">'ITEM 6'!ERR</definedName>
    <definedName name="ASDFGHJKLÑ" localSheetId="9">'ITEM 7'!ERR</definedName>
    <definedName name="ASDFGHJKLÑ" localSheetId="10">'ITEM 8'!ERR</definedName>
    <definedName name="ASDFGHJKLÑ" localSheetId="11">'ITEM 9'!ERR</definedName>
    <definedName name="ASDFGHJKLÑ">[0]!ERR</definedName>
    <definedName name="asfasd" localSheetId="3"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12">MODULO10.auto_abrir</definedName>
    <definedName name="_xlnm.Auto_Open" localSheetId="13">MODULO10.auto_abrir</definedName>
    <definedName name="_xlnm.Auto_Open" localSheetId="4">MODULO10.auto_abrir</definedName>
    <definedName name="_xlnm.Auto_Open" localSheetId="5">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0">MODULO10.auto_abrir</definedName>
    <definedName name="_xlnm.Auto_Open" localSheetId="1">MODULO10.auto_abrir</definedName>
    <definedName name="_xlnm.Auto_Open">MODULO10.auto_abrir</definedName>
    <definedName name="auto1" localSheetId="3">#REF!</definedName>
    <definedName name="auto1" localSheetId="12">#REF!</definedName>
    <definedName name="auto1" localSheetId="1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#REF!</definedName>
    <definedName name="auto123" localSheetId="3">#REF!</definedName>
    <definedName name="auto123" localSheetId="12">#REF!</definedName>
    <definedName name="auto123" localSheetId="1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#REF!</definedName>
    <definedName name="auto2" localSheetId="3">#REF!</definedName>
    <definedName name="auto2" localSheetId="12">#REF!</definedName>
    <definedName name="auto2" localSheetId="1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 localSheetId="12">#REF!</definedName>
    <definedName name="AW" localSheetId="1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#REF!</definedName>
    <definedName name="azaz" localSheetId="3"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hidden="1">{"via1",#N/A,TRUE,"general";"via2",#N/A,TRUE,"general";"via3",#N/A,TRUE,"general"}</definedName>
    <definedName name="Bajo_L">[32]Tabla!$A$1:$A$5</definedName>
    <definedName name="bASE" localSheetId="3">#REF!</definedName>
    <definedName name="bASE" localSheetId="12">#REF!</definedName>
    <definedName name="bASE" localSheetId="1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 localSheetId="12">#REF!</definedName>
    <definedName name="_xlnm.Database" localSheetId="1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'ITEM 1'!ERR</definedName>
    <definedName name="BB" localSheetId="12">'ITEM 10'!ERR</definedName>
    <definedName name="BB" localSheetId="13">'ITEM 11'!ERR</definedName>
    <definedName name="BB" localSheetId="4">'ITEM 2 '!ERR</definedName>
    <definedName name="BB" localSheetId="5">'ITEM 3 '!ERR</definedName>
    <definedName name="BB" localSheetId="6">'ITEM 4'!ERR</definedName>
    <definedName name="BB" localSheetId="7">'ITEM 5'!ERR</definedName>
    <definedName name="BB" localSheetId="8">'ITEM 6'!ERR</definedName>
    <definedName name="BB" localSheetId="9">'ITEM 7'!ERR</definedName>
    <definedName name="BB" localSheetId="10">'ITEM 8'!ERR</definedName>
    <definedName name="BB" localSheetId="11">'ITEM 9'!ERR</definedName>
    <definedName name="BB">[0]!ERR</definedName>
    <definedName name="bbbbbb" localSheetId="3"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 localSheetId="12">#REF!</definedName>
    <definedName name="bn" localSheetId="1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hidden="1">{"via1",#N/A,TRUE,"general";"via2",#N/A,TRUE,"general";"via3",#N/A,TRUE,"general"}</definedName>
    <definedName name="C._C.">#REF!</definedName>
    <definedName name="C_" localSheetId="3">#REF!</definedName>
    <definedName name="C_" localSheetId="12">#REF!</definedName>
    <definedName name="C_" localSheetId="1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 localSheetId="12">#REF!</definedName>
    <definedName name="CANT" localSheetId="1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 localSheetId="12">#REF!</definedName>
    <definedName name="cap" localSheetId="1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#REF!</definedName>
    <definedName name="CAPAC._HSE">#REF!</definedName>
    <definedName name="CARGA">#REF!</definedName>
    <definedName name="CARGOS">#REF!</definedName>
    <definedName name="carlos" localSheetId="3">MODULO10.auto_abrir</definedName>
    <definedName name="carlos" localSheetId="12">MODULO10.auto_abrir</definedName>
    <definedName name="carlos" localSheetId="13">MODULO10.auto_abrir</definedName>
    <definedName name="carlos" localSheetId="4">MODULO10.auto_abrir</definedName>
    <definedName name="carlos" localSheetId="5">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 localSheetId="12">'[51]A. P. U.'!#REF!</definedName>
    <definedName name="CCCCCC" localSheetId="13">'[51]A. P. U.'!#REF!</definedName>
    <definedName name="CCCCCC" localSheetId="4">'[51]A. P. U.'!#REF!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'[51]A. P. U.'!#REF!</definedName>
    <definedName name="CCT">#REF!</definedName>
    <definedName name="ccto210" localSheetId="3">#REF!</definedName>
    <definedName name="ccto210" localSheetId="12">#REF!</definedName>
    <definedName name="ccto210" localSheetId="1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#REF!</definedName>
    <definedName name="cd">[52]Hoja1!$C$81</definedName>
    <definedName name="cdcdc" localSheetId="3"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 localSheetId="12">[53]Insum!$A$3:$H$63</definedName>
    <definedName name="CEMENTO" localSheetId="13">[53]Insum!$A$3:$H$63</definedName>
    <definedName name="CEMENTO" localSheetId="4">[53]Insum!$A$3:$H$63</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'ITEM 1'!ERR</definedName>
    <definedName name="COPIA" localSheetId="12">'ITEM 10'!ERR</definedName>
    <definedName name="COPIA" localSheetId="13">'ITEM 11'!ERR</definedName>
    <definedName name="COPIA" localSheetId="4">'ITEM 2 '!ERR</definedName>
    <definedName name="COPIA" localSheetId="5">'ITEM 3 '!ERR</definedName>
    <definedName name="COPIA" localSheetId="6">'ITEM 4'!ERR</definedName>
    <definedName name="COPIA" localSheetId="7">'ITEM 5'!ERR</definedName>
    <definedName name="COPIA" localSheetId="8">'ITEM 6'!ERR</definedName>
    <definedName name="COPIA" localSheetId="9">'ITEM 7'!ERR</definedName>
    <definedName name="COPIA" localSheetId="10">'ITEM 8'!ERR</definedName>
    <definedName name="COPIA" localSheetId="11">'ITEM 9'!ERR</definedName>
    <definedName name="COPIA">[0]!ERR</definedName>
    <definedName name="COPIA1">#REF!</definedName>
    <definedName name="COPIA2">#REF!</definedName>
    <definedName name="copiao4" localSheetId="3">'ITEM 1'!ERR</definedName>
    <definedName name="copiao4" localSheetId="12">'ITEM 10'!ERR</definedName>
    <definedName name="copiao4" localSheetId="13">'ITEM 11'!ERR</definedName>
    <definedName name="copiao4" localSheetId="4">'ITEM 2 '!ERR</definedName>
    <definedName name="copiao4" localSheetId="5">'ITEM 3 '!ERR</definedName>
    <definedName name="copiao4" localSheetId="6">'ITEM 4'!ERR</definedName>
    <definedName name="copiao4" localSheetId="7">'ITEM 5'!ERR</definedName>
    <definedName name="copiao4" localSheetId="8">'ITEM 6'!ERR</definedName>
    <definedName name="copiao4" localSheetId="9">'ITEM 7'!ERR</definedName>
    <definedName name="copiao4" localSheetId="10">'ITEM 8'!ERR</definedName>
    <definedName name="copiao4" localSheetId="11">'ITEM 9'!ERR</definedName>
    <definedName name="copiao4">[0]!ERR</definedName>
    <definedName name="corri" localSheetId="3">'ITEM 1'!ERR</definedName>
    <definedName name="corri" localSheetId="12">'ITEM 10'!ERR</definedName>
    <definedName name="corri" localSheetId="13">'ITEM 11'!ERR</definedName>
    <definedName name="corri" localSheetId="4">'ITEM 2 '!ERR</definedName>
    <definedName name="corri" localSheetId="5">'ITEM 3 '!ERR</definedName>
    <definedName name="corri" localSheetId="6">'ITEM 4'!ERR</definedName>
    <definedName name="corri" localSheetId="7">'ITEM 5'!ERR</definedName>
    <definedName name="corri" localSheetId="8">'ITEM 6'!ERR</definedName>
    <definedName name="corri" localSheetId="9">'ITEM 7'!ERR</definedName>
    <definedName name="corri" localSheetId="10">'ITEM 8'!ERR</definedName>
    <definedName name="corri" localSheetId="11">'ITEM 9'!ERR</definedName>
    <definedName name="corri">[0]!ERR</definedName>
    <definedName name="COSTO_FRENTE">[57]BITACORA!$E$1:$E$65536</definedName>
    <definedName name="costo2" hidden="1">#REF!</definedName>
    <definedName name="COSTODIRECTO" localSheetId="3">#REF!</definedName>
    <definedName name="COSTODIRECTO" localSheetId="12">#REF!</definedName>
    <definedName name="COSTODIRECTO" localSheetId="1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 localSheetId="12">#REF!</definedName>
    <definedName name="CTA" localSheetId="1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#REF!</definedName>
    <definedName name="CTE">#REF!</definedName>
    <definedName name="CTR">'[3]7422CW00'!#REF!</definedName>
    <definedName name="CTRPAG">'[3]7422CW00'!#REF!</definedName>
    <definedName name="CUAL" localSheetId="3">'ITEM 1'!ERR</definedName>
    <definedName name="CUAL" localSheetId="12">'ITEM 10'!ERR</definedName>
    <definedName name="CUAL" localSheetId="13">'ITEM 11'!ERR</definedName>
    <definedName name="CUAL" localSheetId="4">'ITEM 2 '!ERR</definedName>
    <definedName name="CUAL" localSheetId="5">'ITEM 3 '!ERR</definedName>
    <definedName name="CUAL" localSheetId="6">'ITEM 4'!ERR</definedName>
    <definedName name="CUAL" localSheetId="7">'ITEM 5'!ERR</definedName>
    <definedName name="CUAL" localSheetId="8">'ITEM 6'!ERR</definedName>
    <definedName name="CUAL" localSheetId="9">'ITEM 7'!ERR</definedName>
    <definedName name="CUAL" localSheetId="10">'ITEM 8'!ERR</definedName>
    <definedName name="CUAL" localSheetId="11">'ITEM 9'!ERR</definedName>
    <definedName name="CUAL">[0]!ERR</definedName>
    <definedName name="CUBS" localSheetId="3">#REF!</definedName>
    <definedName name="CUBS" localSheetId="12">#REF!</definedName>
    <definedName name="CUBS" localSheetId="1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#REF!</definedName>
    <definedName name="CUNET" localSheetId="3"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hidden="1">{"via1",#N/A,TRUE,"general";"via2",#N/A,TRUE,"general";"via3",#N/A,TRUE,"general"}</definedName>
    <definedName name="Customize" localSheetId="3">[50]!Customize</definedName>
    <definedName name="Customize" localSheetId="12">[50]!Customize</definedName>
    <definedName name="Customize" localSheetId="13">[50]!Customize</definedName>
    <definedName name="Customize" localSheetId="4">[50]!Customize</definedName>
    <definedName name="Customize" localSheetId="5">[50]!Customize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0">[50]!Customize</definedName>
    <definedName name="Customize" localSheetId="1">[50]!Customize</definedName>
    <definedName name="Customize">[50]!Customize</definedName>
    <definedName name="cv" localSheetId="3">#REF!</definedName>
    <definedName name="cv" localSheetId="12">#REF!</definedName>
    <definedName name="cv" localSheetId="1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 localSheetId="12">'[23]GPI 526'!#REF!</definedName>
    <definedName name="dario" localSheetId="13">'[23]GPI 526'!#REF!</definedName>
    <definedName name="dario" localSheetId="4">'[23]GPI 526'!#REF!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'[23]GPI 526'!#REF!</definedName>
    <definedName name="DASD" localSheetId="3"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 localSheetId="12">#REF!</definedName>
    <definedName name="DATOS" localSheetId="1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12">#REF!</definedName>
    <definedName name="Dbgcm" localSheetId="1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#REF!</definedName>
    <definedName name="dc">#REF!</definedName>
    <definedName name="Dcacm" localSheetId="3">#REF!</definedName>
    <definedName name="Dcacm" localSheetId="12">#REF!</definedName>
    <definedName name="Dcacm" localSheetId="1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hidden="1">{"via1",#N/A,TRUE,"general";"via2",#N/A,TRUE,"general";"via3",#N/A,TRUE,"general"}</definedName>
    <definedName name="dd" localSheetId="3">#REF!</definedName>
    <definedName name="dd" localSheetId="12">#REF!</definedName>
    <definedName name="dd" localSheetId="1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#REF!</definedName>
    <definedName name="ddd" localSheetId="3"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hidden="1">{"via1",#N/A,TRUE,"general";"via2",#N/A,TRUE,"general";"via3",#N/A,TRUE,"general"}</definedName>
    <definedName name="demanto" localSheetId="3">#REF!</definedName>
    <definedName name="demanto" localSheetId="12">#REF!</definedName>
    <definedName name="demanto" localSheetId="1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 localSheetId="12">#REF!</definedName>
    <definedName name="DEX" localSheetId="1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#REF!</definedName>
    <definedName name="DF">[64]Cronograma!#REF!</definedName>
    <definedName name="dfa" localSheetId="3"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12">#REF!</definedName>
    <definedName name="Dsbcm" localSheetId="1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hidden="1">{"via1",#N/A,TRUE,"general";"via2",#N/A,TRUE,"general";"via3",#N/A,TRUE,"general"}</definedName>
    <definedName name="EE" localSheetId="3">'ITEM 1'!ERR</definedName>
    <definedName name="EE" localSheetId="12">'ITEM 10'!ERR</definedName>
    <definedName name="EE" localSheetId="13">'ITEM 11'!ERR</definedName>
    <definedName name="EE" localSheetId="4">'ITEM 2 '!ERR</definedName>
    <definedName name="EE" localSheetId="5">'ITEM 3 '!ERR</definedName>
    <definedName name="EE" localSheetId="6">'ITEM 4'!ERR</definedName>
    <definedName name="EE" localSheetId="7">'ITEM 5'!ERR</definedName>
    <definedName name="EE" localSheetId="8">'ITEM 6'!ERR</definedName>
    <definedName name="EE" localSheetId="9">'ITEM 7'!ERR</definedName>
    <definedName name="EE" localSheetId="10">'ITEM 8'!ERR</definedName>
    <definedName name="EE" localSheetId="11">'ITEM 9'!ERR</definedName>
    <definedName name="EE">[0]!ERR</definedName>
    <definedName name="eeedfr" localSheetId="3"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 localSheetId="12">#REF!</definedName>
    <definedName name="emanto" localSheetId="1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#REF!</definedName>
    <definedName name="eme" localSheetId="3">'ITEM 1'!ERR</definedName>
    <definedName name="eme" localSheetId="12">'ITEM 10'!ERR</definedName>
    <definedName name="eme" localSheetId="13">'ITEM 11'!ERR</definedName>
    <definedName name="eme" localSheetId="4">'ITEM 2 '!ERR</definedName>
    <definedName name="eme" localSheetId="5">'ITEM 3 '!ERR</definedName>
    <definedName name="eme" localSheetId="6">'ITEM 4'!ERR</definedName>
    <definedName name="eme" localSheetId="7">'ITEM 5'!ERR</definedName>
    <definedName name="eme" localSheetId="8">'ITEM 6'!ERR</definedName>
    <definedName name="eme" localSheetId="9">'ITEM 7'!ERR</definedName>
    <definedName name="eme" localSheetId="10">'ITEM 8'!ERR</definedName>
    <definedName name="eme" localSheetId="11">'ITEM 9'!ERR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 localSheetId="12">#REF!</definedName>
    <definedName name="ENTRADASP" localSheetId="1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 localSheetId="12">'[70]TABLA EQUIPOS'!$A$3:$D$70</definedName>
    <definedName name="EQUIPOS" localSheetId="13">'[70]TABLA EQUIPOS'!$A$3:$D$70</definedName>
    <definedName name="EQUIPOS" localSheetId="4">'[70]TABLA EQUIPOS'!$A$3:$D$70</definedName>
    <definedName name="EQUIPOS" localSheetId="5">'[70]TABLA EQUIPOS'!$A$3:$D$70</definedName>
    <definedName name="EQUIPOS" localSheetId="6">'[70]TABLA EQUIPOS'!$A$3:$D$70</definedName>
    <definedName name="EQUIPOS" localSheetId="7">'[70]TABLA EQUIPOS'!$A$3:$D$70</definedName>
    <definedName name="EQUIPOS" localSheetId="8">'[70]TABLA EQUIPOS'!$A$3:$D$70</definedName>
    <definedName name="EQUIPOS" localSheetId="9">'[70]TABLA EQUIPOS'!$A$3:$D$70</definedName>
    <definedName name="EQUIPOS" localSheetId="10">'[70]TABLA EQUIPOS'!$A$3:$D$70</definedName>
    <definedName name="EQUIPOS" localSheetId="11">'[70]TABLA EQUIPOS'!$A$3:$D$70</definedName>
    <definedName name="Equipos">#REF!</definedName>
    <definedName name="EQUIPOS1">#REF!</definedName>
    <definedName name="eqw" localSheetId="3"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hidden="1">{"via1",#N/A,TRUE,"general";"via2",#N/A,TRUE,"general";"via3",#N/A,TRUE,"general"}</definedName>
    <definedName name="ES" localSheetId="3">'ITEM 1'!ERR</definedName>
    <definedName name="ES" localSheetId="12">'ITEM 10'!ERR</definedName>
    <definedName name="ES" localSheetId="13">'ITEM 11'!ERR</definedName>
    <definedName name="ES" localSheetId="4">'ITEM 2 '!ERR</definedName>
    <definedName name="ES" localSheetId="5">'ITEM 3 '!ERR</definedName>
    <definedName name="ES" localSheetId="6">'ITEM 4'!ERR</definedName>
    <definedName name="ES" localSheetId="7">'ITEM 5'!ERR</definedName>
    <definedName name="ES" localSheetId="8">'ITEM 6'!ERR</definedName>
    <definedName name="ES" localSheetId="9">'ITEM 7'!ERR</definedName>
    <definedName name="ES" localSheetId="10">'ITEM 8'!ERR</definedName>
    <definedName name="ES" localSheetId="11">'ITEM 9'!ERR</definedName>
    <definedName name="ES">[0]!ERR</definedName>
    <definedName name="ESA">#REF!</definedName>
    <definedName name="ESE">#REF!</definedName>
    <definedName name="ESPE">#REF!</definedName>
    <definedName name="ESPECIFICACION" localSheetId="3">#REF!</definedName>
    <definedName name="ESPECIFICACION" localSheetId="12">#REF!</definedName>
    <definedName name="ESPECIFICACION" localSheetId="1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#REF!</definedName>
    <definedName name="Especificación" localSheetId="3">#REF!</definedName>
    <definedName name="Especificación" localSheetId="12">#REF!</definedName>
    <definedName name="Especificación" localSheetId="1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 localSheetId="12">#REF!</definedName>
    <definedName name="EXC" localSheetId="1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#REF!</definedName>
    <definedName name="EXCAV_1">#REF!</definedName>
    <definedName name="EXCAV_2">#REF!</definedName>
    <definedName name="exCEL" localSheetId="3">#REF!</definedName>
    <definedName name="exCEL" localSheetId="12">#REF!</definedName>
    <definedName name="exCEL" localSheetId="1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#REF!</definedName>
    <definedName name="Excel_BuiltIn_Print_Area_3" localSheetId="3">#REF!</definedName>
    <definedName name="Excel_BuiltIn_Print_Area_3" localSheetId="12">#REF!</definedName>
    <definedName name="Excel_BuiltIn_Print_Area_3" localSheetId="1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#REF!</definedName>
    <definedName name="Excel_BuiltIn_Print_Area_3_X" localSheetId="3">#REF!</definedName>
    <definedName name="Excel_BuiltIn_Print_Area_3_X" localSheetId="12">#REF!</definedName>
    <definedName name="Excel_BuiltIn_Print_Area_3_X" localSheetId="1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#REF!</definedName>
    <definedName name="Excel_BuiltIn_Print_Titles_10" localSheetId="3">[23]SKJ452!#REF!</definedName>
    <definedName name="Excel_BuiltIn_Print_Titles_10" localSheetId="12">[23]SKJ452!#REF!</definedName>
    <definedName name="Excel_BuiltIn_Print_Titles_10" localSheetId="13">[23]SKJ452!#REF!</definedName>
    <definedName name="Excel_BuiltIn_Print_Titles_10" localSheetId="4">[23]SKJ452!#REF!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[23]SKJ452!#REF!</definedName>
    <definedName name="Excel_BuiltIn_Print_Titles_11" localSheetId="3">[23]ITA878!#REF!</definedName>
    <definedName name="Excel_BuiltIn_Print_Titles_11" localSheetId="12">[23]ITA878!#REF!</definedName>
    <definedName name="Excel_BuiltIn_Print_Titles_11" localSheetId="13">[23]ITA878!#REF!</definedName>
    <definedName name="Excel_BuiltIn_Print_Titles_11" localSheetId="4">[23]ITA878!#REF!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[23]ITA878!#REF!</definedName>
    <definedName name="Excel_BuiltIn_Print_Titles_12" localSheetId="3">'[23]AEA-944'!#REF!</definedName>
    <definedName name="Excel_BuiltIn_Print_Titles_12" localSheetId="12">'[23]AEA-944'!#REF!</definedName>
    <definedName name="Excel_BuiltIn_Print_Titles_12" localSheetId="13">'[23]AEA-944'!#REF!</definedName>
    <definedName name="Excel_BuiltIn_Print_Titles_12" localSheetId="4">'[23]AEA-944'!#REF!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'[23]AEA-944'!#REF!</definedName>
    <definedName name="Excel_BuiltIn_Print_Titles_13" localSheetId="3">'[23]DUB-823'!#REF!</definedName>
    <definedName name="Excel_BuiltIn_Print_Titles_13" localSheetId="12">'[23]DUB-823'!#REF!</definedName>
    <definedName name="Excel_BuiltIn_Print_Titles_13" localSheetId="13">'[23]DUB-823'!#REF!</definedName>
    <definedName name="Excel_BuiltIn_Print_Titles_13" localSheetId="4">'[23]DUB-823'!#REF!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'[23]DUB-823'!#REF!</definedName>
    <definedName name="Excel_BuiltIn_Print_Titles_14" localSheetId="3">'[23]GPI 526'!#REF!</definedName>
    <definedName name="Excel_BuiltIn_Print_Titles_14" localSheetId="12">'[23]GPI 526'!#REF!</definedName>
    <definedName name="Excel_BuiltIn_Print_Titles_14" localSheetId="13">'[23]GPI 526'!#REF!</definedName>
    <definedName name="Excel_BuiltIn_Print_Titles_14" localSheetId="4">'[23]GPI 526'!#REF!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'[23]GPI 526'!#REF!</definedName>
    <definedName name="Excel_BuiltIn_Print_Titles_15" localSheetId="3">#REF!</definedName>
    <definedName name="Excel_BuiltIn_Print_Titles_15" localSheetId="12">#REF!</definedName>
    <definedName name="Excel_BuiltIn_Print_Titles_15" localSheetId="1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#REF!</definedName>
    <definedName name="Excel_BuiltIn_Print_Titles_16" localSheetId="3">#REF!</definedName>
    <definedName name="Excel_BuiltIn_Print_Titles_16" localSheetId="12">#REF!</definedName>
    <definedName name="Excel_BuiltIn_Print_Titles_16" localSheetId="1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#REF!</definedName>
    <definedName name="Excel_BuiltIn_Print_Titles_17" localSheetId="3">#REF!</definedName>
    <definedName name="Excel_BuiltIn_Print_Titles_17" localSheetId="12">#REF!</definedName>
    <definedName name="Excel_BuiltIn_Print_Titles_17" localSheetId="1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#REF!</definedName>
    <definedName name="Excel_BuiltIn_Print_Titles_18" localSheetId="3">#REF!</definedName>
    <definedName name="Excel_BuiltIn_Print_Titles_18" localSheetId="12">#REF!</definedName>
    <definedName name="Excel_BuiltIn_Print_Titles_18" localSheetId="1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#REF!</definedName>
    <definedName name="Excel_BuiltIn_Print_Titles_19" localSheetId="3">[23]XXJ617!#REF!</definedName>
    <definedName name="Excel_BuiltIn_Print_Titles_19" localSheetId="12">[23]XXJ617!#REF!</definedName>
    <definedName name="Excel_BuiltIn_Print_Titles_19" localSheetId="13">[23]XXJ617!#REF!</definedName>
    <definedName name="Excel_BuiltIn_Print_Titles_19" localSheetId="4">[23]XXJ617!#REF!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[23]XXJ617!#REF!</definedName>
    <definedName name="Excel_BuiltIn_Print_Titles_20" localSheetId="3">#REF!</definedName>
    <definedName name="Excel_BuiltIn_Print_Titles_20" localSheetId="12">#REF!</definedName>
    <definedName name="Excel_BuiltIn_Print_Titles_20" localSheetId="1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#REF!</definedName>
    <definedName name="Excel_BuiltIn_Print_Titles_21" localSheetId="3">[23]SNG_855!#REF!</definedName>
    <definedName name="Excel_BuiltIn_Print_Titles_21" localSheetId="12">[23]SNG_855!#REF!</definedName>
    <definedName name="Excel_BuiltIn_Print_Titles_21" localSheetId="13">[23]SNG_855!#REF!</definedName>
    <definedName name="Excel_BuiltIn_Print_Titles_21" localSheetId="4">[23]SNG_855!#REF!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[23]SNG_855!#REF!</definedName>
    <definedName name="Excel_BuiltIn_Print_Titles_23" localSheetId="3">#REF!</definedName>
    <definedName name="Excel_BuiltIn_Print_Titles_23" localSheetId="12">#REF!</definedName>
    <definedName name="Excel_BuiltIn_Print_Titles_23" localSheetId="1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#REF!</definedName>
    <definedName name="Excel_BuiltIn_Print_Titles_3" localSheetId="3">#REF!</definedName>
    <definedName name="Excel_BuiltIn_Print_Titles_3" localSheetId="12">#REF!</definedName>
    <definedName name="Excel_BuiltIn_Print_Titles_3" localSheetId="1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#REF!</definedName>
    <definedName name="Excel_BuiltIn_Print_Titles_5" localSheetId="3">'[23]VEA 374'!#REF!</definedName>
    <definedName name="Excel_BuiltIn_Print_Titles_5" localSheetId="12">'[23]VEA 374'!#REF!</definedName>
    <definedName name="Excel_BuiltIn_Print_Titles_5" localSheetId="13">'[23]VEA 374'!#REF!</definedName>
    <definedName name="Excel_BuiltIn_Print_Titles_5" localSheetId="4">'[23]VEA 374'!#REF!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'[23]VEA 374'!#REF!</definedName>
    <definedName name="Excel_BuiltIn_Print_Titles_5_XX" localSheetId="3">'[23]VEA 374'!#REF!</definedName>
    <definedName name="Excel_BuiltIn_Print_Titles_5_XX" localSheetId="12">'[23]VEA 374'!#REF!</definedName>
    <definedName name="Excel_BuiltIn_Print_Titles_5_XX" localSheetId="13">'[23]VEA 374'!#REF!</definedName>
    <definedName name="Excel_BuiltIn_Print_Titles_5_XX" localSheetId="4">'[23]VEA 374'!#REF!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'[23]VEA 374'!#REF!</definedName>
    <definedName name="Excel_BuiltIn_Print_Titles_6" localSheetId="3">#REF!</definedName>
    <definedName name="Excel_BuiltIn_Print_Titles_6" localSheetId="12">#REF!</definedName>
    <definedName name="Excel_BuiltIn_Print_Titles_6" localSheetId="1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#REF!</definedName>
    <definedName name="Excel_BuiltIn_Print_Titles_7" localSheetId="3">[23]HFB024!#REF!</definedName>
    <definedName name="Excel_BuiltIn_Print_Titles_7" localSheetId="12">[23]HFB024!#REF!</definedName>
    <definedName name="Excel_BuiltIn_Print_Titles_7" localSheetId="13">[23]HFB024!#REF!</definedName>
    <definedName name="Excel_BuiltIn_Print_Titles_7" localSheetId="4">[23]HFB024!#REF!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[23]HFB024!#REF!</definedName>
    <definedName name="Excel_BuiltIn_Print_Titles_8" localSheetId="3">#REF!</definedName>
    <definedName name="Excel_BuiltIn_Print_Titles_8" localSheetId="12">#REF!</definedName>
    <definedName name="Excel_BuiltIn_Print_Titles_8" localSheetId="1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#REF!</definedName>
    <definedName name="Excel_BuiltIn_Print_Titles_9" localSheetId="3">[23]PAJ825!#REF!</definedName>
    <definedName name="Excel_BuiltIn_Print_Titles_9" localSheetId="12">[23]PAJ825!#REF!</definedName>
    <definedName name="Excel_BuiltIn_Print_Titles_9" localSheetId="13">[23]PAJ825!#REF!</definedName>
    <definedName name="Excel_BuiltIn_Print_Titles_9" localSheetId="4">[23]PAJ825!#REF!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3">[50]!FareWellStmnt</definedName>
    <definedName name="FareWellStmnt" localSheetId="12">[50]!FareWellStmnt</definedName>
    <definedName name="FareWellStmnt" localSheetId="13">[50]!FareWellStmnt</definedName>
    <definedName name="FareWellStmnt" localSheetId="4">[50]!FareWellStmnt</definedName>
    <definedName name="FareWellStmnt" localSheetId="5">[50]!FareWellStmnt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3">'ITEM 1'!ERR</definedName>
    <definedName name="FD" localSheetId="12">'ITEM 10'!ERR</definedName>
    <definedName name="FD" localSheetId="13">'ITEM 11'!ERR</definedName>
    <definedName name="FD" localSheetId="4">'ITEM 2 '!ERR</definedName>
    <definedName name="FD" localSheetId="5">'ITEM 3 '!ERR</definedName>
    <definedName name="FD" localSheetId="6">'ITEM 4'!ERR</definedName>
    <definedName name="FD" localSheetId="7">'ITEM 5'!ERR</definedName>
    <definedName name="FD" localSheetId="8">'ITEM 6'!ERR</definedName>
    <definedName name="FD" localSheetId="9">'ITEM 7'!ERR</definedName>
    <definedName name="FD" localSheetId="10">'ITEM 8'!ERR</definedName>
    <definedName name="FD" localSheetId="11">'ITEM 9'!ERR</definedName>
    <definedName name="FD">[0]!ERR</definedName>
    <definedName name="fda" localSheetId="3"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 localSheetId="12">'[37]Res-Accide-10'!#REF!</definedName>
    <definedName name="fer" localSheetId="13">'[37]Res-Accide-10'!#REF!</definedName>
    <definedName name="fer" localSheetId="4">'[37]Res-Accide-10'!#REF!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'[37]Res-Accide-10'!#REF!</definedName>
    <definedName name="ferfer" localSheetId="3"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hidden="1">{"via1",#N/A,TRUE,"general";"via2",#N/A,TRUE,"general";"via3",#N/A,TRUE,"general"}</definedName>
    <definedName name="ff" localSheetId="3">'ITEM 1'!ERR</definedName>
    <definedName name="ff" localSheetId="12">'ITEM 10'!ERR</definedName>
    <definedName name="ff" localSheetId="13">'ITEM 11'!ERR</definedName>
    <definedName name="ff" localSheetId="4">'ITEM 2 '!ERR</definedName>
    <definedName name="ff" localSheetId="5">'ITEM 3 '!ERR</definedName>
    <definedName name="ff" localSheetId="6">'ITEM 4'!ERR</definedName>
    <definedName name="ff" localSheetId="7">'ITEM 5'!ERR</definedName>
    <definedName name="ff" localSheetId="8">'ITEM 6'!ERR</definedName>
    <definedName name="ff" localSheetId="9">'ITEM 7'!ERR</definedName>
    <definedName name="ff" localSheetId="10">'ITEM 8'!ERR</definedName>
    <definedName name="ff" localSheetId="11">'ITEM 9'!ERR</definedName>
    <definedName name="ff">[0]!ERR</definedName>
    <definedName name="fff" localSheetId="3"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hidden="1">{"TAB1",#N/A,TRUE,"GENERAL";"TAB2",#N/A,TRUE,"GENERAL";"TAB3",#N/A,TRUE,"GENERAL";"TAB4",#N/A,TRUE,"GENERAL";"TAB5",#N/A,TRUE,"GENERAL"}</definedName>
    <definedName name="fg" localSheetId="3">'ITEM 1'!ERR</definedName>
    <definedName name="fg" localSheetId="12">'ITEM 10'!ERR</definedName>
    <definedName name="fg" localSheetId="13">'ITEM 11'!ERR</definedName>
    <definedName name="fg" localSheetId="4">'ITEM 2 '!ERR</definedName>
    <definedName name="fg" localSheetId="5">'ITEM 3 '!ERR</definedName>
    <definedName name="fg" localSheetId="6">'ITEM 4'!ERR</definedName>
    <definedName name="fg" localSheetId="7">'ITEM 5'!ERR</definedName>
    <definedName name="fg" localSheetId="8">'ITEM 6'!ERR</definedName>
    <definedName name="fg" localSheetId="9">'ITEM 7'!ERR</definedName>
    <definedName name="fg" localSheetId="10">'ITEM 8'!ERR</definedName>
    <definedName name="fg" localSheetId="11">'ITEM 9'!ERR</definedName>
    <definedName name="fg">[0]!ERR</definedName>
    <definedName name="fgdfg" localSheetId="3"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'ITEM 1'!ERR</definedName>
    <definedName name="FINANCIACION" localSheetId="12">'ITEM 10'!ERR</definedName>
    <definedName name="FINANCIACION" localSheetId="13">'ITEM 11'!ERR</definedName>
    <definedName name="FINANCIACION" localSheetId="4">'ITEM 2 '!ERR</definedName>
    <definedName name="FINANCIACION" localSheetId="5">'ITEM 3 '!ERR</definedName>
    <definedName name="FINANCIACION" localSheetId="6">'ITEM 4'!ERR</definedName>
    <definedName name="FINANCIACION" localSheetId="7">'ITEM 5'!ERR</definedName>
    <definedName name="FINANCIACION" localSheetId="8">'ITEM 6'!ERR</definedName>
    <definedName name="FINANCIACION" localSheetId="9">'ITEM 7'!ERR</definedName>
    <definedName name="FINANCIACION" localSheetId="10">'ITEM 8'!ERR</definedName>
    <definedName name="FINANCIACION" localSheetId="11">'ITEM 9'!ERR</definedName>
    <definedName name="FINANCIACION">[0]!ERR</definedName>
    <definedName name="FinePrint" localSheetId="3">[50]!FinePrint</definedName>
    <definedName name="FinePrint" localSheetId="12">[50]!FinePrint</definedName>
    <definedName name="FinePrint" localSheetId="13">[50]!FinePrint</definedName>
    <definedName name="FinePrint" localSheetId="4">[50]!FinePrint</definedName>
    <definedName name="FinePrint" localSheetId="5">[50]!FinePrint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'ITEM 1'!ERR</definedName>
    <definedName name="fu" localSheetId="12">'ITEM 10'!ERR</definedName>
    <definedName name="fu" localSheetId="13">'ITEM 11'!ERR</definedName>
    <definedName name="fu" localSheetId="4">'ITEM 2 '!ERR</definedName>
    <definedName name="fu" localSheetId="5">'ITEM 3 '!ERR</definedName>
    <definedName name="fu" localSheetId="6">'ITEM 4'!ERR</definedName>
    <definedName name="fu" localSheetId="7">'ITEM 5'!ERR</definedName>
    <definedName name="fu" localSheetId="8">'ITEM 6'!ERR</definedName>
    <definedName name="fu" localSheetId="9">'ITEM 7'!ERR</definedName>
    <definedName name="fu" localSheetId="10">'ITEM 8'!ERR</definedName>
    <definedName name="fu" localSheetId="11">'ITEM 9'!ERR</definedName>
    <definedName name="fu">[0]!ERR</definedName>
    <definedName name="Full_Print">#REF!</definedName>
    <definedName name="fwff" localSheetId="3"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 localSheetId="12">#REF!</definedName>
    <definedName name="GAJ" localSheetId="1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 localSheetId="12">#REF!</definedName>
    <definedName name="Geotex" localSheetId="1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hidden="1">{"TAB1",#N/A,TRUE,"GENERAL";"TAB2",#N/A,TRUE,"GENERAL";"TAB3",#N/A,TRUE,"GENERAL";"TAB4",#N/A,TRUE,"GENERAL";"TAB5",#N/A,TRUE,"GENERAL"}</definedName>
    <definedName name="GGG" localSheetId="3">'ITEM 1'!ERR</definedName>
    <definedName name="GGG" localSheetId="12">'ITEM 10'!ERR</definedName>
    <definedName name="GGG" localSheetId="13">'ITEM 11'!ERR</definedName>
    <definedName name="GGG" localSheetId="4">'ITEM 2 '!ERR</definedName>
    <definedName name="GGG" localSheetId="5">'ITEM 3 '!ERR</definedName>
    <definedName name="GGG" localSheetId="6">'ITEM 4'!ERR</definedName>
    <definedName name="GGG" localSheetId="7">'ITEM 5'!ERR</definedName>
    <definedName name="GGG" localSheetId="8">'ITEM 6'!ERR</definedName>
    <definedName name="GGG" localSheetId="9">'ITEM 7'!ERR</definedName>
    <definedName name="GGG" localSheetId="10">'ITEM 8'!ERR</definedName>
    <definedName name="GGG" localSheetId="11">'ITEM 9'!ERR</definedName>
    <definedName name="GGG">[0]!ERR</definedName>
    <definedName name="gggb" localSheetId="3"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12">#REF!</definedName>
    <definedName name="GRAF2" localSheetId="1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#REF!</definedName>
    <definedName name="GRAF3" localSheetId="3">#REF!</definedName>
    <definedName name="GRAF3" localSheetId="12">#REF!</definedName>
    <definedName name="GRAF3" localSheetId="1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12">#REF!</definedName>
    <definedName name="GRUPO1" localSheetId="1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#REF!</definedName>
    <definedName name="GRUPO123" localSheetId="3">#REF!</definedName>
    <definedName name="GRUPO123" localSheetId="12">#REF!</definedName>
    <definedName name="GRUPO123" localSheetId="1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#REF!</definedName>
    <definedName name="GRUPO13" localSheetId="3">#REF!</definedName>
    <definedName name="GRUPO13" localSheetId="12">#REF!</definedName>
    <definedName name="GRUPO13" localSheetId="1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#REF!</definedName>
    <definedName name="GRUPO2" localSheetId="3">#REF!</definedName>
    <definedName name="GRUPO2" localSheetId="12">#REF!</definedName>
    <definedName name="GRUPO2" localSheetId="1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 localSheetId="12">#REF!</definedName>
    <definedName name="GTRE" localSheetId="1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#REF!</definedName>
    <definedName name="h">#REF!</definedName>
    <definedName name="H_pump">#REF!</definedName>
    <definedName name="h9h" localSheetId="3"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hidden="1">{"TAB1",#N/A,TRUE,"GENERAL";"TAB2",#N/A,TRUE,"GENERAL";"TAB3",#N/A,TRUE,"GENERAL";"TAB4",#N/A,TRUE,"GENERAL";"TAB5",#N/A,TRUE,"GENERAL"}</definedName>
    <definedName name="hh" localSheetId="3">'ITEM 1'!ERR</definedName>
    <definedName name="hh" localSheetId="12">'ITEM 10'!ERR</definedName>
    <definedName name="hh" localSheetId="13">'ITEM 11'!ERR</definedName>
    <definedName name="hh" localSheetId="4">'ITEM 2 '!ERR</definedName>
    <definedName name="hh" localSheetId="5">'ITEM 3 '!ERR</definedName>
    <definedName name="hh" localSheetId="6">'ITEM 4'!ERR</definedName>
    <definedName name="hh" localSheetId="7">'ITEM 5'!ERR</definedName>
    <definedName name="hh" localSheetId="8">'ITEM 6'!ERR</definedName>
    <definedName name="hh" localSheetId="9">'ITEM 7'!ERR</definedName>
    <definedName name="hh" localSheetId="10">'ITEM 8'!ERR</definedName>
    <definedName name="hh" localSheetId="11">'ITEM 9'!ERR</definedName>
    <definedName name="hh">[0]!ERR</definedName>
    <definedName name="hhg" hidden="1">{#N/A,#N/A,TRUE,"1842CWN0"}</definedName>
    <definedName name="hhh" localSheetId="3"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hidden="1">{"via1",#N/A,TRUE,"general";"via2",#N/A,TRUE,"general";"via3",#N/A,TRUE,"general"}</definedName>
    <definedName name="HK" localSheetId="3">'ITEM 1'!ERR</definedName>
    <definedName name="HK" localSheetId="12">'ITEM 10'!ERR</definedName>
    <definedName name="HK" localSheetId="13">'ITEM 11'!ERR</definedName>
    <definedName name="HK" localSheetId="4">'ITEM 2 '!ERR</definedName>
    <definedName name="HK" localSheetId="5">'ITEM 3 '!ERR</definedName>
    <definedName name="HK" localSheetId="6">'ITEM 4'!ERR</definedName>
    <definedName name="HK" localSheetId="7">'ITEM 5'!ERR</definedName>
    <definedName name="HK" localSheetId="8">'ITEM 6'!ERR</definedName>
    <definedName name="HK" localSheetId="9">'ITEM 7'!ERR</definedName>
    <definedName name="HK" localSheetId="10">'ITEM 8'!ERR</definedName>
    <definedName name="HK" localSheetId="11">'ITEM 9'!ERR</definedName>
    <definedName name="HK">[0]!ERR</definedName>
    <definedName name="HM">#REF!</definedName>
    <definedName name="hn" localSheetId="3"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 localSheetId="12">#REF!</definedName>
    <definedName name="HOJA1" localSheetId="1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hidden="1">{"via1",#N/A,TRUE,"general";"via2",#N/A,TRUE,"general";"via3",#N/A,TRUE,"general"}</definedName>
    <definedName name="I" localSheetId="3">#REF!</definedName>
    <definedName name="I" localSheetId="12">#REF!</definedName>
    <definedName name="I" localSheetId="1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#REF!</definedName>
    <definedName name="i0">#REF!</definedName>
    <definedName name="i8i" localSheetId="3"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'ITEM 1'!ERR</definedName>
    <definedName name="ID" localSheetId="12">'ITEM 10'!ERR</definedName>
    <definedName name="ID" localSheetId="13">'ITEM 11'!ERR</definedName>
    <definedName name="ID" localSheetId="4">'ITEM 2 '!ERR</definedName>
    <definedName name="ID" localSheetId="5">'ITEM 3 '!ERR</definedName>
    <definedName name="ID" localSheetId="6">'ITEM 4'!ERR</definedName>
    <definedName name="ID" localSheetId="7">'ITEM 5'!ERR</definedName>
    <definedName name="ID" localSheetId="8">'ITEM 6'!ERR</definedName>
    <definedName name="ID" localSheetId="9">'ITEM 7'!ERR</definedName>
    <definedName name="ID" localSheetId="10">'ITEM 8'!ERR</definedName>
    <definedName name="ID" localSheetId="11">'ITEM 9'!ERR</definedName>
    <definedName name="ID">[0]!ERR</definedName>
    <definedName name="IF" localSheetId="3">'[51]A. P. U.'!#REF!</definedName>
    <definedName name="IF" localSheetId="12">'[51]A. P. U.'!#REF!</definedName>
    <definedName name="IF" localSheetId="13">'[51]A. P. U.'!#REF!</definedName>
    <definedName name="IF" localSheetId="4">'[51]A. P. U.'!#REF!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'[51]A. P. U.'!#REF!</definedName>
    <definedName name="Ig">#REF!</definedName>
    <definedName name="ii" localSheetId="3"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 localSheetId="12">#REF!</definedName>
    <definedName name="INDICE" localSheetId="1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#REF!</definedName>
    <definedName name="inf" localSheetId="3">#REF!</definedName>
    <definedName name="inf" localSheetId="12">#REF!</definedName>
    <definedName name="inf" localSheetId="1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 localSheetId="12">[82]Insumos!#REF!</definedName>
    <definedName name="Insumos_auxiliares" localSheetId="13">[82]Insumos!#REF!</definedName>
    <definedName name="Insumos_auxiliares" localSheetId="4">[82]Insumos!#REF!</definedName>
    <definedName name="Insumos_auxiliares" localSheetId="5">[82]Insumos!#REF!</definedName>
    <definedName name="Insumos_auxiliares" localSheetId="6">[82]Insumos!#REF!</definedName>
    <definedName name="Insumos_auxiliares" localSheetId="7">[82]Insumos!#REF!</definedName>
    <definedName name="Insumos_auxiliares" localSheetId="8">[82]Insumos!#REF!</definedName>
    <definedName name="Insumos_auxiliares" localSheetId="9">[82]Insumos!#REF!</definedName>
    <definedName name="Insumos_auxiliares" localSheetId="10">[82]Insumos!#REF!</definedName>
    <definedName name="Insumos_auxiliares" localSheetId="11">[82]Insumos!#REF!</definedName>
    <definedName name="Insumos_auxiliares">[82]Insumos!#REF!</definedName>
    <definedName name="Insumos_basicos" localSheetId="3">#REF!</definedName>
    <definedName name="Insumos_basicos" localSheetId="12">#REF!</definedName>
    <definedName name="Insumos_basicos" localSheetId="1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3">[50]!INV_Payments</definedName>
    <definedName name="INV_Payments" localSheetId="12">[50]!INV_Payments</definedName>
    <definedName name="INV_Payments" localSheetId="13">[50]!INV_Payments</definedName>
    <definedName name="INV_Payments" localSheetId="4">[50]!INV_Payments</definedName>
    <definedName name="INV_Payments" localSheetId="5">[50]!INV_Payments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'ITEM 1'!ERR</definedName>
    <definedName name="IOUHH" localSheetId="12">'ITEM 10'!ERR</definedName>
    <definedName name="IOUHH" localSheetId="13">'ITEM 11'!ERR</definedName>
    <definedName name="IOUHH" localSheetId="4">'ITEM 2 '!ERR</definedName>
    <definedName name="IOUHH" localSheetId="5">'ITEM 3 '!ERR</definedName>
    <definedName name="IOUHH" localSheetId="6">'ITEM 4'!ERR</definedName>
    <definedName name="IOUHH" localSheetId="7">'ITEM 5'!ERR</definedName>
    <definedName name="IOUHH" localSheetId="8">'ITEM 6'!ERR</definedName>
    <definedName name="IOUHH" localSheetId="9">'ITEM 7'!ERR</definedName>
    <definedName name="IOUHH" localSheetId="10">'ITEM 8'!ERR</definedName>
    <definedName name="IOUHH" localSheetId="11">'ITEM 9'!ERR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 localSheetId="12">#REF!</definedName>
    <definedName name="ITEM1" localSheetId="1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#REF!</definedName>
    <definedName name="ITEM15" localSheetId="3">#REF!</definedName>
    <definedName name="ITEM15" localSheetId="12">#REF!</definedName>
    <definedName name="ITEM15" localSheetId="1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#REF!</definedName>
    <definedName name="ITEM2" localSheetId="3">#REF!</definedName>
    <definedName name="ITEM2" localSheetId="12">#REF!</definedName>
    <definedName name="ITEM2" localSheetId="1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#REF!</definedName>
    <definedName name="item210.3" localSheetId="3">#REF!</definedName>
    <definedName name="item210.3" localSheetId="12">#REF!</definedName>
    <definedName name="item210.3" localSheetId="1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#REF!</definedName>
    <definedName name="item230.1" localSheetId="3">#REF!</definedName>
    <definedName name="item230.1" localSheetId="12">#REF!</definedName>
    <definedName name="item230.1" localSheetId="1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#REF!</definedName>
    <definedName name="ITEM3" localSheetId="3">#REF!</definedName>
    <definedName name="ITEM3" localSheetId="12">#REF!</definedName>
    <definedName name="ITEM3" localSheetId="1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#REF!</definedName>
    <definedName name="item310" localSheetId="3">#REF!</definedName>
    <definedName name="item310" localSheetId="12">#REF!</definedName>
    <definedName name="item310" localSheetId="1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#REF!</definedName>
    <definedName name="item320.2" localSheetId="3">#REF!</definedName>
    <definedName name="item320.2" localSheetId="12">#REF!</definedName>
    <definedName name="item320.2" localSheetId="1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#REF!</definedName>
    <definedName name="item330.1" localSheetId="3">#REF!</definedName>
    <definedName name="item330.1" localSheetId="12">#REF!</definedName>
    <definedName name="item330.1" localSheetId="1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#REF!</definedName>
    <definedName name="item420" localSheetId="3">#REF!</definedName>
    <definedName name="item420" localSheetId="12">#REF!</definedName>
    <definedName name="item420" localSheetId="1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#REF!</definedName>
    <definedName name="item450.2P" localSheetId="3">#REF!</definedName>
    <definedName name="item450.2P" localSheetId="12">#REF!</definedName>
    <definedName name="item450.2P" localSheetId="1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#REF!</definedName>
    <definedName name="item600.1" localSheetId="3">#REF!</definedName>
    <definedName name="item600.1" localSheetId="12">#REF!</definedName>
    <definedName name="item600.1" localSheetId="1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#REF!</definedName>
    <definedName name="item610.1" localSheetId="3">#REF!</definedName>
    <definedName name="item610.1" localSheetId="12">#REF!</definedName>
    <definedName name="item610.1" localSheetId="1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#REF!</definedName>
    <definedName name="item610.2" localSheetId="3">#REF!</definedName>
    <definedName name="item610.2" localSheetId="12">#REF!</definedName>
    <definedName name="item610.2" localSheetId="1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#REF!</definedName>
    <definedName name="item630.4" localSheetId="3">#REF!</definedName>
    <definedName name="item630.4" localSheetId="12">#REF!</definedName>
    <definedName name="item630.4" localSheetId="1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#REF!</definedName>
    <definedName name="item630.6" localSheetId="3">#REF!</definedName>
    <definedName name="item630.6" localSheetId="12">#REF!</definedName>
    <definedName name="item630.6" localSheetId="1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#REF!</definedName>
    <definedName name="item630.7" localSheetId="3">#REF!</definedName>
    <definedName name="item630.7" localSheetId="12">#REF!</definedName>
    <definedName name="item630.7" localSheetId="1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#REF!</definedName>
    <definedName name="item640.3" localSheetId="3">#REF!</definedName>
    <definedName name="item640.3" localSheetId="12">#REF!</definedName>
    <definedName name="item640.3" localSheetId="1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#REF!</definedName>
    <definedName name="item661" localSheetId="3">#REF!</definedName>
    <definedName name="item661" localSheetId="12">#REF!</definedName>
    <definedName name="item661" localSheetId="1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#REF!</definedName>
    <definedName name="item671" localSheetId="3">#REF!</definedName>
    <definedName name="item671" localSheetId="12">#REF!</definedName>
    <definedName name="item671" localSheetId="1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#REF!</definedName>
    <definedName name="item673.1" localSheetId="3">#REF!</definedName>
    <definedName name="item673.1" localSheetId="12">#REF!</definedName>
    <definedName name="item673.1" localSheetId="1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#REF!</definedName>
    <definedName name="item673.3" localSheetId="3">#REF!</definedName>
    <definedName name="item673.3" localSheetId="12">#REF!</definedName>
    <definedName name="item673.3" localSheetId="1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#REF!</definedName>
    <definedName name="item681" localSheetId="3">#REF!</definedName>
    <definedName name="item681" localSheetId="12">#REF!</definedName>
    <definedName name="item681" localSheetId="1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#REF!</definedName>
    <definedName name="item700.1" localSheetId="3">#REF!</definedName>
    <definedName name="item700.1" localSheetId="12">#REF!</definedName>
    <definedName name="item700.1" localSheetId="1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#REF!</definedName>
    <definedName name="item710.1" localSheetId="3">#REF!</definedName>
    <definedName name="item710.1" localSheetId="12">#REF!</definedName>
    <definedName name="item710.1" localSheetId="1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#REF!</definedName>
    <definedName name="item710.2" localSheetId="3">#REF!</definedName>
    <definedName name="item710.2" localSheetId="12">#REF!</definedName>
    <definedName name="item710.2" localSheetId="1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#REF!</definedName>
    <definedName name="item730.1" localSheetId="3">#REF!</definedName>
    <definedName name="item730.1" localSheetId="12">#REF!</definedName>
    <definedName name="item730.1" localSheetId="1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#REF!</definedName>
    <definedName name="item730.2" localSheetId="3">#REF!</definedName>
    <definedName name="item730.2" localSheetId="12">#REF!</definedName>
    <definedName name="item730.2" localSheetId="1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#REF!</definedName>
    <definedName name="item730.2.4" localSheetId="3">#REF!</definedName>
    <definedName name="item730.2.4" localSheetId="12">#REF!</definedName>
    <definedName name="item730.2.4" localSheetId="1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#REF!</definedName>
    <definedName name="item900.2" localSheetId="3">#REF!</definedName>
    <definedName name="item900.2" localSheetId="12">#REF!</definedName>
    <definedName name="item900.2" localSheetId="1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#REF!</definedName>
    <definedName name="ItemCodos">#REF!</definedName>
    <definedName name="IUI" localSheetId="3"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12">#REF!</definedName>
    <definedName name="IVA" localSheetId="1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#REF!</definedName>
    <definedName name="iwjer">#REF!</definedName>
    <definedName name="iyuiuyi" localSheetId="3"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hidden="1">{"TAB1",#N/A,TRUE,"GENERAL";"TAB2",#N/A,TRUE,"GENERAL";"TAB3",#N/A,TRUE,"GENERAL";"TAB4",#N/A,TRUE,"GENERAL";"TAB5",#N/A,TRUE,"GENERAL"}</definedName>
    <definedName name="jj" localSheetId="3">'ITEM 1'!ERR</definedName>
    <definedName name="jj" localSheetId="12">'ITEM 10'!ERR</definedName>
    <definedName name="jj" localSheetId="13">'ITEM 11'!ERR</definedName>
    <definedName name="jj" localSheetId="4">'ITEM 2 '!ERR</definedName>
    <definedName name="jj" localSheetId="5">'ITEM 3 '!ERR</definedName>
    <definedName name="jj" localSheetId="6">'ITEM 4'!ERR</definedName>
    <definedName name="jj" localSheetId="7">'ITEM 5'!ERR</definedName>
    <definedName name="jj" localSheetId="8">'ITEM 6'!ERR</definedName>
    <definedName name="jj" localSheetId="9">'ITEM 7'!ERR</definedName>
    <definedName name="jj" localSheetId="10">'ITEM 8'!ERR</definedName>
    <definedName name="jj" localSheetId="11">'ITEM 9'!ERR</definedName>
    <definedName name="jj">[0]!ERR</definedName>
    <definedName name="jjfq" localSheetId="3"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 localSheetId="12">#REF!</definedName>
    <definedName name="jkl" localSheetId="1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#REF!</definedName>
    <definedName name="JOHNNY" localSheetId="3">'ITEM 1'!ERR</definedName>
    <definedName name="JOHNNY" localSheetId="12">'ITEM 10'!ERR</definedName>
    <definedName name="JOHNNY" localSheetId="13">'ITEM 11'!ERR</definedName>
    <definedName name="JOHNNY" localSheetId="4">'ITEM 2 '!ERR</definedName>
    <definedName name="JOHNNY" localSheetId="5">'ITEM 3 '!ERR</definedName>
    <definedName name="JOHNNY" localSheetId="6">'ITEM 4'!ERR</definedName>
    <definedName name="JOHNNY" localSheetId="7">'ITEM 5'!ERR</definedName>
    <definedName name="JOHNNY" localSheetId="8">'ITEM 6'!ERR</definedName>
    <definedName name="JOHNNY" localSheetId="9">'ITEM 7'!ERR</definedName>
    <definedName name="JOHNNY" localSheetId="10">'ITEM 8'!ERR</definedName>
    <definedName name="JOHNNY" localSheetId="11">'ITEM 9'!ERR</definedName>
    <definedName name="JOHNNY">[0]!ERR</definedName>
    <definedName name="JRYJ" localSheetId="3"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12">#REF!</definedName>
    <definedName name="jvv" localSheetId="1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#REF!</definedName>
    <definedName name="jyjt7" localSheetId="3"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hidden="1">{"via1",#N/A,TRUE,"general";"via2",#N/A,TRUE,"general";"via3",#N/A,TRUE,"general"}</definedName>
    <definedName name="K0F1" localSheetId="3">#REF!</definedName>
    <definedName name="K0F1" localSheetId="12">#REF!</definedName>
    <definedName name="K0F1" localSheetId="1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#REF!</definedName>
    <definedName name="K0F2" localSheetId="3">#REF!</definedName>
    <definedName name="K0F2" localSheetId="12">#REF!</definedName>
    <definedName name="K0F2" localSheetId="1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#REF!</definedName>
    <definedName name="K10ALO" localSheetId="3">#REF!</definedName>
    <definedName name="K10ALO" localSheetId="12">#REF!</definedName>
    <definedName name="K10ALO" localSheetId="1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#REF!</definedName>
    <definedName name="K11ALO" localSheetId="3">#REF!</definedName>
    <definedName name="K11ALO" localSheetId="12">#REF!</definedName>
    <definedName name="K11ALO" localSheetId="1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#REF!</definedName>
    <definedName name="K1F1" localSheetId="3">#REF!</definedName>
    <definedName name="K1F1" localSheetId="12">#REF!</definedName>
    <definedName name="K1F1" localSheetId="1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#REF!</definedName>
    <definedName name="K1F2" localSheetId="3">#REF!</definedName>
    <definedName name="K1F2" localSheetId="12">#REF!</definedName>
    <definedName name="K1F2" localSheetId="1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#REF!</definedName>
    <definedName name="K2F1" localSheetId="3">#REF!</definedName>
    <definedName name="K2F1" localSheetId="12">#REF!</definedName>
    <definedName name="K2F1" localSheetId="1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#REF!</definedName>
    <definedName name="K2F2" localSheetId="3">#REF!</definedName>
    <definedName name="K2F2" localSheetId="12">#REF!</definedName>
    <definedName name="K2F2" localSheetId="1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#REF!</definedName>
    <definedName name="K3F1" localSheetId="3">#REF!</definedName>
    <definedName name="K3F1" localSheetId="12">#REF!</definedName>
    <definedName name="K3F1" localSheetId="1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#REF!</definedName>
    <definedName name="K3F2" localSheetId="3">#REF!</definedName>
    <definedName name="K3F2" localSheetId="12">#REF!</definedName>
    <definedName name="K3F2" localSheetId="1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#REF!</definedName>
    <definedName name="K4F1" localSheetId="3">#REF!</definedName>
    <definedName name="K4F1" localSheetId="12">#REF!</definedName>
    <definedName name="K4F1" localSheetId="1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#REF!</definedName>
    <definedName name="K4F2" localSheetId="3">#REF!</definedName>
    <definedName name="K4F2" localSheetId="12">#REF!</definedName>
    <definedName name="K4F2" localSheetId="1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#REF!</definedName>
    <definedName name="K5F1" localSheetId="3">#REF!</definedName>
    <definedName name="K5F1" localSheetId="12">#REF!</definedName>
    <definedName name="K5F1" localSheetId="1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#REF!</definedName>
    <definedName name="K5F2" localSheetId="3">#REF!</definedName>
    <definedName name="K5F2" localSheetId="12">#REF!</definedName>
    <definedName name="K5F2" localSheetId="1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#REF!</definedName>
    <definedName name="K6F1" localSheetId="3">#REF!</definedName>
    <definedName name="K6F1" localSheetId="12">#REF!</definedName>
    <definedName name="K6F1" localSheetId="1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#REF!</definedName>
    <definedName name="K6F2" localSheetId="3">#REF!</definedName>
    <definedName name="K6F2" localSheetId="12">#REF!</definedName>
    <definedName name="K6F2" localSheetId="1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#REF!</definedName>
    <definedName name="K7F1" localSheetId="3">#REF!</definedName>
    <definedName name="K7F1" localSheetId="12">#REF!</definedName>
    <definedName name="K7F1" localSheetId="1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#REF!</definedName>
    <definedName name="K7F2" localSheetId="3">#REF!</definedName>
    <definedName name="K7F2" localSheetId="12">#REF!</definedName>
    <definedName name="K7F2" localSheetId="1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#REF!</definedName>
    <definedName name="K8ALO" localSheetId="3">#REF!</definedName>
    <definedName name="K8ALO" localSheetId="12">#REF!</definedName>
    <definedName name="K8ALO" localSheetId="1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#REF!</definedName>
    <definedName name="K8F1" localSheetId="3">#REF!</definedName>
    <definedName name="K8F1" localSheetId="12">#REF!</definedName>
    <definedName name="K8F1" localSheetId="1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#REF!</definedName>
    <definedName name="K8F2" localSheetId="3">#REF!</definedName>
    <definedName name="K8F2" localSheetId="12">#REF!</definedName>
    <definedName name="K8F2" localSheetId="1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#REF!</definedName>
    <definedName name="K9ALO" localSheetId="3">#REF!</definedName>
    <definedName name="K9ALO" localSheetId="12">#REF!</definedName>
    <definedName name="K9ALO" localSheetId="1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hidden="1">{"TAB1",#N/A,TRUE,"GENERAL";"TAB2",#N/A,TRUE,"GENERAL";"TAB3",#N/A,TRUE,"GENERAL";"TAB4",#N/A,TRUE,"GENERAL";"TAB5",#N/A,TRUE,"GENERAL"}</definedName>
    <definedName name="kl" localSheetId="3">'ITEM 1'!ERR</definedName>
    <definedName name="kl" localSheetId="12">'ITEM 10'!ERR</definedName>
    <definedName name="kl" localSheetId="13">'ITEM 11'!ERR</definedName>
    <definedName name="kl" localSheetId="4">'ITEM 2 '!ERR</definedName>
    <definedName name="kl" localSheetId="5">'ITEM 3 '!ERR</definedName>
    <definedName name="kl" localSheetId="6">'ITEM 4'!ERR</definedName>
    <definedName name="kl" localSheetId="7">'ITEM 5'!ERR</definedName>
    <definedName name="kl" localSheetId="8">'ITEM 6'!ERR</definedName>
    <definedName name="kl" localSheetId="9">'ITEM 7'!ERR</definedName>
    <definedName name="kl" localSheetId="10">'ITEM 8'!ERR</definedName>
    <definedName name="kl" localSheetId="11">'ITEM 9'!ERR</definedName>
    <definedName name="kl">[0]!ERR</definedName>
    <definedName name="klklk" localSheetId="3">#REF!</definedName>
    <definedName name="klklk" localSheetId="12">#REF!</definedName>
    <definedName name="klklk" localSheetId="1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#REF!</definedName>
    <definedName name="km">#REF!</definedName>
    <definedName name="krtrk" localSheetId="3"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 localSheetId="12">#REF!</definedName>
    <definedName name="LICITACION" localSheetId="1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#REF!</definedName>
    <definedName name="LINEA" localSheetId="3">[85]CONT_ADI!#REF!</definedName>
    <definedName name="LINEA" localSheetId="12">[85]CONT_ADI!#REF!</definedName>
    <definedName name="LINEA" localSheetId="13">[85]CONT_ADI!#REF!</definedName>
    <definedName name="LINEA" localSheetId="4">[85]CONT_ADI!#REF!</definedName>
    <definedName name="LINEA" localSheetId="5">[85]CONT_ADI!#REF!</definedName>
    <definedName name="LINEA" localSheetId="6">[85]CONT_ADI!#REF!</definedName>
    <definedName name="LINEA" localSheetId="7">[85]CONT_ADI!#REF!</definedName>
    <definedName name="LINEA" localSheetId="8">[85]CONT_ADI!#REF!</definedName>
    <definedName name="LINEA" localSheetId="9">[85]CONT_ADI!#REF!</definedName>
    <definedName name="LINEA" localSheetId="10">[85]CONT_ADI!#REF!</definedName>
    <definedName name="LINEA" localSheetId="1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3">[26]!absc</definedName>
    <definedName name="LOCA" localSheetId="12">[26]!absc</definedName>
    <definedName name="LOCA" localSheetId="13">[26]!absc</definedName>
    <definedName name="LOCA" localSheetId="4">[26]!absc</definedName>
    <definedName name="LOCA" localSheetId="5">[26]!absc</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0">[26]!absc</definedName>
    <definedName name="LOCA" localSheetId="1">[26]!absc</definedName>
    <definedName name="LOCA">[26]!absc</definedName>
    <definedName name="LOCA1" localSheetId="3">[38]!absc</definedName>
    <definedName name="LOCA1" localSheetId="12">[38]!absc</definedName>
    <definedName name="LOCA1" localSheetId="13">[38]!absc</definedName>
    <definedName name="LOCA1" localSheetId="4">[38]!absc</definedName>
    <definedName name="LOCA1" localSheetId="5">[38]!absc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0">[38]!absc</definedName>
    <definedName name="LOCA1" localSheetId="1">[38]!absc</definedName>
    <definedName name="LOCA1">[38]!absc</definedName>
    <definedName name="LOCALIZACION_Y_REPLANTEO" localSheetId="3">#REF!</definedName>
    <definedName name="LOCALIZACION_Y_REPLANTEO" localSheetId="12">#REF!</definedName>
    <definedName name="LOCALIZACION_Y_REPLANTEO" localSheetId="1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#REF!</definedName>
    <definedName name="LOGO" localSheetId="3">'ITEM 1'!ERR</definedName>
    <definedName name="LOGO" localSheetId="12">'ITEM 10'!ERR</definedName>
    <definedName name="LOGO" localSheetId="13">'ITEM 11'!ERR</definedName>
    <definedName name="LOGO" localSheetId="4">'ITEM 2 '!ERR</definedName>
    <definedName name="LOGO" localSheetId="5">'ITEM 3 '!ERR</definedName>
    <definedName name="LOGO" localSheetId="6">'ITEM 4'!ERR</definedName>
    <definedName name="LOGO" localSheetId="7">'ITEM 5'!ERR</definedName>
    <definedName name="LOGO" localSheetId="8">'ITEM 6'!ERR</definedName>
    <definedName name="LOGO" localSheetId="9">'ITEM 7'!ERR</definedName>
    <definedName name="LOGO" localSheetId="10">'ITEM 8'!ERR</definedName>
    <definedName name="LOGO" localSheetId="11">'ITEM 9'!ERR</definedName>
    <definedName name="LOGO">[0]!ERR</definedName>
    <definedName name="lolol" localSheetId="3"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hidden="1">{"via1",#N/A,TRUE,"general";"via2",#N/A,TRUE,"general";"via3",#N/A,TRUE,"general"}</definedName>
    <definedName name="lt">#REF!</definedName>
    <definedName name="lun" localSheetId="3">'[37]Res-Accide-10'!#REF!</definedName>
    <definedName name="lun" localSheetId="12">'[37]Res-Accide-10'!#REF!</definedName>
    <definedName name="lun" localSheetId="13">'[37]Res-Accide-10'!#REF!</definedName>
    <definedName name="lun" localSheetId="4">'[37]Res-Accide-10'!#REF!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'[37]Res-Accide-10'!#REF!</definedName>
    <definedName name="lv">#REF!</definedName>
    <definedName name="m">#REF!</definedName>
    <definedName name="MA" localSheetId="3">'[37]Res-Accide-10'!#REF!</definedName>
    <definedName name="MA" localSheetId="12">'[37]Res-Accide-10'!#REF!</definedName>
    <definedName name="MA" localSheetId="13">'[37]Res-Accide-10'!#REF!</definedName>
    <definedName name="MA" localSheetId="4">'[37]Res-Accide-10'!#REF!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hidden="1">{"via1",#N/A,TRUE,"general";"via2",#N/A,TRUE,"general";"via3",#N/A,TRUE,"general"}</definedName>
    <definedName name="MAQUINAR" localSheetId="3">[53]Insum!$A$68:$H$98</definedName>
    <definedName name="MAQUINAR" localSheetId="12">[53]Insum!$A$68:$H$98</definedName>
    <definedName name="MAQUINAR" localSheetId="13">[53]Insum!$A$68:$H$98</definedName>
    <definedName name="MAQUINAR" localSheetId="4">[53]Insum!$A$68:$H$98</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[54]Insum!$A$68:$H$98</definedName>
    <definedName name="mar" localSheetId="3">'[37]Res-Accide-10'!#REF!</definedName>
    <definedName name="mar" localSheetId="12">'[37]Res-Accide-10'!#REF!</definedName>
    <definedName name="mar" localSheetId="13">'[37]Res-Accide-10'!#REF!</definedName>
    <definedName name="mar" localSheetId="4">'[37]Res-Accide-10'!#REF!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hidden="1">{"via1",#N/A,TRUE,"general";"via2",#N/A,TRUE,"general";"via3",#N/A,TRUE,"general"}</definedName>
    <definedName name="MAT" localSheetId="3">#REF!</definedName>
    <definedName name="MAT" localSheetId="12">#REF!</definedName>
    <definedName name="MAT" localSheetId="1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 localSheetId="12">#REF!</definedName>
    <definedName name="MESES" localSheetId="1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3">[9]!Módulo3.anexo1</definedName>
    <definedName name="Módulo3.anexo1" localSheetId="12">[9]!Módulo3.anexo1</definedName>
    <definedName name="Módulo3.anexo1" localSheetId="13">[9]!Módulo3.anexo1</definedName>
    <definedName name="Módulo3.anexo1" localSheetId="4">[9]!Módulo3.anexo1</definedName>
    <definedName name="Módulo3.anexo1" localSheetId="5">[9]!Módulo3.anexo1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0">[9]!Módulo3.anexo1</definedName>
    <definedName name="Módulo3.anexo1" localSheetId="1">[9]!Módulo3.anexo1</definedName>
    <definedName name="Módulo3.anexo1">[9]!Módulo3.anexo1</definedName>
    <definedName name="Módulo3.anexo10" localSheetId="3">[9]!Módulo3.anexo10</definedName>
    <definedName name="Módulo3.anexo10" localSheetId="12">[9]!Módulo3.anexo10</definedName>
    <definedName name="Módulo3.anexo10" localSheetId="13">[9]!Módulo3.anexo10</definedName>
    <definedName name="Módulo3.anexo10" localSheetId="4">[9]!Módulo3.anexo10</definedName>
    <definedName name="Módulo3.anexo10" localSheetId="5">[9]!Módulo3.anexo10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0">[9]!Módulo3.anexo10</definedName>
    <definedName name="Módulo3.anexo10" localSheetId="1">[9]!Módulo3.anexo10</definedName>
    <definedName name="Módulo3.anexo10">[9]!Módulo3.anexo10</definedName>
    <definedName name="Módulo3.anexo11" localSheetId="3">[9]!Módulo3.anexo11</definedName>
    <definedName name="Módulo3.anexo11" localSheetId="12">[9]!Módulo3.anexo11</definedName>
    <definedName name="Módulo3.anexo11" localSheetId="13">[9]!Módulo3.anexo11</definedName>
    <definedName name="Módulo3.anexo11" localSheetId="4">[9]!Módulo3.anexo11</definedName>
    <definedName name="Módulo3.anexo11" localSheetId="5">[9]!Módulo3.anexo11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0">[9]!Módulo3.anexo11</definedName>
    <definedName name="Módulo3.anexo11" localSheetId="1">[9]!Módulo3.anexo11</definedName>
    <definedName name="Módulo3.anexo11">[9]!Módulo3.anexo11</definedName>
    <definedName name="Módulo3.anexo12" localSheetId="3">[9]!Módulo3.anexo12</definedName>
    <definedName name="Módulo3.anexo12" localSheetId="12">[9]!Módulo3.anexo12</definedName>
    <definedName name="Módulo3.anexo12" localSheetId="13">[9]!Módulo3.anexo12</definedName>
    <definedName name="Módulo3.anexo12" localSheetId="4">[9]!Módulo3.anexo12</definedName>
    <definedName name="Módulo3.anexo12" localSheetId="5">[9]!Módulo3.anexo12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0">[9]!Módulo3.anexo12</definedName>
    <definedName name="Módulo3.anexo12" localSheetId="1">[9]!Módulo3.anexo12</definedName>
    <definedName name="Módulo3.anexo12">[9]!Módulo3.anexo12</definedName>
    <definedName name="Módulo3.anexo3" localSheetId="3">[9]!Módulo3.anexo3</definedName>
    <definedName name="Módulo3.anexo3" localSheetId="12">[9]!Módulo3.anexo3</definedName>
    <definedName name="Módulo3.anexo3" localSheetId="13">[9]!Módulo3.anexo3</definedName>
    <definedName name="Módulo3.anexo3" localSheetId="4">[9]!Módulo3.anexo3</definedName>
    <definedName name="Módulo3.anexo3" localSheetId="5">[9]!Módulo3.anexo3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0">[9]!Módulo3.anexo3</definedName>
    <definedName name="Módulo3.anexo3" localSheetId="1">[9]!Módulo3.anexo3</definedName>
    <definedName name="Módulo3.anexo3">[9]!Módulo3.anexo3</definedName>
    <definedName name="Módulo3.anexo4" localSheetId="3">[9]!Módulo3.anexo4</definedName>
    <definedName name="Módulo3.anexo4" localSheetId="12">[9]!Módulo3.anexo4</definedName>
    <definedName name="Módulo3.anexo4" localSheetId="13">[9]!Módulo3.anexo4</definedName>
    <definedName name="Módulo3.anexo4" localSheetId="4">[9]!Módulo3.anexo4</definedName>
    <definedName name="Módulo3.anexo4" localSheetId="5">[9]!Módulo3.anexo4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0">[9]!Módulo3.anexo4</definedName>
    <definedName name="Módulo3.anexo4" localSheetId="1">[9]!Módulo3.anexo4</definedName>
    <definedName name="Módulo3.anexo4">[9]!Módulo3.anexo4</definedName>
    <definedName name="Módulo3.anexo5" localSheetId="3">[9]!Módulo3.anexo5</definedName>
    <definedName name="Módulo3.anexo5" localSheetId="12">[9]!Módulo3.anexo5</definedName>
    <definedName name="Módulo3.anexo5" localSheetId="13">[9]!Módulo3.anexo5</definedName>
    <definedName name="Módulo3.anexo5" localSheetId="4">[9]!Módulo3.anexo5</definedName>
    <definedName name="Módulo3.anexo5" localSheetId="5">[9]!Módulo3.anexo5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0">[9]!Módulo3.anexo5</definedName>
    <definedName name="Módulo3.anexo5" localSheetId="1">[9]!Módulo3.anexo5</definedName>
    <definedName name="Módulo3.anexo5">[9]!Módulo3.anexo5</definedName>
    <definedName name="Módulo3.anexo6" localSheetId="3">[9]!Módulo3.anexo6</definedName>
    <definedName name="Módulo3.anexo6" localSheetId="12">[9]!Módulo3.anexo6</definedName>
    <definedName name="Módulo3.anexo6" localSheetId="13">[9]!Módulo3.anexo6</definedName>
    <definedName name="Módulo3.anexo6" localSheetId="4">[9]!Módulo3.anexo6</definedName>
    <definedName name="Módulo3.anexo6" localSheetId="5">[9]!Módulo3.anexo6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0">[9]!Módulo3.anexo6</definedName>
    <definedName name="Módulo3.anexo6" localSheetId="1">[9]!Módulo3.anexo6</definedName>
    <definedName name="Módulo3.anexo6">[9]!Módulo3.anexo6</definedName>
    <definedName name="Módulo8.anexo16" localSheetId="3">[9]!Módulo8.anexo16</definedName>
    <definedName name="Módulo8.anexo16" localSheetId="12">[9]!Módulo8.anexo16</definedName>
    <definedName name="Módulo8.anexo16" localSheetId="13">[9]!Módulo8.anexo16</definedName>
    <definedName name="Módulo8.anexo16" localSheetId="4">[9]!Módulo8.anexo16</definedName>
    <definedName name="Módulo8.anexo16" localSheetId="5">[9]!Módulo8.anexo16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hidden="1">{"via1",#N/A,TRUE,"general";"via2",#N/A,TRUE,"general";"via3",#N/A,TRUE,"general"}</definedName>
    <definedName name="Nada" localSheetId="3">[50]!Nada</definedName>
    <definedName name="Nada" localSheetId="12">[50]!Nada</definedName>
    <definedName name="Nada" localSheetId="13">[50]!Nada</definedName>
    <definedName name="Nada" localSheetId="4">[50]!Nada</definedName>
    <definedName name="Nada" localSheetId="5">[50]!Nada</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hidden="1">{"via1",#N/A,TRUE,"general";"via2",#N/A,TRUE,"general";"via3",#N/A,TRUE,"general"}</definedName>
    <definedName name="NO" localSheetId="3">'ITEM 1'!ERR</definedName>
    <definedName name="NO" localSheetId="12">'ITEM 10'!ERR</definedName>
    <definedName name="NO" localSheetId="13">'ITEM 11'!ERR</definedName>
    <definedName name="NO" localSheetId="4">'ITEM 2 '!ERR</definedName>
    <definedName name="NO" localSheetId="5">'ITEM 3 '!ERR</definedName>
    <definedName name="NO" localSheetId="6">'ITEM 4'!ERR</definedName>
    <definedName name="NO" localSheetId="7">'ITEM 5'!ERR</definedName>
    <definedName name="NO" localSheetId="8">'ITEM 6'!ERR</definedName>
    <definedName name="NO" localSheetId="9">'ITEM 7'!ERR</definedName>
    <definedName name="NO" localSheetId="10">'ITEM 8'!ERR</definedName>
    <definedName name="NO" localSheetId="11">'ITEM 9'!ERR</definedName>
    <definedName name="NO">[0]!ERR</definedName>
    <definedName name="No_desarrolladas">'[27]Reservas de Petróleo'!$A$2,'[27]Reservas de Petróleo'!$A$1,'[27]Reservas de Petróleo'!$D$4,'[27]Reservas de Petróleo'!$G$1:$G$65536</definedName>
    <definedName name="NOMBRE" localSheetId="3">#REF!</definedName>
    <definedName name="NOMBRE" localSheetId="12">#REF!</definedName>
    <definedName name="NOMBRE" localSheetId="1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 localSheetId="12">#REF!</definedName>
    <definedName name="NUEVO" localSheetId="1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hidden="1">{"via1",#N/A,TRUE,"general";"via2",#N/A,TRUE,"general";"via3",#N/A,TRUE,"general"}</definedName>
    <definedName name="º1" localSheetId="3">#REF!</definedName>
    <definedName name="º1" localSheetId="12">#REF!</definedName>
    <definedName name="º1" localSheetId="1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#REF!</definedName>
    <definedName name="o9o9" localSheetId="3"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 localSheetId="12">#REF!</definedName>
    <definedName name="Obra" localSheetId="1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#REF!</definedName>
    <definedName name="obras" hidden="1">#REF!</definedName>
    <definedName name="obras1" localSheetId="3">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7">DATE(YEAR([92]!Loan_Start),MONTH([92]!Loan_Start)+Payment_Number,DAY([92]!Loan_Start))</definedName>
    <definedName name="obras1" localSheetId="8">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11">DATE(YEAR([92]!Loan_Start),MONTH([92]!Loan_Start)+Payment_Number,DAY([92]!Loan_Start))</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3">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7">DATE(YEAR([93]!Loan_Start),MONTH([93]!Loan_Start)+Payment_Number,DAY([93]!Loan_Start))</definedName>
    <definedName name="obras111" localSheetId="8">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3">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7">DATE(YEAR([93]!Loan_Start),MONTH([93]!Loan_Start)+Payment_Number,DAY([93]!Loan_Start))</definedName>
    <definedName name="Payment_Date1" localSheetId="8">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'ITEM 1'!ERR</definedName>
    <definedName name="PEPE" localSheetId="12">'ITEM 10'!ERR</definedName>
    <definedName name="PEPE" localSheetId="13">'ITEM 11'!ERR</definedName>
    <definedName name="PEPE" localSheetId="4">'ITEM 2 '!ERR</definedName>
    <definedName name="PEPE" localSheetId="5">'ITEM 3 '!ERR</definedName>
    <definedName name="PEPE" localSheetId="6">'ITEM 4'!ERR</definedName>
    <definedName name="PEPE" localSheetId="7">'ITEM 5'!ERR</definedName>
    <definedName name="PEPE" localSheetId="8">'ITEM 6'!ERR</definedName>
    <definedName name="PEPE" localSheetId="9">'ITEM 7'!ERR</definedName>
    <definedName name="PEPE" localSheetId="10">'ITEM 8'!ERR</definedName>
    <definedName name="PEPE" localSheetId="11">'ITEM 9'!ERR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 localSheetId="12">#REF!</definedName>
    <definedName name="PlazoAIU" localSheetId="1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#REF!</definedName>
    <definedName name="PLPLUNN" localSheetId="3"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 localSheetId="12">#REF!</definedName>
    <definedName name="POCETAS" localSheetId="1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#REF!</definedName>
    <definedName name="POIUP" localSheetId="3"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hidden="1">{"via1",#N/A,TRUE,"general";"via2",#N/A,TRUE,"general";"via3",#N/A,TRUE,"general"}</definedName>
    <definedName name="popu" localSheetId="3">#REF!</definedName>
    <definedName name="popu" localSheetId="12">#REF!</definedName>
    <definedName name="popu" localSheetId="1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#REF!</definedName>
    <definedName name="popvds" localSheetId="3"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12">#REF!</definedName>
    <definedName name="porc" localSheetId="1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hidden="1">{"via1",#N/A,TRUE,"general";"via2",#N/A,TRUE,"general";"via3",#N/A,TRUE,"general"}</definedName>
    <definedName name="Pr">[46]medelo!$D$46</definedName>
    <definedName name="PRE" localSheetId="3">#REF!</definedName>
    <definedName name="PRE" localSheetId="12">#REF!</definedName>
    <definedName name="PRE" localSheetId="1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#REF!</definedName>
    <definedName name="Precio">#REF!</definedName>
    <definedName name="precio2">#REF!</definedName>
    <definedName name="PrecioS">#REF!</definedName>
    <definedName name="PREST" localSheetId="3">#REF!</definedName>
    <definedName name="PREST" localSheetId="12">#REF!</definedName>
    <definedName name="PREST" localSheetId="1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#REF!</definedName>
    <definedName name="PRIMER" localSheetId="3"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 localSheetId="12">#REF!</definedName>
    <definedName name="Print_Area_MI" localSheetId="1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'ITEM 1'!ERR</definedName>
    <definedName name="programainv" localSheetId="12">'ITEM 10'!ERR</definedName>
    <definedName name="programainv" localSheetId="13">'ITEM 11'!ERR</definedName>
    <definedName name="programainv" localSheetId="4">'ITEM 2 '!ERR</definedName>
    <definedName name="programainv" localSheetId="5">'ITEM 3 '!ERR</definedName>
    <definedName name="programainv" localSheetId="6">'ITEM 4'!ERR</definedName>
    <definedName name="programainv" localSheetId="7">'ITEM 5'!ERR</definedName>
    <definedName name="programainv" localSheetId="8">'ITEM 6'!ERR</definedName>
    <definedName name="programainv" localSheetId="9">'ITEM 7'!ERR</definedName>
    <definedName name="programainv" localSheetId="10">'ITEM 8'!ERR</definedName>
    <definedName name="programainv" localSheetId="11">'ITEM 9'!ERR</definedName>
    <definedName name="programainv">[0]!ERR</definedName>
    <definedName name="Proponente" localSheetId="3">#REF!</definedName>
    <definedName name="Proponente" localSheetId="12">#REF!</definedName>
    <definedName name="Proponente" localSheetId="1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#REF!</definedName>
    <definedName name="PRUEBA" localSheetId="3">[96]!absc</definedName>
    <definedName name="PRUEBA" localSheetId="12">[96]!absc</definedName>
    <definedName name="PRUEBA" localSheetId="13">[96]!absc</definedName>
    <definedName name="PRUEBA" localSheetId="4">[96]!absc</definedName>
    <definedName name="PRUEBA" localSheetId="5">[96]!absc</definedName>
    <definedName name="PRUEBA" localSheetId="7">[96]!absc</definedName>
    <definedName name="PRUEBA" localSheetId="8">[96]!absc</definedName>
    <definedName name="PRUEBA" localSheetId="9">[96]!absc</definedName>
    <definedName name="PRUEBA" localSheetId="10">[96]!absc</definedName>
    <definedName name="PRUEBA" localSheetId="11">[96]!absc</definedName>
    <definedName name="PRUEBA" localSheetId="0">[96]!absc</definedName>
    <definedName name="PRUEBA" localSheetId="1">[96]!absc</definedName>
    <definedName name="PRUEBA">[96]!absc</definedName>
    <definedName name="prueba1" localSheetId="3">[96]!absc</definedName>
    <definedName name="prueba1" localSheetId="12">[96]!absc</definedName>
    <definedName name="prueba1" localSheetId="13">[96]!absc</definedName>
    <definedName name="prueba1" localSheetId="4">[96]!absc</definedName>
    <definedName name="prueba1" localSheetId="5">[96]!absc</definedName>
    <definedName name="prueba1" localSheetId="7">[96]!absc</definedName>
    <definedName name="prueba1" localSheetId="8">[96]!absc</definedName>
    <definedName name="prueba1" localSheetId="9">[96]!absc</definedName>
    <definedName name="prueba1" localSheetId="10">[96]!absc</definedName>
    <definedName name="prueba1" localSheetId="11">[96]!absc</definedName>
    <definedName name="prueba1" localSheetId="0">[96]!absc</definedName>
    <definedName name="prueba1" localSheetId="1">[96]!absc</definedName>
    <definedName name="prueba1">[96]!absc</definedName>
    <definedName name="PRUEBA2" localSheetId="3">#REF!</definedName>
    <definedName name="PRUEBA2" localSheetId="12">#REF!</definedName>
    <definedName name="PRUEBA2" localSheetId="1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 localSheetId="12">#REF!</definedName>
    <definedName name="Q" localSheetId="1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#REF!</definedName>
    <definedName name="Q_actual">'[97]ORITO 02 '!$E$7</definedName>
    <definedName name="Q_BRUTO">#REF!</definedName>
    <definedName name="q1q1q" localSheetId="3"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hidden="1">{"via1",#N/A,TRUE,"general";"via2",#N/A,TRUE,"general";"via3",#N/A,TRUE,"general"}</definedName>
    <definedName name="qaz" localSheetId="3">#REF!</definedName>
    <definedName name="qaz" localSheetId="12">#REF!</definedName>
    <definedName name="qaz" localSheetId="1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#REF!</definedName>
    <definedName name="qedcd" localSheetId="3"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hidden="1">{"TAB1",#N/A,TRUE,"GENERAL";"TAB2",#N/A,TRUE,"GENERAL";"TAB3",#N/A,TRUE,"GENERAL";"TAB4",#N/A,TRUE,"GENERAL";"TAB5",#N/A,TRUE,"GENERAL"}</definedName>
    <definedName name="QWERTY" localSheetId="3">'ITEM 1'!ERR</definedName>
    <definedName name="QWERTY" localSheetId="12">'ITEM 10'!ERR</definedName>
    <definedName name="QWERTY" localSheetId="13">'ITEM 11'!ERR</definedName>
    <definedName name="QWERTY" localSheetId="4">'ITEM 2 '!ERR</definedName>
    <definedName name="QWERTY" localSheetId="5">'ITEM 3 '!ERR</definedName>
    <definedName name="QWERTY" localSheetId="6">'ITEM 4'!ERR</definedName>
    <definedName name="QWERTY" localSheetId="7">'ITEM 5'!ERR</definedName>
    <definedName name="QWERTY" localSheetId="8">'ITEM 6'!ERR</definedName>
    <definedName name="QWERTY" localSheetId="9">'ITEM 7'!ERR</definedName>
    <definedName name="QWERTY" localSheetId="10">'ITEM 8'!ERR</definedName>
    <definedName name="QWERTY" localSheetId="11">'ITEM 9'!ERR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3"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hidden="1">{"TAB1",#N/A,TRUE,"GENERAL";"TAB2",#N/A,TRUE,"GENERAL";"TAB3",#N/A,TRUE,"GENERAL";"TAB4",#N/A,TRUE,"GENERAL";"TAB5",#N/A,TRUE,"GENERAL"}</definedName>
    <definedName name="REICIO" localSheetId="3">'ITEM 1'!ERR</definedName>
    <definedName name="REICIO" localSheetId="12">'ITEM 10'!ERR</definedName>
    <definedName name="REICIO" localSheetId="13">'ITEM 11'!ERR</definedName>
    <definedName name="REICIO" localSheetId="4">'ITEM 2 '!ERR</definedName>
    <definedName name="REICIO" localSheetId="5">'ITEM 3 '!ERR</definedName>
    <definedName name="REICIO" localSheetId="6">'ITEM 4'!ERR</definedName>
    <definedName name="REICIO" localSheetId="7">'ITEM 5'!ERR</definedName>
    <definedName name="REICIO" localSheetId="8">'ITEM 6'!ERR</definedName>
    <definedName name="REICIO" localSheetId="9">'ITEM 7'!ERR</definedName>
    <definedName name="REICIO" localSheetId="10">'ITEM 8'!ERR</definedName>
    <definedName name="REICIO" localSheetId="11">'ITEM 9'!ERR</definedName>
    <definedName name="REICIO">[0]!ERR</definedName>
    <definedName name="Reimbursement">"Reembolso"</definedName>
    <definedName name="reinicio" localSheetId="3">'ITEM 1'!ERR</definedName>
    <definedName name="reinicio" localSheetId="12">'ITEM 10'!ERR</definedName>
    <definedName name="reinicio" localSheetId="13">'ITEM 11'!ERR</definedName>
    <definedName name="reinicio" localSheetId="4">'ITEM 2 '!ERR</definedName>
    <definedName name="reinicio" localSheetId="5">'ITEM 3 '!ERR</definedName>
    <definedName name="reinicio" localSheetId="6">'ITEM 4'!ERR</definedName>
    <definedName name="reinicio" localSheetId="7">'ITEM 5'!ERR</definedName>
    <definedName name="reinicio" localSheetId="8">'ITEM 6'!ERR</definedName>
    <definedName name="reinicio" localSheetId="9">'ITEM 7'!ERR</definedName>
    <definedName name="reinicio" localSheetId="10">'ITEM 8'!ERR</definedName>
    <definedName name="reinicio" localSheetId="11">'ITEM 9'!ERR</definedName>
    <definedName name="reinicio">[0]!ERR</definedName>
    <definedName name="REJHE" localSheetId="3"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hidden="1">{"via1",#N/A,TRUE,"general";"via2",#N/A,TRUE,"general";"via3",#N/A,TRUE,"general"}</definedName>
    <definedName name="rell" localSheetId="3">#REF!</definedName>
    <definedName name="rell" localSheetId="12">#REF!</definedName>
    <definedName name="rell" localSheetId="1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 localSheetId="12">[99]original_sist!$B$1:$L$167</definedName>
    <definedName name="resu" localSheetId="13">[99]original_sist!$B$1:$L$167</definedName>
    <definedName name="resu" localSheetId="4">[99]original_sist!$B$1:$L$167</definedName>
    <definedName name="resu" localSheetId="5">[99]original_sist!$B$1:$L$167</definedName>
    <definedName name="resu" localSheetId="6">[99]original_sist!$B$1:$L$167</definedName>
    <definedName name="resu" localSheetId="7">[99]original_sist!$B$1:$L$167</definedName>
    <definedName name="resu" localSheetId="8">[99]original_sist!$B$1:$L$167</definedName>
    <definedName name="resu" localSheetId="9">[99]original_sist!$B$1:$L$167</definedName>
    <definedName name="resu" localSheetId="10">[99]original_sist!$B$1:$L$167</definedName>
    <definedName name="resu" localSheetId="11">[99]original_sist!$B$1:$L$167</definedName>
    <definedName name="RESU">#REF!</definedName>
    <definedName name="resu8" localSheetId="3">[9]!resu8</definedName>
    <definedName name="resu8" localSheetId="12">[9]!resu8</definedName>
    <definedName name="resu8" localSheetId="13">[9]!resu8</definedName>
    <definedName name="resu8" localSheetId="4">[9]!resu8</definedName>
    <definedName name="resu8" localSheetId="5">[9]!resu8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'ITEM 1'!ERR</definedName>
    <definedName name="rr" localSheetId="12">'ITEM 10'!ERR</definedName>
    <definedName name="rr" localSheetId="13">'ITEM 11'!ERR</definedName>
    <definedName name="rr" localSheetId="4">'ITEM 2 '!ERR</definedName>
    <definedName name="rr" localSheetId="5">'ITEM 3 '!ERR</definedName>
    <definedName name="rr" localSheetId="6">'ITEM 4'!ERR</definedName>
    <definedName name="rr" localSheetId="7">'ITEM 5'!ERR</definedName>
    <definedName name="rr" localSheetId="8">'ITEM 6'!ERR</definedName>
    <definedName name="rr" localSheetId="9">'ITEM 7'!ERR</definedName>
    <definedName name="rr" localSheetId="10">'ITEM 8'!ERR</definedName>
    <definedName name="rr" localSheetId="11">'ITEM 9'!ERR</definedName>
    <definedName name="rr">[0]!ERR</definedName>
    <definedName name="rrr" localSheetId="3"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hidden="1">{"via1",#N/A,TRUE,"general";"via2",#N/A,TRUE,"general";"via3",#N/A,TRUE,"general"}</definedName>
    <definedName name="s" localSheetId="3">'ITEM 1'!ERR</definedName>
    <definedName name="s" localSheetId="12">'ITEM 10'!ERR</definedName>
    <definedName name="s" localSheetId="13">'ITEM 11'!ERR</definedName>
    <definedName name="s" localSheetId="4">'ITEM 2 '!ERR</definedName>
    <definedName name="s" localSheetId="5">'ITEM 3 '!ERR</definedName>
    <definedName name="s" localSheetId="6">'ITEM 4'!ERR</definedName>
    <definedName name="s" localSheetId="7">'ITEM 5'!ERR</definedName>
    <definedName name="s" localSheetId="8">'ITEM 6'!ERR</definedName>
    <definedName name="s" localSheetId="9">'ITEM 7'!ERR</definedName>
    <definedName name="s" localSheetId="10">'ITEM 8'!ERR</definedName>
    <definedName name="s" localSheetId="11">'ITEM 9'!ERR</definedName>
    <definedName name="s">[0]!ERR</definedName>
    <definedName name="saa" localSheetId="3"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hidden="1">{"TAB1",#N/A,TRUE,"GENERAL";"TAB2",#N/A,TRUE,"GENERAL";"TAB3",#N/A,TRUE,"GENERAL";"TAB4",#N/A,TRUE,"GENERAL";"TAB5",#N/A,TRUE,"GENERAL"}</definedName>
    <definedName name="salarios" localSheetId="3">'ITEM 1'!ERR</definedName>
    <definedName name="salarios" localSheetId="12">'ITEM 10'!ERR</definedName>
    <definedName name="salarios" localSheetId="13">'ITEM 11'!ERR</definedName>
    <definedName name="salarios" localSheetId="4">'ITEM 2 '!ERR</definedName>
    <definedName name="salarios" localSheetId="5">'ITEM 3 '!ERR</definedName>
    <definedName name="salarios" localSheetId="6">'ITEM 4'!ERR</definedName>
    <definedName name="salarios" localSheetId="7">'ITEM 5'!ERR</definedName>
    <definedName name="salarios" localSheetId="8">'ITEM 6'!ERR</definedName>
    <definedName name="salarios" localSheetId="9">'ITEM 7'!ERR</definedName>
    <definedName name="salarios" localSheetId="10">'ITEM 8'!ERR</definedName>
    <definedName name="salarios" localSheetId="11">'ITEM 9'!ERR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 localSheetId="12">#REF!</definedName>
    <definedName name="SECTOR" localSheetId="1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#REF!</definedName>
    <definedName name="SEMANA_C3">#REF!</definedName>
    <definedName name="sena">[55]Hoja1!$C$14</definedName>
    <definedName name="SERO" localSheetId="3">'ITEM 1'!ERR</definedName>
    <definedName name="SERO" localSheetId="12">'ITEM 10'!ERR</definedName>
    <definedName name="SERO" localSheetId="13">'ITEM 11'!ERR</definedName>
    <definedName name="SERO" localSheetId="4">'ITEM 2 '!ERR</definedName>
    <definedName name="SERO" localSheetId="5">'ITEM 3 '!ERR</definedName>
    <definedName name="SERO" localSheetId="6">'ITEM 4'!ERR</definedName>
    <definedName name="SERO" localSheetId="7">'ITEM 5'!ERR</definedName>
    <definedName name="SERO" localSheetId="8">'ITEM 6'!ERR</definedName>
    <definedName name="SERO" localSheetId="9">'ITEM 7'!ERR</definedName>
    <definedName name="SERO" localSheetId="10">'ITEM 8'!ERR</definedName>
    <definedName name="SERO" localSheetId="11">'ITEM 9'!ERR</definedName>
    <definedName name="SERO">[0]!ERR</definedName>
    <definedName name="setrj" localSheetId="3"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'ITEM 1'!ERR</definedName>
    <definedName name="SI" localSheetId="12">'ITEM 10'!ERR</definedName>
    <definedName name="SI" localSheetId="13">'ITEM 11'!ERR</definedName>
    <definedName name="SI" localSheetId="4">'ITEM 2 '!ERR</definedName>
    <definedName name="SI" localSheetId="5">'ITEM 3 '!ERR</definedName>
    <definedName name="SI" localSheetId="6">'ITEM 4'!ERR</definedName>
    <definedName name="SI" localSheetId="7">'ITEM 5'!ERR</definedName>
    <definedName name="SI" localSheetId="8">'ITEM 6'!ERR</definedName>
    <definedName name="SI" localSheetId="9">'ITEM 7'!ERR</definedName>
    <definedName name="SI" localSheetId="10">'ITEM 8'!ERR</definedName>
    <definedName name="SI" localSheetId="11">'ITEM 9'!ERR</definedName>
    <definedName name="SI">[0]!ERR</definedName>
    <definedName name="SINGOLO">'[3]7422CW00'!#REF!</definedName>
    <definedName name="SISISIS" localSheetId="3">'ITEM 1'!ERR</definedName>
    <definedName name="SISISIS" localSheetId="12">'ITEM 10'!ERR</definedName>
    <definedName name="SISISIS" localSheetId="13">'ITEM 11'!ERR</definedName>
    <definedName name="SISISIS" localSheetId="4">'ITEM 2 '!ERR</definedName>
    <definedName name="SISISIS" localSheetId="5">'ITEM 3 '!ERR</definedName>
    <definedName name="SISISIS" localSheetId="6">'ITEM 4'!ERR</definedName>
    <definedName name="SISISIS" localSheetId="7">'ITEM 5'!ERR</definedName>
    <definedName name="SISISIS" localSheetId="8">'ITEM 6'!ERR</definedName>
    <definedName name="SISISIS" localSheetId="9">'ITEM 7'!ERR</definedName>
    <definedName name="SISISIS" localSheetId="10">'ITEM 8'!ERR</definedName>
    <definedName name="SISISIS" localSheetId="11">'ITEM 9'!ERR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'ITEM 1'!#REF!</definedName>
    <definedName name="solver_adj" localSheetId="12" hidden="1">'ITEM 10'!#REF!</definedName>
    <definedName name="solver_adj" localSheetId="13" hidden="1">'ITEM 11'!#REF!</definedName>
    <definedName name="solver_adj" localSheetId="4" hidden="1">'ITEM 2 '!#REF!</definedName>
    <definedName name="solver_adj" localSheetId="5" hidden="1">'ITEM 3 '!#REF!</definedName>
    <definedName name="solver_adj" localSheetId="6" hidden="1">'ITEM 4'!#REF!</definedName>
    <definedName name="solver_adj" localSheetId="7" hidden="1">'ITEM 5'!#REF!</definedName>
    <definedName name="solver_adj" localSheetId="8" hidden="1">'ITEM 6'!#REF!</definedName>
    <definedName name="solver_adj" localSheetId="9" hidden="1">'ITEM 7'!#REF!</definedName>
    <definedName name="solver_adj" localSheetId="10" hidden="1">'ITEM 8'!#REF!</definedName>
    <definedName name="solver_adj" localSheetId="11" hidden="1">'ITEM 9'!#REF!</definedName>
    <definedName name="solver_adj" localSheetId="0" hidden="1">'PROPUESTA ECONOMICA(ENTIDAD)'!$K$29</definedName>
    <definedName name="solver_adj" localSheetId="1" hidden="1">'PROPUESTA ECONOMICA(Proponente)'!$K$43</definedName>
    <definedName name="solver_cvg" localSheetId="3" hidden="1">0.0001</definedName>
    <definedName name="solver_cvg" localSheetId="12" hidden="1">0.0001</definedName>
    <definedName name="solver_cvg" localSheetId="1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0" hidden="1">0.0001</definedName>
    <definedName name="solver_cvg" localSheetId="1" hidden="1">0.0001</definedName>
    <definedName name="solver_drv" localSheetId="3" hidden="1">1</definedName>
    <definedName name="solver_drv" localSheetId="12" hidden="1">1</definedName>
    <definedName name="solver_drv" localSheetId="1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0" hidden="1">1</definedName>
    <definedName name="solver_drv" localSheetId="1" hidden="1">1</definedName>
    <definedName name="solver_est" localSheetId="3" hidden="1">1</definedName>
    <definedName name="solver_est" localSheetId="12" hidden="1">1</definedName>
    <definedName name="solver_est" localSheetId="1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0" hidden="1">1</definedName>
    <definedName name="solver_est" localSheetId="1" hidden="1">1</definedName>
    <definedName name="solver_itr" localSheetId="3" hidden="1">100</definedName>
    <definedName name="solver_itr" localSheetId="12" hidden="1">100</definedName>
    <definedName name="solver_itr" localSheetId="1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0" hidden="1">100</definedName>
    <definedName name="solver_itr" localSheetId="1" hidden="1">100</definedName>
    <definedName name="solver_lhs1" localSheetId="3" hidden="1">'ITEM 1'!#REF!</definedName>
    <definedName name="solver_lhs1" localSheetId="12" hidden="1">'ITEM 10'!#REF!</definedName>
    <definedName name="solver_lhs1" localSheetId="13" hidden="1">'ITEM 11'!#REF!</definedName>
    <definedName name="solver_lhs1" localSheetId="4" hidden="1">'ITEM 2 '!#REF!</definedName>
    <definedName name="solver_lhs1" localSheetId="5" hidden="1">'ITEM 3 '!#REF!</definedName>
    <definedName name="solver_lhs1" localSheetId="6" hidden="1">'ITEM 4'!#REF!</definedName>
    <definedName name="solver_lhs1" localSheetId="7" hidden="1">'ITEM 5'!#REF!</definedName>
    <definedName name="solver_lhs1" localSheetId="8" hidden="1">'ITEM 6'!#REF!</definedName>
    <definedName name="solver_lhs1" localSheetId="9" hidden="1">'ITEM 7'!#REF!</definedName>
    <definedName name="solver_lhs1" localSheetId="10" hidden="1">'ITEM 8'!#REF!</definedName>
    <definedName name="solver_lhs1" localSheetId="11" hidden="1">'ITEM 9'!#REF!</definedName>
    <definedName name="solver_lhs1" localSheetId="0" hidden="1">'PROPUESTA ECONOMICA(ENTIDAD)'!$K$37</definedName>
    <definedName name="solver_lhs1" localSheetId="1" hidden="1">'PROPUESTA ECONOMICA(Proponente)'!$K$55</definedName>
    <definedName name="solver_lin" localSheetId="3" hidden="1">2</definedName>
    <definedName name="solver_lin" localSheetId="12" hidden="1">2</definedName>
    <definedName name="solver_lin" localSheetId="1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0" hidden="1">2</definedName>
    <definedName name="solver_lin" localSheetId="1" hidden="1">2</definedName>
    <definedName name="solver_neg" localSheetId="3" hidden="1">2</definedName>
    <definedName name="solver_neg" localSheetId="12" hidden="1">2</definedName>
    <definedName name="solver_neg" localSheetId="1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0" hidden="1">2</definedName>
    <definedName name="solver_neg" localSheetId="1" hidden="1">2</definedName>
    <definedName name="solver_num" localSheetId="3" hidden="1">1</definedName>
    <definedName name="solver_num" localSheetId="12" hidden="1">1</definedName>
    <definedName name="solver_num" localSheetId="1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0" hidden="1">1</definedName>
    <definedName name="solver_num" localSheetId="1" hidden="1">1</definedName>
    <definedName name="solver_nwt" localSheetId="3" hidden="1">1</definedName>
    <definedName name="solver_nwt" localSheetId="12" hidden="1">1</definedName>
    <definedName name="solver_nwt" localSheetId="1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0" hidden="1">1</definedName>
    <definedName name="solver_nwt" localSheetId="1" hidden="1">1</definedName>
    <definedName name="solver_opt" localSheetId="3" hidden="1">'ITEM 1'!#REF!</definedName>
    <definedName name="solver_opt" localSheetId="12" hidden="1">'ITEM 10'!#REF!</definedName>
    <definedName name="solver_opt" localSheetId="13" hidden="1">'ITEM 11'!#REF!</definedName>
    <definedName name="solver_opt" localSheetId="4" hidden="1">'ITEM 2 '!#REF!</definedName>
    <definedName name="solver_opt" localSheetId="5" hidden="1">'ITEM 3 '!#REF!</definedName>
    <definedName name="solver_opt" localSheetId="6" hidden="1">'ITEM 4'!#REF!</definedName>
    <definedName name="solver_opt" localSheetId="7" hidden="1">'ITEM 5'!#REF!</definedName>
    <definedName name="solver_opt" localSheetId="8" hidden="1">'ITEM 6'!#REF!</definedName>
    <definedName name="solver_opt" localSheetId="9" hidden="1">'ITEM 7'!#REF!</definedName>
    <definedName name="solver_opt" localSheetId="10" hidden="1">'ITEM 8'!#REF!</definedName>
    <definedName name="solver_opt" localSheetId="11" hidden="1">'ITEM 9'!#REF!</definedName>
    <definedName name="solver_opt" localSheetId="0" hidden="1">'PROPUESTA ECONOMICA(ENTIDAD)'!$K$37</definedName>
    <definedName name="solver_opt" localSheetId="1" hidden="1">'PROPUESTA ECONOMICA(Proponente)'!$K$55</definedName>
    <definedName name="solver_pre" localSheetId="3" hidden="1">0.000001</definedName>
    <definedName name="solver_pre" localSheetId="12" hidden="1">0.000001</definedName>
    <definedName name="solver_pre" localSheetId="1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0" hidden="1">0.000001</definedName>
    <definedName name="solver_pre" localSheetId="1" hidden="1">0.000001</definedName>
    <definedName name="solver_rel1" localSheetId="3" hidden="1">2</definedName>
    <definedName name="solver_rel1" localSheetId="12" hidden="1">2</definedName>
    <definedName name="solver_rel1" localSheetId="1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0" hidden="1">2</definedName>
    <definedName name="solver_rel1" localSheetId="1" hidden="1">2</definedName>
    <definedName name="solver_rhs1" localSheetId="3" hidden="1">'ITEM 1'!#REF!</definedName>
    <definedName name="solver_rhs1" localSheetId="12" hidden="1">'ITEM 10'!#REF!</definedName>
    <definedName name="solver_rhs1" localSheetId="13" hidden="1">'ITEM 11'!#REF!</definedName>
    <definedName name="solver_rhs1" localSheetId="4" hidden="1">'ITEM 2 '!#REF!</definedName>
    <definedName name="solver_rhs1" localSheetId="5" hidden="1">'ITEM 3 '!#REF!</definedName>
    <definedName name="solver_rhs1" localSheetId="6" hidden="1">'ITEM 4'!#REF!</definedName>
    <definedName name="solver_rhs1" localSheetId="7" hidden="1">'ITEM 5'!#REF!</definedName>
    <definedName name="solver_rhs1" localSheetId="8" hidden="1">'ITEM 6'!#REF!</definedName>
    <definedName name="solver_rhs1" localSheetId="9" hidden="1">'ITEM 7'!#REF!</definedName>
    <definedName name="solver_rhs1" localSheetId="10" hidden="1">'ITEM 8'!#REF!</definedName>
    <definedName name="solver_rhs1" localSheetId="11" hidden="1">'ITEM 9'!#REF!</definedName>
    <definedName name="solver_rhs1" localSheetId="0" hidden="1">'PROPUESTA ECONOMICA(ENTIDAD)'!$K$38</definedName>
    <definedName name="solver_rhs1" localSheetId="1" hidden="1">'PROPUESTA ECONOMICA(Proponente)'!$K$56</definedName>
    <definedName name="solver_scl" localSheetId="3" hidden="1">2</definedName>
    <definedName name="solver_scl" localSheetId="12" hidden="1">2</definedName>
    <definedName name="solver_scl" localSheetId="1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0" hidden="1">2</definedName>
    <definedName name="solver_scl" localSheetId="1" hidden="1">2</definedName>
    <definedName name="solver_sho" localSheetId="3" hidden="1">2</definedName>
    <definedName name="solver_sho" localSheetId="12" hidden="1">2</definedName>
    <definedName name="solver_sho" localSheetId="1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0" hidden="1">2</definedName>
    <definedName name="solver_sho" localSheetId="1" hidden="1">2</definedName>
    <definedName name="solver_tim" localSheetId="3" hidden="1">100</definedName>
    <definedName name="solver_tim" localSheetId="12" hidden="1">100</definedName>
    <definedName name="solver_tim" localSheetId="1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0" hidden="1">100</definedName>
    <definedName name="solver_tim" localSheetId="1" hidden="1">100</definedName>
    <definedName name="solver_tol" localSheetId="3" hidden="1">0.05</definedName>
    <definedName name="solver_tol" localSheetId="12" hidden="1">0.05</definedName>
    <definedName name="solver_tol" localSheetId="1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0" hidden="1">0.05</definedName>
    <definedName name="solver_tol" localSheetId="1" hidden="1">0.05</definedName>
    <definedName name="solver_typ" localSheetId="3" hidden="1">3</definedName>
    <definedName name="solver_typ" localSheetId="12" hidden="1">3</definedName>
    <definedName name="solver_typ" localSheetId="1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0" hidden="1">3</definedName>
    <definedName name="solver_typ" localSheetId="1" hidden="1">3</definedName>
    <definedName name="solver_val" localSheetId="3" hidden="1">490454</definedName>
    <definedName name="solver_val" localSheetId="12" hidden="1">490454</definedName>
    <definedName name="solver_val" localSheetId="1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0" hidden="1">63899000000</definedName>
    <definedName name="solver_val" localSheetId="1" hidden="1">63899000000</definedName>
    <definedName name="srwrwr" localSheetId="3"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12">#REF!</definedName>
    <definedName name="SS" localSheetId="1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#REF!</definedName>
    <definedName name="SS_AVG_SIZE">#REF!</definedName>
    <definedName name="SS_WELDING">#REF!</definedName>
    <definedName name="ssa">[55]Hoja1!$C$25</definedName>
    <definedName name="ssh">[55]Hoja1!$C$24</definedName>
    <definedName name="sss" localSheetId="3">MODULO10.auto_abrir</definedName>
    <definedName name="sss" localSheetId="12">MODULO10.auto_abrir</definedName>
    <definedName name="sss" localSheetId="13">MODULO10.auto_abrir</definedName>
    <definedName name="sss" localSheetId="4">MODULO10.auto_abrir</definedName>
    <definedName name="sss" localSheetId="5">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0">MODULO10.auto_abrir</definedName>
    <definedName name="sss" localSheetId="1">MODULO10.auto_abrir</definedName>
    <definedName name="sss">MODULO10.auto_abrir</definedName>
    <definedName name="SSSS" localSheetId="3">'ITEM 1'!ERR</definedName>
    <definedName name="SSSS" localSheetId="12">'ITEM 10'!ERR</definedName>
    <definedName name="SSSS" localSheetId="13">'ITEM 11'!ERR</definedName>
    <definedName name="SSSS" localSheetId="4">'ITEM 2 '!ERR</definedName>
    <definedName name="SSSS" localSheetId="5">'ITEM 3 '!ERR</definedName>
    <definedName name="SSSS" localSheetId="6">'ITEM 4'!ERR</definedName>
    <definedName name="SSSS" localSheetId="7">'ITEM 5'!ERR</definedName>
    <definedName name="SSSS" localSheetId="8">'ITEM 6'!ERR</definedName>
    <definedName name="SSSS" localSheetId="9">'ITEM 7'!ERR</definedName>
    <definedName name="SSSS" localSheetId="10">'ITEM 8'!ERR</definedName>
    <definedName name="SSSS" localSheetId="11">'ITEM 9'!ERR</definedName>
    <definedName name="SSSS">[0]!ERR</definedName>
    <definedName name="sssss7" localSheetId="3"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 localSheetId="12">#REF!</definedName>
    <definedName name="Summary" localSheetId="1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'ITEM 1'!ERR</definedName>
    <definedName name="sw" localSheetId="12">'ITEM 10'!ERR</definedName>
    <definedName name="sw" localSheetId="13">'ITEM 11'!ERR</definedName>
    <definedName name="sw" localSheetId="4">'ITEM 2 '!ERR</definedName>
    <definedName name="sw" localSheetId="5">'ITEM 3 '!ERR</definedName>
    <definedName name="sw" localSheetId="6">'ITEM 4'!ERR</definedName>
    <definedName name="sw" localSheetId="7">'ITEM 5'!ERR</definedName>
    <definedName name="sw" localSheetId="8">'ITEM 6'!ERR</definedName>
    <definedName name="sw" localSheetId="9">'ITEM 7'!ERR</definedName>
    <definedName name="sw" localSheetId="10">'ITEM 8'!ERR</definedName>
    <definedName name="sw" localSheetId="11">'ITEM 9'!ERR</definedName>
    <definedName name="sw">[0]!ERR</definedName>
    <definedName name="swsw" localSheetId="3"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hidden="1">{"TAB1",#N/A,TRUE,"GENERAL";"TAB2",#N/A,TRUE,"GENERAL";"TAB3",#N/A,TRUE,"GENERAL";"TAB4",#N/A,TRUE,"GENERAL";"TAB5",#N/A,TRUE,"GENERAL"}</definedName>
    <definedName name="t" localSheetId="3">[21]!absc</definedName>
    <definedName name="t" localSheetId="12">[21]!absc</definedName>
    <definedName name="t" localSheetId="13">[21]!absc</definedName>
    <definedName name="t" localSheetId="4">[21]!absc</definedName>
    <definedName name="t" localSheetId="5">[21]!absc</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0">[21]!absc</definedName>
    <definedName name="t" localSheetId="1">[21]!absc</definedName>
    <definedName name="t">[21]!absc</definedName>
    <definedName name="t_1" localSheetId="3">Scheduled_Payment+Extra_Payment</definedName>
    <definedName name="t_1" localSheetId="12">Scheduled_Payment+Extra_Payment</definedName>
    <definedName name="t_1" localSheetId="13">Scheduled_Payment+Extra_Payment</definedName>
    <definedName name="t_1" localSheetId="4">Scheduled_Payment+Extra_Payment</definedName>
    <definedName name="t_1" localSheetId="5">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0">Scheduled_Payment+Extra_Payment</definedName>
    <definedName name="t_1" localSheetId="1">Scheduled_Payment+Extra_Payment</definedName>
    <definedName name="t_1">Scheduled_Payment+Extra_Payment</definedName>
    <definedName name="t5t5" localSheetId="3"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 localSheetId="12">#REF!</definedName>
    <definedName name="TABLA" localSheetId="1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'ITEM 1'!ERR</definedName>
    <definedName name="TER" localSheetId="12">'ITEM 10'!ERR</definedName>
    <definedName name="TER" localSheetId="13">'ITEM 11'!ERR</definedName>
    <definedName name="TER" localSheetId="4">'ITEM 2 '!ERR</definedName>
    <definedName name="TER" localSheetId="5">'ITEM 3 '!ERR</definedName>
    <definedName name="TER" localSheetId="6">'ITEM 4'!ERR</definedName>
    <definedName name="TER" localSheetId="7">'ITEM 5'!ERR</definedName>
    <definedName name="TER" localSheetId="8">'ITEM 6'!ERR</definedName>
    <definedName name="TER" localSheetId="9">'ITEM 7'!ERR</definedName>
    <definedName name="TER" localSheetId="10">'ITEM 8'!ERR</definedName>
    <definedName name="TER" localSheetId="11">'ITEM 9'!ERR</definedName>
    <definedName name="TER">[0]!ERR</definedName>
    <definedName name="TERM" localSheetId="3">'ITEM 1'!ERR</definedName>
    <definedName name="TERM" localSheetId="12">'ITEM 10'!ERR</definedName>
    <definedName name="TERM" localSheetId="13">'ITEM 11'!ERR</definedName>
    <definedName name="TERM" localSheetId="4">'ITEM 2 '!ERR</definedName>
    <definedName name="TERM" localSheetId="5">'ITEM 3 '!ERR</definedName>
    <definedName name="TERM" localSheetId="6">'ITEM 4'!ERR</definedName>
    <definedName name="TERM" localSheetId="7">'ITEM 5'!ERR</definedName>
    <definedName name="TERM" localSheetId="8">'ITEM 6'!ERR</definedName>
    <definedName name="TERM" localSheetId="9">'ITEM 7'!ERR</definedName>
    <definedName name="TERM" localSheetId="10">'ITEM 8'!ERR</definedName>
    <definedName name="TERM" localSheetId="11">'ITEM 9'!ERR</definedName>
    <definedName name="TERM">[0]!ERR</definedName>
    <definedName name="TÉRMINOS" localSheetId="3">'ITEM 1'!ERR</definedName>
    <definedName name="TÉRMINOS" localSheetId="12">'ITEM 10'!ERR</definedName>
    <definedName name="TÉRMINOS" localSheetId="13">'ITEM 11'!ERR</definedName>
    <definedName name="TÉRMINOS" localSheetId="4">'ITEM 2 '!ERR</definedName>
    <definedName name="TÉRMINOS" localSheetId="5">'ITEM 3 '!ERR</definedName>
    <definedName name="TÉRMINOS" localSheetId="6">'ITEM 4'!ERR</definedName>
    <definedName name="TÉRMINOS" localSheetId="7">'ITEM 5'!ERR</definedName>
    <definedName name="TÉRMINOS" localSheetId="8">'ITEM 6'!ERR</definedName>
    <definedName name="TÉRMINOS" localSheetId="9">'ITEM 7'!ERR</definedName>
    <definedName name="TÉRMINOS" localSheetId="10">'ITEM 8'!ERR</definedName>
    <definedName name="TÉRMINOS" localSheetId="11">'ITEM 9'!ERR</definedName>
    <definedName name="TÉRMINOS">[0]!ERR</definedName>
    <definedName name="TERR">[25]PRESUPUESTO!$I$7</definedName>
    <definedName name="tewst" localSheetId="3"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 localSheetId="12">#REF!</definedName>
    <definedName name="TITULO" localSheetId="1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#REF!</definedName>
    <definedName name="_xlnm.Print_Titles">#N/A</definedName>
    <definedName name="Títulos_a_imprimir_IM" localSheetId="3">#REF!</definedName>
    <definedName name="Títulos_a_imprimir_IM" localSheetId="12">#REF!</definedName>
    <definedName name="Títulos_a_imprimir_IM" localSheetId="1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hidden="1">{"via1",#N/A,TRUE,"general";"via2",#N/A,TRUE,"general";"via3",#N/A,TRUE,"general"}</definedName>
    <definedName name="TOT">#REF!</definedName>
    <definedName name="TOTAL" localSheetId="3">#REF!</definedName>
    <definedName name="TOTAL" localSheetId="12">#REF!</definedName>
    <definedName name="TOTAL" localSheetId="1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#REF!</definedName>
    <definedName name="Total_Interest">#REF!</definedName>
    <definedName name="Total_Pay">#REF!</definedName>
    <definedName name="Total_Payment" localSheetId="3">Scheduled_Payment+Extra_Payment</definedName>
    <definedName name="Total_Payment" localSheetId="12">Scheduled_Payment+Extra_Payment</definedName>
    <definedName name="Total_Payment" localSheetId="13">Scheduled_Payment+Extra_Payment</definedName>
    <definedName name="Total_Payment" localSheetId="4">Scheduled_Payment+Extra_Payment</definedName>
    <definedName name="Total_Payment" localSheetId="5">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12">Scheduled_Payment+Extra_Payment</definedName>
    <definedName name="Total_Payment1" localSheetId="13">Scheduled_Payment+Extra_Payment</definedName>
    <definedName name="Total_Payment1" localSheetId="4">Scheduled_Payment+Extra_Payment</definedName>
    <definedName name="Total_Payment1" localSheetId="5">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 localSheetId="12">[106]desmonte!$E$48</definedName>
    <definedName name="TRAT" localSheetId="13">[106]desmonte!$E$48</definedName>
    <definedName name="TRAT" localSheetId="4">[106]desmonte!$E$48</definedName>
    <definedName name="TRAT" localSheetId="5">[106]desmonte!$E$48</definedName>
    <definedName name="TRAT" localSheetId="6">[106]desmonte!$E$48</definedName>
    <definedName name="TRAT" localSheetId="7">[106]desmonte!$E$48</definedName>
    <definedName name="TRAT" localSheetId="8">[106]desmonte!$E$48</definedName>
    <definedName name="TRAT" localSheetId="9">[106]desmonte!$E$48</definedName>
    <definedName name="TRAT" localSheetId="10">[106]desmonte!$E$48</definedName>
    <definedName name="TRAT" localSheetId="11">[106]desmonte!$E$48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 localSheetId="12">#REF!</definedName>
    <definedName name="TtCD" localSheetId="1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#REF!</definedName>
    <definedName name="TTR" localSheetId="3"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hidden="1">{"via1",#N/A,TRUE,"general";"via2",#N/A,TRUE,"general";"via3",#N/A,TRUE,"general"}</definedName>
    <definedName name="U" localSheetId="3">#REF!</definedName>
    <definedName name="U" localSheetId="12">#REF!</definedName>
    <definedName name="U" localSheetId="1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#REF!</definedName>
    <definedName name="u3u" localSheetId="3"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12">#REF!</definedName>
    <definedName name="Ubicación" localSheetId="1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#REF!</definedName>
    <definedName name="UFrm2InUse">1</definedName>
    <definedName name="UI" localSheetId="3"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 localSheetId="12">#REF!</definedName>
    <definedName name="Unitarios" localSheetId="1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#REF!</definedName>
    <definedName name="unj" hidden="1">[18]INST!#REF!</definedName>
    <definedName name="uno" localSheetId="3">'ITEM 1'!ERR</definedName>
    <definedName name="uno" localSheetId="12">'ITEM 10'!ERR</definedName>
    <definedName name="uno" localSheetId="13">'ITEM 11'!ERR</definedName>
    <definedName name="uno" localSheetId="4">'ITEM 2 '!ERR</definedName>
    <definedName name="uno" localSheetId="5">'ITEM 3 '!ERR</definedName>
    <definedName name="uno" localSheetId="6">'ITEM 4'!ERR</definedName>
    <definedName name="uno" localSheetId="7">'ITEM 5'!ERR</definedName>
    <definedName name="uno" localSheetId="8">'ITEM 6'!ERR</definedName>
    <definedName name="uno" localSheetId="9">'ITEM 7'!ERR</definedName>
    <definedName name="uno" localSheetId="10">'ITEM 8'!ERR</definedName>
    <definedName name="uno" localSheetId="11">'ITEM 9'!ERR</definedName>
    <definedName name="uno">[0]!ERR</definedName>
    <definedName name="UOUIV" localSheetId="3"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hidden="1">{"TAB1",#N/A,TRUE,"GENERAL";"TAB2",#N/A,TRUE,"GENERAL";"TAB3",#N/A,TRUE,"GENERAL";"TAB4",#N/A,TRUE,"GENERAL";"TAB5",#N/A,TRUE,"GENERAL"}</definedName>
    <definedName name="uriel" localSheetId="3">'ITEM 1'!ERR</definedName>
    <definedName name="uriel" localSheetId="12">'ITEM 10'!ERR</definedName>
    <definedName name="uriel" localSheetId="13">'ITEM 11'!ERR</definedName>
    <definedName name="uriel" localSheetId="4">'ITEM 2 '!ERR</definedName>
    <definedName name="uriel" localSheetId="5">'ITEM 3 '!ERR</definedName>
    <definedName name="uriel" localSheetId="6">'ITEM 4'!ERR</definedName>
    <definedName name="uriel" localSheetId="7">'ITEM 5'!ERR</definedName>
    <definedName name="uriel" localSheetId="8">'ITEM 6'!ERR</definedName>
    <definedName name="uriel" localSheetId="9">'ITEM 7'!ERR</definedName>
    <definedName name="uriel" localSheetId="10">'ITEM 8'!ERR</definedName>
    <definedName name="uriel" localSheetId="11">'ITEM 9'!ERR</definedName>
    <definedName name="uriel">[0]!ERR</definedName>
    <definedName name="uryur" localSheetId="3"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 localSheetId="12">#REF!</definedName>
    <definedName name="VALDES" localSheetId="1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#REF!</definedName>
    <definedName name="valor1" localSheetId="3">#REF!</definedName>
    <definedName name="valor1" localSheetId="12">#REF!</definedName>
    <definedName name="valor1" localSheetId="1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#REF!</definedName>
    <definedName name="valor2" localSheetId="3">#REF!</definedName>
    <definedName name="valor2" localSheetId="12">#REF!</definedName>
    <definedName name="valor2" localSheetId="1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#REF!</definedName>
    <definedName name="VALOR3" localSheetId="3">#REF!</definedName>
    <definedName name="VALOR3" localSheetId="12">#REF!</definedName>
    <definedName name="VALOR3" localSheetId="1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hidden="1">{"via1",#N/A,TRUE,"general";"via2",#N/A,TRUE,"general";"via3",#N/A,TRUE,"general"}</definedName>
    <definedName name="VentaAiu" localSheetId="3">#REF!</definedName>
    <definedName name="VentaAiu" localSheetId="12">#REF!</definedName>
    <definedName name="VentaAiu" localSheetId="1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 localSheetId="12">#REF!</definedName>
    <definedName name="VVV" localSheetId="1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#REF!</definedName>
    <definedName name="vvvvt" localSheetId="3"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 localSheetId="12">'[37]Res-Accide-10'!#REF!</definedName>
    <definedName name="WDFSDF" localSheetId="13">'[37]Res-Accide-10'!#REF!</definedName>
    <definedName name="WDFSDF" localSheetId="4">'[37]Res-Accide-10'!#REF!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'[37]Res-Accide-10'!#REF!</definedName>
    <definedName name="wedw">#REF!</definedName>
    <definedName name="WEFWE" localSheetId="3">'[37]Res-Accide-10'!#REF!</definedName>
    <definedName name="WEFWE" localSheetId="12">'[37]Res-Accide-10'!#REF!</definedName>
    <definedName name="WEFWE" localSheetId="13">'[37]Res-Accide-10'!#REF!</definedName>
    <definedName name="WEFWE" localSheetId="4">'[37]Res-Accide-10'!#REF!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hidden="1">{"via1",#N/A,TRUE,"general";"via2",#N/A,TRUE,"general";"via3",#N/A,TRUE,"general"}</definedName>
    <definedName name="WILSON" localSheetId="3">'[37]Res-Accide-10'!#REF!</definedName>
    <definedName name="WILSON" localSheetId="12">'[37]Res-Accide-10'!#REF!</definedName>
    <definedName name="WILSON" localSheetId="13">'[37]Res-Accide-10'!#REF!</definedName>
    <definedName name="WILSON" localSheetId="4">'[37]Res-Accide-10'!#REF!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'[37]Res-Accide-10'!#REF!</definedName>
    <definedName name="WQ">#REF!</definedName>
    <definedName name="WQEEWQ" localSheetId="3"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12">#REF!</definedName>
    <definedName name="XX" localSheetId="1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#REF!</definedName>
    <definedName name="xxfg" localSheetId="3"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hidden="1">{"via1",#N/A,TRUE,"general";"via2",#N/A,TRUE,"general";"via3",#N/A,TRUE,"general"}</definedName>
    <definedName name="XXXX" hidden="1">#REF!</definedName>
    <definedName name="xxxxx" localSheetId="3">[113]!absc</definedName>
    <definedName name="xxxxx" localSheetId="12">[113]!absc</definedName>
    <definedName name="xxxxx" localSheetId="13">[113]!absc</definedName>
    <definedName name="xxxxx" localSheetId="4">[113]!absc</definedName>
    <definedName name="xxxxx" localSheetId="5">[113]!absc</definedName>
    <definedName name="xxxxx" localSheetId="7">[113]!absc</definedName>
    <definedName name="xxxxx" localSheetId="8">[113]!absc</definedName>
    <definedName name="xxxxx" localSheetId="9">[113]!absc</definedName>
    <definedName name="xxxxx" localSheetId="10">[113]!absc</definedName>
    <definedName name="xxxxx" localSheetId="11">[113]!absc</definedName>
    <definedName name="xxxxx" localSheetId="0">[113]!absc</definedName>
    <definedName name="xxxxx" localSheetId="1">[113]!absc</definedName>
    <definedName name="xxxxx">[113]!absc</definedName>
    <definedName name="xxxxxds" localSheetId="3"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12">#REF!</definedName>
    <definedName name="XXXXXXXXXX" localSheetId="1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#REF!</definedName>
    <definedName name="xxxxxxxxxx29" localSheetId="3"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hidden="1">{"via1",#N/A,TRUE,"general";"via2",#N/A,TRUE,"general";"via3",#N/A,TRUE,"general"}</definedName>
    <definedName name="XXXXXXXXXXXX" localSheetId="3">#REF!</definedName>
    <definedName name="XXXXXXXXXXXX" localSheetId="12">#REF!</definedName>
    <definedName name="XXXXXXXXXXXX" localSheetId="1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#REF!</definedName>
    <definedName name="XZS" hidden="1">#REF!</definedName>
    <definedName name="XZXZV" localSheetId="3"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hidden="1">{"via1",#N/A,TRUE,"general";"via2",#N/A,TRUE,"general";"via3",#N/A,TRUE,"general"}</definedName>
    <definedName name="Y" localSheetId="3">[26]!absc</definedName>
    <definedName name="Y" localSheetId="12">[26]!absc</definedName>
    <definedName name="Y" localSheetId="13">[26]!absc</definedName>
    <definedName name="Y" localSheetId="4">[26]!absc</definedName>
    <definedName name="Y" localSheetId="5">[26]!absc</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0">[26]!absc</definedName>
    <definedName name="Y" localSheetId="1">[26]!absc</definedName>
    <definedName name="Y">[26]!absc</definedName>
    <definedName name="y6y6" localSheetId="3"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hidden="1">{"via1",#N/A,TRUE,"general";"via2",#N/A,TRUE,"general";"via3",#N/A,TRUE,"general"}</definedName>
    <definedName name="YA" localSheetId="3">#REF!</definedName>
    <definedName name="YA" localSheetId="12">#REF!</definedName>
    <definedName name="YA" localSheetId="1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#REF!</definedName>
    <definedName name="yery" localSheetId="3"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hidden="1">{"via1",#N/A,TRUE,"general";"via2",#N/A,TRUE,"general";"via3",#N/A,TRUE,"general"}</definedName>
    <definedName name="ZDF" localSheetId="3">#REF!</definedName>
    <definedName name="ZDF" localSheetId="12">#REF!</definedName>
    <definedName name="ZDF" localSheetId="1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#REF!</definedName>
    <definedName name="ZONA1">#REF!</definedName>
    <definedName name="ZONA3">#REF!</definedName>
    <definedName name="ZONA4">#REF!</definedName>
    <definedName name="zx" localSheetId="3">'ITEM 1'!ERR</definedName>
    <definedName name="zx" localSheetId="12">'ITEM 10'!ERR</definedName>
    <definedName name="zx" localSheetId="13">'ITEM 11'!ERR</definedName>
    <definedName name="zx" localSheetId="4">'ITEM 2 '!ERR</definedName>
    <definedName name="zx" localSheetId="5">'ITEM 3 '!ERR</definedName>
    <definedName name="zx" localSheetId="6">'ITEM 4'!ERR</definedName>
    <definedName name="zx" localSheetId="7">'ITEM 5'!ERR</definedName>
    <definedName name="zx" localSheetId="8">'ITEM 6'!ERR</definedName>
    <definedName name="zx" localSheetId="9">'ITEM 7'!ERR</definedName>
    <definedName name="zx" localSheetId="10">'ITEM 8'!ERR</definedName>
    <definedName name="zx" localSheetId="11">'ITEM 9'!ERR</definedName>
    <definedName name="zx">[0]!ERR</definedName>
    <definedName name="zxczds" localSheetId="3"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hidden="1">{"via1",#N/A,TRUE,"general";"via2",#N/A,TRUE,"general";"via3",#N/A,TRUE,"general"}</definedName>
    <definedName name="ZZZZZZZZZZZ" localSheetId="3">'[51]A. P. U.'!#REF!</definedName>
    <definedName name="ZZZZZZZZZZZ" localSheetId="12">'[51]A. P. U.'!#REF!</definedName>
    <definedName name="ZZZZZZZZZZZ" localSheetId="13">'[51]A. P. U.'!#REF!</definedName>
    <definedName name="ZZZZZZZZZZZ" localSheetId="4">'[51]A. P. U.'!#REF!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1" i="288" l="1"/>
  <c r="K61" i="288" s="1"/>
  <c r="K60" i="288"/>
  <c r="I60" i="288"/>
  <c r="I59" i="288"/>
  <c r="K59" i="288" s="1"/>
  <c r="K58" i="288"/>
  <c r="I58" i="288"/>
  <c r="I57" i="288"/>
  <c r="K57" i="288" s="1"/>
  <c r="K56" i="288"/>
  <c r="I56" i="288"/>
  <c r="I55" i="288"/>
  <c r="K55" i="288" s="1"/>
  <c r="K54" i="288"/>
  <c r="I54" i="288"/>
  <c r="I53" i="288"/>
  <c r="K53" i="288" s="1"/>
  <c r="K48" i="288"/>
  <c r="I48" i="288"/>
  <c r="I47" i="288"/>
  <c r="K47" i="288" s="1"/>
  <c r="K46" i="288"/>
  <c r="I46" i="288"/>
  <c r="I45" i="288"/>
  <c r="K45" i="288" s="1"/>
  <c r="K44" i="288"/>
  <c r="I44" i="288"/>
  <c r="I43" i="288"/>
  <c r="K43" i="288" s="1"/>
  <c r="K42" i="288"/>
  <c r="I42" i="288"/>
  <c r="I41" i="288"/>
  <c r="K41" i="288" s="1"/>
  <c r="I33" i="288"/>
  <c r="K33" i="288" s="1"/>
  <c r="F33" i="288"/>
  <c r="F32" i="288"/>
  <c r="I32" i="288" s="1"/>
  <c r="K32" i="288" s="1"/>
  <c r="F31" i="288"/>
  <c r="I31" i="288" s="1"/>
  <c r="K31" i="288" s="1"/>
  <c r="K30" i="288"/>
  <c r="I30" i="288"/>
  <c r="F30" i="288"/>
  <c r="K27" i="288"/>
  <c r="I27" i="288"/>
  <c r="F27" i="288"/>
  <c r="I26" i="288"/>
  <c r="K26" i="288" s="1"/>
  <c r="F26" i="288"/>
  <c r="F25" i="288"/>
  <c r="I25" i="288" s="1"/>
  <c r="K25" i="288" s="1"/>
  <c r="F24" i="288"/>
  <c r="I24" i="288" s="1"/>
  <c r="K24" i="288" s="1"/>
  <c r="K23" i="288"/>
  <c r="K28" i="288" s="1"/>
  <c r="I23" i="288"/>
  <c r="F23" i="288"/>
  <c r="K18" i="288"/>
  <c r="I18" i="288"/>
  <c r="F18" i="288"/>
  <c r="I17" i="288"/>
  <c r="K17" i="288" s="1"/>
  <c r="F17" i="288"/>
  <c r="F16" i="288"/>
  <c r="I16" i="288" s="1"/>
  <c r="K16" i="288" s="1"/>
  <c r="F15" i="288"/>
  <c r="I15" i="288" s="1"/>
  <c r="K15" i="288" s="1"/>
  <c r="J25" i="271"/>
  <c r="J24" i="271"/>
  <c r="J23" i="271"/>
  <c r="J22" i="271"/>
  <c r="J20" i="271"/>
  <c r="J19" i="271"/>
  <c r="J18" i="271"/>
  <c r="J17" i="271"/>
  <c r="J16" i="271"/>
  <c r="J15" i="271"/>
  <c r="K35" i="288" l="1"/>
  <c r="K19" i="288"/>
  <c r="K37" i="288" s="1"/>
  <c r="K49" i="288"/>
  <c r="K62" i="288"/>
  <c r="M31" i="283"/>
  <c r="O31" i="283" s="1"/>
  <c r="O40" i="283"/>
  <c r="O41" i="283"/>
  <c r="M54" i="283"/>
  <c r="K54" i="283"/>
  <c r="J54" i="283"/>
  <c r="O66" i="283"/>
  <c r="L54" i="283"/>
  <c r="O49" i="283"/>
  <c r="O39" i="283"/>
  <c r="O33" i="283"/>
  <c r="O32" i="283"/>
  <c r="O31" i="282"/>
  <c r="O32" i="282"/>
  <c r="O33" i="282"/>
  <c r="O65" i="282"/>
  <c r="L53" i="282"/>
  <c r="O53" i="282" s="1"/>
  <c r="O57" i="282" s="1"/>
  <c r="O48" i="282"/>
  <c r="O39" i="282"/>
  <c r="O41" i="282" s="1"/>
  <c r="L53" i="281"/>
  <c r="K53" i="280"/>
  <c r="J53" i="280"/>
  <c r="K64" i="288" l="1"/>
  <c r="K66" i="288" s="1"/>
  <c r="O42" i="283"/>
  <c r="O54" i="283"/>
  <c r="O58" i="283" s="1"/>
  <c r="L30" i="283" s="1"/>
  <c r="O30" i="283" s="1"/>
  <c r="O34" i="283" s="1"/>
  <c r="L30" i="282"/>
  <c r="O30" i="282" s="1"/>
  <c r="O34" i="282" s="1"/>
  <c r="O59" i="282" s="1"/>
  <c r="O60" i="283" l="1"/>
  <c r="M65" i="283" s="1"/>
  <c r="O65" i="283" s="1"/>
  <c r="M66" i="282"/>
  <c r="O66" i="282" s="1"/>
  <c r="M64" i="282"/>
  <c r="O64" i="282" s="1"/>
  <c r="M67" i="283" l="1"/>
  <c r="O67" i="283" s="1"/>
  <c r="O68" i="283" s="1"/>
  <c r="O70" i="283" s="1"/>
  <c r="O67" i="282"/>
  <c r="O69" i="282" s="1"/>
  <c r="O31" i="279" l="1"/>
  <c r="O32" i="280" l="1"/>
  <c r="O31" i="280"/>
  <c r="O65" i="281" l="1"/>
  <c r="O53" i="281"/>
  <c r="O57" i="281" s="1"/>
  <c r="O48" i="281"/>
  <c r="O39" i="281"/>
  <c r="O41" i="281" s="1"/>
  <c r="O65" i="280"/>
  <c r="L53" i="280"/>
  <c r="O53" i="280" s="1"/>
  <c r="O48" i="280"/>
  <c r="O39" i="280"/>
  <c r="O41" i="280" s="1"/>
  <c r="K53" i="279"/>
  <c r="J53" i="279"/>
  <c r="O57" i="280" l="1"/>
  <c r="L30" i="280"/>
  <c r="O30" i="280" s="1"/>
  <c r="O34" i="280" s="1"/>
  <c r="L30" i="281"/>
  <c r="O30" i="281" s="1"/>
  <c r="O34" i="281" s="1"/>
  <c r="O59" i="281" s="1"/>
  <c r="O59" i="280" l="1"/>
  <c r="M64" i="280" s="1"/>
  <c r="O64" i="280" s="1"/>
  <c r="M64" i="281"/>
  <c r="O64" i="281" s="1"/>
  <c r="M66" i="281"/>
  <c r="O66" i="281" s="1"/>
  <c r="M66" i="280" l="1"/>
  <c r="O66" i="280" s="1"/>
  <c r="O67" i="280" s="1"/>
  <c r="O69" i="280" s="1"/>
  <c r="O67" i="281"/>
  <c r="O69" i="281" s="1"/>
  <c r="O65" i="279" l="1"/>
  <c r="L53" i="279"/>
  <c r="O53" i="279" s="1"/>
  <c r="O48" i="279"/>
  <c r="O39" i="279"/>
  <c r="O41" i="279" s="1"/>
  <c r="O32" i="277"/>
  <c r="O31" i="277"/>
  <c r="L53" i="277"/>
  <c r="O53" i="277" s="1"/>
  <c r="L33" i="277" s="1"/>
  <c r="O33" i="277" s="1"/>
  <c r="O57" i="279" l="1"/>
  <c r="L30" i="279" l="1"/>
  <c r="O30" i="279" s="1"/>
  <c r="O34" i="279" s="1"/>
  <c r="O59" i="279" s="1"/>
  <c r="O65" i="277"/>
  <c r="O57" i="277"/>
  <c r="O40" i="277"/>
  <c r="O39" i="277"/>
  <c r="O30" i="277"/>
  <c r="O34" i="277" s="1"/>
  <c r="O46" i="276"/>
  <c r="O45" i="276"/>
  <c r="O30" i="276"/>
  <c r="O64" i="276"/>
  <c r="O39" i="276"/>
  <c r="O40" i="276" s="1"/>
  <c r="O38" i="276"/>
  <c r="K52" i="268"/>
  <c r="J52" i="268"/>
  <c r="L52" i="268" s="1"/>
  <c r="O64" i="275"/>
  <c r="M52" i="275"/>
  <c r="L52" i="275"/>
  <c r="O39" i="275"/>
  <c r="O38" i="275"/>
  <c r="O40" i="275" s="1"/>
  <c r="O31" i="275"/>
  <c r="M31" i="275"/>
  <c r="M30" i="275"/>
  <c r="O30" i="275" s="1"/>
  <c r="O64" i="268"/>
  <c r="M64" i="274"/>
  <c r="O64" i="274" s="1"/>
  <c r="L52" i="274"/>
  <c r="O52" i="274" s="1"/>
  <c r="O56" i="274" s="1"/>
  <c r="K52" i="274"/>
  <c r="J52" i="274"/>
  <c r="O39" i="274"/>
  <c r="O40" i="274" s="1"/>
  <c r="O38" i="274"/>
  <c r="M52" i="272"/>
  <c r="J52" i="272"/>
  <c r="K52" i="272"/>
  <c r="O30" i="272"/>
  <c r="O47" i="276" l="1"/>
  <c r="O52" i="275"/>
  <c r="O41" i="277"/>
  <c r="O59" i="277" s="1"/>
  <c r="O48" i="277"/>
  <c r="O56" i="276"/>
  <c r="O33" i="276"/>
  <c r="O56" i="275"/>
  <c r="M45" i="275"/>
  <c r="O45" i="275" s="1"/>
  <c r="O47" i="275" s="1"/>
  <c r="M30" i="274"/>
  <c r="O30" i="274" s="1"/>
  <c r="O33" i="274" s="1"/>
  <c r="O58" i="274" s="1"/>
  <c r="M45" i="274"/>
  <c r="O45" i="274" s="1"/>
  <c r="L52" i="272"/>
  <c r="M64" i="277" l="1"/>
  <c r="O64" i="277" s="1"/>
  <c r="M66" i="277"/>
  <c r="O66" i="277" s="1"/>
  <c r="O58" i="276"/>
  <c r="M63" i="276" s="1"/>
  <c r="O63" i="276" s="1"/>
  <c r="M32" i="275"/>
  <c r="O32" i="275" s="1"/>
  <c r="O33" i="275" s="1"/>
  <c r="O58" i="275" s="1"/>
  <c r="M65" i="274"/>
  <c r="O65" i="274" s="1"/>
  <c r="M63" i="274"/>
  <c r="O63" i="274" s="1"/>
  <c r="O66" i="274" s="1"/>
  <c r="O68" i="274" s="1"/>
  <c r="O67" i="277" l="1"/>
  <c r="O69" i="277" s="1"/>
  <c r="M65" i="276"/>
  <c r="O65" i="276" s="1"/>
  <c r="O66" i="276" s="1"/>
  <c r="O68" i="276" s="1"/>
  <c r="M63" i="275"/>
  <c r="O63" i="275" s="1"/>
  <c r="M65" i="275"/>
  <c r="O65" i="275" s="1"/>
  <c r="O66" i="275" l="1"/>
  <c r="O68" i="275" s="1"/>
  <c r="K25" i="271"/>
  <c r="K24" i="271"/>
  <c r="K23" i="271"/>
  <c r="K22" i="271"/>
  <c r="K21" i="271"/>
  <c r="O52" i="272"/>
  <c r="O56" i="272" s="1"/>
  <c r="O39" i="272"/>
  <c r="O38" i="272"/>
  <c r="O33" i="272"/>
  <c r="K39" i="271"/>
  <c r="O40" i="272" l="1"/>
  <c r="O58" i="272" s="1"/>
  <c r="M65" i="272" l="1"/>
  <c r="O65" i="272" s="1"/>
  <c r="M64" i="272"/>
  <c r="O64" i="272" s="1"/>
  <c r="M63" i="272"/>
  <c r="O63" i="272" s="1"/>
  <c r="O66" i="272" s="1"/>
  <c r="O52" i="268"/>
  <c r="O39" i="268"/>
  <c r="O40" i="268" s="1"/>
  <c r="O38" i="268"/>
  <c r="M45" i="268" l="1"/>
  <c r="M30" i="268"/>
  <c r="O30" i="268"/>
  <c r="O56" i="268"/>
  <c r="O45" i="268"/>
  <c r="O47" i="268" s="1"/>
  <c r="O33" i="268" l="1"/>
  <c r="O58" i="268" s="1"/>
  <c r="M65" i="268" s="1"/>
  <c r="O65" i="268" s="1"/>
  <c r="M63" i="268" l="1"/>
  <c r="O63" i="268" s="1"/>
  <c r="O66" i="268" s="1"/>
  <c r="O68" i="268" s="1"/>
  <c r="M66" i="279"/>
  <c r="O66" i="279" s="1"/>
  <c r="M64" i="279"/>
  <c r="O64" i="279" s="1"/>
  <c r="O67" i="279" l="1"/>
  <c r="O69" i="279" s="1"/>
  <c r="K18" i="271"/>
  <c r="K19" i="271"/>
  <c r="K16" i="271"/>
  <c r="K20" i="271"/>
  <c r="K17" i="271"/>
  <c r="K15" i="271"/>
  <c r="K26" i="271" l="1"/>
  <c r="K27" i="271" s="1"/>
  <c r="K30" i="271" s="1"/>
  <c r="K32" i="271" s="1"/>
</calcChain>
</file>

<file path=xl/sharedStrings.xml><?xml version="1.0" encoding="utf-8"?>
<sst xmlns="http://schemas.openxmlformats.org/spreadsheetml/2006/main" count="1129" uniqueCount="217">
  <si>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</si>
  <si>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</si>
  <si>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</si>
  <si>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</si>
  <si>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</si>
  <si>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</si>
  <si>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</si>
  <si>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</si>
  <si>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</si>
  <si>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</si>
  <si>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</si>
  <si>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</si>
  <si>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</si>
  <si>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</si>
  <si>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</si>
  <si>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</si>
  <si>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</si>
  <si>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</si>
  <si>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</si>
  <si>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</si>
  <si>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</si>
  <si>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</si>
  <si>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</si>
  <si>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</si>
  <si>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</si>
  <si>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</si>
  <si>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</si>
  <si>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</si>
  <si>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</si>
  <si>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</si>
  <si>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</si>
  <si>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</si>
  <si>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</si>
  <si>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</si>
  <si>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</si>
  <si>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VERSIÓN</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</si>
  <si>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</si>
  <si>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</si>
  <si>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</si>
  <si>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</si>
  <si>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</si>
  <si>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</si>
  <si>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</si>
  <si>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</si>
  <si>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</si>
  <si>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</si>
  <si>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</si>
  <si>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</si>
  <si>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</si>
  <si>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</si>
  <si>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</si>
  <si>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</si>
  <si>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</si>
  <si>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</si>
  <si>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</si>
  <si>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</si>
  <si>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</si>
  <si>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</si>
  <si>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</si>
  <si>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</si>
  <si>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</si>
  <si>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</si>
  <si>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</si>
  <si>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</si>
  <si>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</si>
  <si>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</si>
  <si>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</si>
  <si>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</si>
  <si>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</si>
  <si>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</si>
  <si>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</si>
  <si>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</si>
  <si>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</si>
  <si>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</si>
  <si>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</si>
  <si>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</si>
  <si>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</si>
  <si>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</si>
  <si>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</si>
  <si>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</si>
  <si>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</si>
  <si>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</si>
  <si>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</si>
  <si>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</si>
  <si>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</si>
  <si>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</si>
  <si>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</si>
  <si>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</si>
  <si>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</si>
  <si>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</si>
  <si>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MUNICIPIO DE SANTA ROSA DE CABAL</t>
  </si>
  <si>
    <t>SI-SAMC-XXX-2024</t>
  </si>
  <si>
    <t>AYUDANTE PRACTICO</t>
  </si>
  <si>
    <t>Corte con disco</t>
  </si>
  <si>
    <t>Demoliciones asfalto</t>
  </si>
  <si>
    <t>Demoliciones rigido</t>
  </si>
  <si>
    <t>Excavacion material común</t>
  </si>
  <si>
    <t>Retiro y transporte de material sobrante</t>
  </si>
  <si>
    <t>Sello de juntas con POLYBIT-R</t>
  </si>
  <si>
    <t>Imprimación</t>
  </si>
  <si>
    <t>Geomalla biaxial FV R-50</t>
  </si>
  <si>
    <t>m</t>
  </si>
  <si>
    <t>m3</t>
  </si>
  <si>
    <t>m2</t>
  </si>
  <si>
    <t>INVIAS</t>
  </si>
  <si>
    <t>Catálogo proveedor</t>
  </si>
  <si>
    <t>420-22</t>
  </si>
  <si>
    <t>450-22</t>
  </si>
  <si>
    <t>330-22</t>
  </si>
  <si>
    <t>Cortadora de concreto con disco</t>
  </si>
  <si>
    <t>Agua</t>
  </si>
  <si>
    <t>Gasolina</t>
  </si>
  <si>
    <t>Lt</t>
  </si>
  <si>
    <t>Gl</t>
  </si>
  <si>
    <t>Herramienta menor (% mano obra)</t>
  </si>
  <si>
    <t>Cargador 930 1,5 yd3</t>
  </si>
  <si>
    <t>Compresor 185 pies3 CFM de 2 martillos, incluye 2 operarios y combustible</t>
  </si>
  <si>
    <t>Acarreo horizontal</t>
  </si>
  <si>
    <t>Cuadrilla H 4 Ay (jornal + prestaciones)</t>
  </si>
  <si>
    <t>Demoliciones concreto rigido</t>
  </si>
  <si>
    <t>Cuadrilla G 1 Of + 2 Ay (jornal + prestaciones)</t>
  </si>
  <si>
    <t>Cuadrilla A 1 Of + 4 Ay (jornal + prestaciones)</t>
  </si>
  <si>
    <t>Volqueta 7 m3</t>
  </si>
  <si>
    <t>Cargue mecánico</t>
  </si>
  <si>
    <t>Disposicin final</t>
  </si>
  <si>
    <t>Base tipo INVIAS</t>
  </si>
  <si>
    <t>Carrotanque agua</t>
  </si>
  <si>
    <t>Cilindro compactador vibratorio Dynapac y tractor</t>
  </si>
  <si>
    <t>Motoniveladora</t>
  </si>
  <si>
    <t>Material de base granular tipo Invías Clase A (Incluye transporte)</t>
  </si>
  <si>
    <t>POLYBIT-R</t>
  </si>
  <si>
    <t>Asfalto líquido MC-30 para imprimar</t>
  </si>
  <si>
    <t>Cuadrilla 1 Ay (jornal + prestaciones)</t>
  </si>
  <si>
    <t>Carrotanque asfalto</t>
  </si>
  <si>
    <t>Compresor (Barrido y soplado)</t>
  </si>
  <si>
    <t>CRAFCO o similar y equipo de aire a presión para juntas</t>
  </si>
  <si>
    <t>TARIFA/DIA</t>
  </si>
  <si>
    <t>Geomalla biaxial FV-R-50</t>
  </si>
  <si>
    <t>Base tipo Invias (Incluye transporte)</t>
  </si>
  <si>
    <t>Asfalto e= 0,07 m a 0,10 m (Incluye transporte)</t>
  </si>
  <si>
    <t>Mezcla asfáltica MDC 19 con asfalto normalizado 60/70</t>
  </si>
  <si>
    <t>Cuadrilla F 6 Of + 4 Ay (jornal + prestaciones)</t>
  </si>
  <si>
    <t>Compactador neumático  con tractor</t>
  </si>
  <si>
    <t>Finisher (pavimentadora) con operario</t>
  </si>
  <si>
    <t>Líneas de demarcación vial pintura en frío</t>
  </si>
  <si>
    <t>Disolvente Pintráfico Ref 121004</t>
  </si>
  <si>
    <t>Microesferas reflectivas</t>
  </si>
  <si>
    <t>Pintura acrílica para tráfico</t>
  </si>
  <si>
    <t>Equipo móvil pintura línea vías, incluye camioneta guía</t>
  </si>
  <si>
    <t>kg</t>
  </si>
  <si>
    <t>gm</t>
  </si>
  <si>
    <t xml:space="preserve">	Luis Miguel Rangel Franco - Secretario de Infraestructura.</t>
  </si>
  <si>
    <t>ANALISIS DE A.U</t>
  </si>
  <si>
    <t>INFORMACION BASICA</t>
  </si>
  <si>
    <t>Proponente</t>
  </si>
  <si>
    <t>Valor de la oferta (Costo directo)</t>
  </si>
  <si>
    <t>Plazo (meses)</t>
  </si>
  <si>
    <t>Item</t>
  </si>
  <si>
    <t xml:space="preserve">Valor Mes $ </t>
  </si>
  <si>
    <t xml:space="preserve">Prestaciones sociales </t>
  </si>
  <si>
    <t>Subtotal Mes</t>
  </si>
  <si>
    <t>Cantidad</t>
  </si>
  <si>
    <t>Dedicación</t>
  </si>
  <si>
    <t>Valor total mes</t>
  </si>
  <si>
    <t>No Meses</t>
  </si>
  <si>
    <t>TOTAL</t>
  </si>
  <si>
    <t>PERSONAL PROFESIONAL</t>
  </si>
  <si>
    <t xml:space="preserve">Residente obra, Ingeniero civil </t>
  </si>
  <si>
    <t xml:space="preserve">Profesional en SGSST </t>
  </si>
  <si>
    <t>Inspector de obras civiles</t>
  </si>
  <si>
    <t>SUBTOTAL PERSONAL PROFESIONAL</t>
  </si>
  <si>
    <t>PERSONAL DE APOYO TÉCNICO Y ADMINISTRATIVO</t>
    <phoneticPr fontId="0" type="noConversion"/>
  </si>
  <si>
    <t>A.Personal con vinculación</t>
  </si>
  <si>
    <t>Secretaria</t>
  </si>
  <si>
    <t>Almacenista de obra</t>
  </si>
  <si>
    <t>Contador</t>
  </si>
  <si>
    <t>SUBTOTAL PERSONAL DE APOYO TÉCNICO</t>
  </si>
  <si>
    <t>(con vinculación)</t>
  </si>
  <si>
    <t>B. Personal sin vinculación</t>
  </si>
  <si>
    <t>Asesor en gestión de calidad</t>
  </si>
  <si>
    <t>(sin vinculación)</t>
  </si>
  <si>
    <t>SUBTOTAL COSTOS DE PERSONAL    (A)</t>
  </si>
  <si>
    <t>COSTOS  DE LEGALIZACIÓN E IMPUESTOS</t>
  </si>
  <si>
    <t>Valor Mes</t>
  </si>
  <si>
    <t>V/MES</t>
  </si>
  <si>
    <t>Costos de legalizacion  Pólizas, timbres, publicación.</t>
  </si>
  <si>
    <t>Costos financieros</t>
  </si>
  <si>
    <t>Estampilla Pro Cultura</t>
  </si>
  <si>
    <t>Contribución Especial</t>
  </si>
  <si>
    <t>Estampilla proadulto mayor</t>
  </si>
  <si>
    <t>Impuesto del 4x1000</t>
  </si>
  <si>
    <t>SUBTOTAL COSTOS DE LEGALIZACIÓN E IMPUESTOS    (B)</t>
  </si>
  <si>
    <t>COSTOS DIRECTOS REEMBOLSABLES</t>
  </si>
  <si>
    <t>Valor global</t>
  </si>
  <si>
    <t xml:space="preserve">Gastos generales papeleria, informes, servicios publicos </t>
  </si>
  <si>
    <t>MES</t>
  </si>
  <si>
    <t>Vigilancia privada</t>
  </si>
  <si>
    <t>Pruebas, ensayos y certificaciones</t>
  </si>
  <si>
    <t xml:space="preserve">Señalización y demarcación </t>
  </si>
  <si>
    <t>Campamento de obra y caseta de vigilancia</t>
  </si>
  <si>
    <t>Alquiler vehiculo, tipo camioneta</t>
  </si>
  <si>
    <t>SUBTOTAL COSTOS DIRECTOS REEMBOLSABLES   (C)</t>
  </si>
  <si>
    <t>TOTAL GASTOS ADMINISTRATIVOS    ( A  +  B + C )</t>
  </si>
  <si>
    <t>Porcentaje sobre costo directo (%)</t>
  </si>
  <si>
    <t>AU</t>
  </si>
  <si>
    <t>REALIZAR ACTIVIDADES DE MANTENIMIENTO DE VIAS EN EL MUNICIPIO DE SANTA ROSA DE CABAL</t>
  </si>
  <si>
    <t>Director de obra, Ingeniero civil.</t>
  </si>
  <si>
    <t>Auxiliar en SGSST</t>
  </si>
  <si>
    <t>Mensajero</t>
  </si>
  <si>
    <t>Asesor ambiental</t>
  </si>
  <si>
    <t>Asesor social</t>
  </si>
  <si>
    <t>Administrador de recursos humanos y seguridad social</t>
  </si>
  <si>
    <t>Retencion de industria y comercio</t>
  </si>
  <si>
    <t>Tasa prodeporte y recreacion</t>
  </si>
  <si>
    <t xml:space="preserve">Comunicaciones, mobiliario y equipos de oficina </t>
  </si>
  <si>
    <t>Elaboración y puesta en marcha de planes y programas , elementos de SGSST (incluye manejo de bioseguridad)</t>
  </si>
  <si>
    <t>Alquiler motocicleta mensajero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</si>
</sst>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0000"/>
    <numFmt numFmtId="205" formatCode="_-* #,##0_-;\-* #,##0_-;_-* &quot;-&quot;??_-;_-@_-"/>
    <numFmt numFmtId="206" formatCode="_-* #,##0\ _€_-;\-* #,##0\ _€_-;_-* &quot;-&quot;??\ _€_-;_-@_-"/>
    <numFmt numFmtId="207" formatCode="_-[$$-240A]* #,##0_-;\-[$$-240A]* #,##0_-;_-[$$-240A]* &quot;-&quot;??_-;_-@_-"/>
    <numFmt numFmtId="208" formatCode="&quot;$&quot;#,##0"/>
    <numFmt numFmtId="209" formatCode="&quot;$&quot;\ #,##0"/>
    <numFmt numFmtId="210" formatCode="_-&quot;$&quot;\ * #,##0_-;\-&quot;$&quot;\ * #,##0_-;_-&quot;$&quot;\ * &quot;-&quot;??_-;_-@_-"/>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sz val="10"/>
      <name val="Arial"/>
      <family val="2"/>
    </font>
    <font>
      <sz val="14"/>
      <color theme="1"/>
      <name val="Arial"/>
      <family val="2"/>
    </font>
    <font>
      <sz val="12"/>
      <color theme="1"/>
      <name val="Calibri"/>
      <family val="2"/>
      <scheme val="minor"/>
    </font>
    <font>
      <sz val="12"/>
      <color indexed="8"/>
      <name val="Arial"/>
      <family val="2"/>
    </font>
    <font>
      <b/>
      <sz val="12"/>
      <color theme="1"/>
      <name val="Arial"/>
      <family val="2"/>
    </font>
    <font>
      <b/>
      <sz val="10"/>
      <color indexed="8"/>
      <name val="Arial"/>
      <family val="2"/>
    </font>
    <font>
      <sz val="11"/>
      <color indexed="8"/>
      <name val="Arial"/>
      <family val="2"/>
    </font>
    <font>
      <b/>
      <sz val="9"/>
      <name val="Arial"/>
      <family val="2"/>
    </font>
    <font>
      <sz val="9"/>
      <name val="Arial"/>
      <family val="2"/>
    </font>
    <font>
      <sz val="9"/>
      <color theme="1"/>
      <name val="Arial"/>
      <family val="2"/>
    </font>
    <font>
      <sz val="9"/>
      <color rgb="FFFF0000"/>
      <name val="Arial"/>
      <family val="2"/>
    </font>
    <font>
      <sz val="11"/>
      <name val="Calibri"/>
      <family val="2"/>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22"/>
        <bgColor indexed="64"/>
      </patternFill>
    </fill>
    <fill>
      <patternFill patternType="solid">
        <fgColor theme="3" tint="0.79998168889431442"/>
        <bgColor indexed="64"/>
      </patternFill>
    </fill>
  </fills>
  <borders count="1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auto="1"/>
      </right>
      <top/>
      <bottom style="double">
        <color auto="1"/>
      </bottom>
      <diagonal/>
    </border>
    <border>
      <left style="thin">
        <color auto="1"/>
      </left>
      <right/>
      <top/>
      <bottom style="double">
        <color auto="1"/>
      </bottom>
      <diagonal/>
    </border>
    <border>
      <left/>
      <right style="thin">
        <color auto="1"/>
      </right>
      <top/>
      <bottom style="double">
        <color auto="1"/>
      </bottom>
      <diagonal/>
    </border>
    <border>
      <left style="thin">
        <color auto="1"/>
      </left>
      <right style="double">
        <color indexed="64"/>
      </right>
      <top/>
      <bottom style="double">
        <color auto="1"/>
      </bottom>
      <diagonal/>
    </border>
    <border>
      <left/>
      <right style="thin">
        <color auto="1"/>
      </right>
      <top style="double">
        <color auto="1"/>
      </top>
      <bottom/>
      <diagonal/>
    </border>
    <border>
      <left style="double">
        <color indexed="64"/>
      </left>
      <right/>
      <top style="double">
        <color auto="1"/>
      </top>
      <bottom/>
      <diagonal/>
    </border>
    <border>
      <left style="double">
        <color indexed="64"/>
      </left>
      <right style="thin">
        <color auto="1"/>
      </right>
      <top style="double">
        <color auto="1"/>
      </top>
      <bottom style="double">
        <color auto="1"/>
      </bottom>
      <diagonal/>
    </border>
    <border>
      <left style="thin">
        <color auto="1"/>
      </left>
      <right/>
      <top style="double">
        <color auto="1"/>
      </top>
      <bottom style="double">
        <color auto="1"/>
      </bottom>
      <diagonal/>
    </border>
    <border>
      <left/>
      <right/>
      <top style="double">
        <color auto="1"/>
      </top>
      <bottom style="double">
        <color auto="1"/>
      </bottom>
      <diagonal/>
    </border>
    <border>
      <left/>
      <right style="thin">
        <color auto="1"/>
      </right>
      <top style="double">
        <color auto="1"/>
      </top>
      <bottom style="double">
        <color auto="1"/>
      </bottom>
      <diagonal/>
    </border>
    <border>
      <left style="thin">
        <color auto="1"/>
      </left>
      <right style="double">
        <color indexed="64"/>
      </right>
      <top style="double">
        <color auto="1"/>
      </top>
      <bottom style="double">
        <color auto="1"/>
      </bottom>
      <diagonal/>
    </border>
    <border>
      <left style="double">
        <color indexed="64"/>
      </left>
      <right/>
      <top style="double">
        <color auto="1"/>
      </top>
      <bottom style="thin">
        <color auto="1"/>
      </bottom>
      <diagonal/>
    </border>
    <border>
      <left/>
      <right/>
      <top style="double">
        <color auto="1"/>
      </top>
      <bottom style="thin">
        <color auto="1"/>
      </bottom>
      <diagonal/>
    </border>
    <border>
      <left/>
      <right style="double">
        <color indexed="64"/>
      </right>
      <top style="double">
        <color auto="1"/>
      </top>
      <bottom style="thin">
        <color auto="1"/>
      </bottom>
      <diagonal/>
    </border>
  </borders>
  <cellStyleXfs count="263">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4" fontId="60" fillId="0" borderId="0" applyFont="0" applyFill="0" applyBorder="0" applyAlignment="0" applyProtection="0"/>
    <xf numFmtId="0" fontId="4" fillId="0" borderId="0"/>
    <xf numFmtId="0" fontId="4" fillId="0" borderId="0"/>
    <xf numFmtId="9" fontId="8" fillId="0" borderId="0" applyFont="0" applyFill="0" applyBorder="0" applyAlignment="0" applyProtection="0"/>
    <xf numFmtId="0" fontId="69" fillId="0" borderId="0">
      <alignment vertical="center"/>
    </xf>
    <xf numFmtId="9" fontId="62" fillId="0" borderId="0" applyFont="0" applyFill="0" applyBorder="0" applyAlignment="0" applyProtection="0"/>
  </cellStyleXfs>
  <cellXfs count="564">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73" fontId="31" fillId="0" borderId="38" xfId="34" applyFont="1" applyBorder="1"/>
    <xf numFmtId="0" fontId="31" fillId="0" borderId="62" xfId="0" applyFont="1" applyBorder="1"/>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88" xfId="0" applyFont="1" applyBorder="1" applyAlignment="1">
      <alignment horizontal="left"/>
    </xf>
    <xf numFmtId="0" fontId="54" fillId="0" borderId="91" xfId="0" applyFont="1" applyBorder="1" applyAlignment="1">
      <alignment horizontal="left"/>
    </xf>
    <xf numFmtId="0" fontId="54" fillId="0" borderId="36" xfId="0" applyFont="1" applyBorder="1" applyAlignment="1">
      <alignment horizontal="left"/>
    </xf>
    <xf numFmtId="0" fontId="57" fillId="0" borderId="84" xfId="0" applyFont="1" applyBorder="1" applyAlignment="1">
      <alignment horizontal="left"/>
    </xf>
    <xf numFmtId="0" fontId="58" fillId="0" borderId="84" xfId="0" applyFont="1" applyBorder="1" applyAlignment="1">
      <alignment horizontal="left"/>
    </xf>
    <xf numFmtId="0" fontId="58" fillId="0" borderId="89" xfId="0" applyFont="1" applyBorder="1" applyAlignment="1">
      <alignment horizontal="left"/>
    </xf>
    <xf numFmtId="0" fontId="58" fillId="0" borderId="92" xfId="0" applyFont="1" applyBorder="1" applyAlignment="1">
      <alignment horizontal="left"/>
    </xf>
    <xf numFmtId="0" fontId="31" fillId="0" borderId="53" xfId="0" applyFont="1" applyBorder="1" applyAlignment="1">
      <alignment horizontal="center"/>
    </xf>
    <xf numFmtId="43" fontId="31" fillId="0" borderId="22" xfId="95" applyNumberFormat="1" applyFont="1" applyBorder="1" applyAlignment="1">
      <alignment horizontal="center"/>
    </xf>
    <xf numFmtId="189" fontId="31" fillId="0" borderId="20" xfId="0" applyNumberFormat="1" applyFont="1" applyBorder="1"/>
    <xf numFmtId="0" fontId="31" fillId="0" borderId="19" xfId="0" applyFont="1" applyBorder="1" applyAlignment="1">
      <alignment horizontal="center"/>
    </xf>
    <xf numFmtId="0" fontId="31" fillId="0" borderId="23" xfId="0" applyFont="1" applyBorder="1" applyAlignment="1">
      <alignment horizontal="center"/>
    </xf>
    <xf numFmtId="0" fontId="61" fillId="0" borderId="18" xfId="0" applyFont="1" applyBorder="1" applyAlignment="1">
      <alignment vertical="center"/>
    </xf>
    <xf numFmtId="185" fontId="61" fillId="0" borderId="18" xfId="34" applyNumberFormat="1" applyFont="1" applyBorder="1" applyAlignment="1">
      <alignment vertical="center"/>
    </xf>
    <xf numFmtId="10" fontId="33" fillId="27" borderId="30" xfId="95" applyNumberFormat="1" applyFont="1" applyFill="1" applyBorder="1" applyAlignment="1">
      <alignment horizontal="center" vertical="center"/>
    </xf>
    <xf numFmtId="185" fontId="31" fillId="0" borderId="30" xfId="34" applyNumberFormat="1" applyFont="1" applyBorder="1"/>
    <xf numFmtId="185" fontId="31" fillId="0" borderId="59" xfId="0" applyNumberFormat="1" applyFont="1" applyBorder="1"/>
    <xf numFmtId="185" fontId="31" fillId="0" borderId="45" xfId="34" applyNumberFormat="1" applyFont="1" applyBorder="1" applyAlignment="1">
      <alignment horizontal="center" wrapText="1"/>
    </xf>
    <xf numFmtId="185" fontId="31" fillId="0" borderId="38" xfId="34" applyNumberFormat="1" applyFont="1" applyBorder="1"/>
    <xf numFmtId="185" fontId="31" fillId="0" borderId="12" xfId="0" applyNumberFormat="1" applyFont="1" applyBorder="1"/>
    <xf numFmtId="185" fontId="31" fillId="24" borderId="59" xfId="0" applyNumberFormat="1" applyFont="1" applyFill="1" applyBorder="1"/>
    <xf numFmtId="205" fontId="31" fillId="24" borderId="59" xfId="0" applyNumberFormat="1" applyFont="1" applyFill="1" applyBorder="1"/>
    <xf numFmtId="205" fontId="31" fillId="0" borderId="30" xfId="34" applyNumberFormat="1" applyFont="1" applyBorder="1"/>
    <xf numFmtId="205" fontId="31" fillId="0" borderId="59" xfId="0" applyNumberFormat="1" applyFont="1" applyBorder="1"/>
    <xf numFmtId="206" fontId="31" fillId="24" borderId="59" xfId="0" applyNumberFormat="1" applyFont="1" applyFill="1" applyBorder="1"/>
    <xf numFmtId="205" fontId="31" fillId="0" borderId="12" xfId="0" applyNumberFormat="1" applyFont="1" applyBorder="1"/>
    <xf numFmtId="185" fontId="31" fillId="0" borderId="96" xfId="0" applyNumberFormat="1" applyFont="1" applyBorder="1"/>
    <xf numFmtId="0" fontId="45" fillId="24" borderId="97" xfId="0" applyFont="1" applyFill="1" applyBorder="1" applyAlignment="1">
      <alignment horizontal="center"/>
    </xf>
    <xf numFmtId="0" fontId="45" fillId="24" borderId="98" xfId="0" applyFont="1" applyFill="1" applyBorder="1" applyAlignment="1">
      <alignment horizontal="center"/>
    </xf>
    <xf numFmtId="173" fontId="31" fillId="0" borderId="29" xfId="34" applyFont="1" applyBorder="1"/>
    <xf numFmtId="185" fontId="31" fillId="0" borderId="35" xfId="34" applyNumberFormat="1" applyFont="1" applyBorder="1"/>
    <xf numFmtId="0" fontId="31" fillId="0" borderId="23" xfId="0" applyFont="1" applyBorder="1" applyAlignment="1">
      <alignment horizontal="left"/>
    </xf>
    <xf numFmtId="185" fontId="31" fillId="0" borderId="18" xfId="34" applyNumberFormat="1" applyFont="1" applyBorder="1" applyAlignment="1">
      <alignment horizontal="center"/>
    </xf>
    <xf numFmtId="185" fontId="31" fillId="0" borderId="29" xfId="34" applyNumberFormat="1" applyFont="1" applyBorder="1"/>
    <xf numFmtId="185" fontId="31" fillId="0" borderId="18" xfId="34" applyNumberFormat="1" applyFont="1" applyBorder="1"/>
    <xf numFmtId="2" fontId="31" fillId="0" borderId="75" xfId="0" applyNumberFormat="1" applyFont="1" applyBorder="1"/>
    <xf numFmtId="207" fontId="30" fillId="24" borderId="42" xfId="73" applyNumberFormat="1" applyFont="1" applyFill="1" applyBorder="1" applyAlignment="1">
      <alignment vertical="center"/>
    </xf>
    <xf numFmtId="185" fontId="61" fillId="0" borderId="18" xfId="34" applyNumberFormat="1" applyFont="1" applyBorder="1" applyAlignment="1" applyProtection="1">
      <alignment vertical="center"/>
    </xf>
    <xf numFmtId="0" fontId="63" fillId="25" borderId="0" xfId="79" applyFont="1" applyFill="1" applyAlignment="1">
      <alignment horizontal="center" vertical="center"/>
    </xf>
    <xf numFmtId="0" fontId="63" fillId="25" borderId="0" xfId="79" applyFont="1" applyFill="1" applyAlignment="1">
      <alignment vertical="center" wrapText="1"/>
    </xf>
    <xf numFmtId="0" fontId="63" fillId="25" borderId="0" xfId="79" applyFont="1" applyFill="1" applyAlignment="1">
      <alignment horizontal="center" vertical="center" wrapText="1"/>
    </xf>
    <xf numFmtId="0" fontId="63" fillId="25" borderId="0" xfId="79" applyFont="1" applyFill="1" applyAlignment="1">
      <alignment horizontal="right" vertical="center"/>
    </xf>
    <xf numFmtId="208" fontId="63" fillId="25" borderId="0" xfId="63" applyNumberFormat="1" applyFont="1" applyFill="1" applyAlignment="1">
      <alignment horizontal="right" vertical="center"/>
    </xf>
    <xf numFmtId="0" fontId="63" fillId="25" borderId="0" xfId="79" applyFont="1" applyFill="1" applyAlignment="1">
      <alignment vertical="center"/>
    </xf>
    <xf numFmtId="0" fontId="65" fillId="25" borderId="0" xfId="79" applyFont="1" applyFill="1" applyAlignment="1">
      <alignment horizontal="center" vertical="center" wrapText="1"/>
    </xf>
    <xf numFmtId="0" fontId="66" fillId="25" borderId="64" xfId="79" applyFont="1" applyFill="1" applyBorder="1" applyAlignment="1">
      <alignment horizontal="left" vertical="center" wrapText="1"/>
    </xf>
    <xf numFmtId="0" fontId="65" fillId="25" borderId="53" xfId="79" applyFont="1" applyFill="1" applyBorder="1" applyAlignment="1">
      <alignment vertical="center" wrapText="1"/>
    </xf>
    <xf numFmtId="0" fontId="63" fillId="25" borderId="53" xfId="79" applyFont="1" applyFill="1" applyBorder="1" applyAlignment="1">
      <alignment vertical="center"/>
    </xf>
    <xf numFmtId="0" fontId="63" fillId="25" borderId="63" xfId="79" applyFont="1" applyFill="1" applyBorder="1" applyAlignment="1">
      <alignment vertical="center"/>
    </xf>
    <xf numFmtId="208" fontId="63" fillId="25" borderId="0" xfId="63" applyNumberFormat="1" applyFont="1" applyFill="1" applyBorder="1" applyAlignment="1">
      <alignment horizontal="right" vertical="center"/>
    </xf>
    <xf numFmtId="0" fontId="63" fillId="25" borderId="43" xfId="79" applyFont="1" applyFill="1" applyBorder="1" applyAlignment="1">
      <alignment vertical="center"/>
    </xf>
    <xf numFmtId="173" fontId="63" fillId="25" borderId="0" xfId="34" applyFont="1" applyFill="1" applyBorder="1" applyAlignment="1">
      <alignment horizontal="right" vertical="center"/>
    </xf>
    <xf numFmtId="3" fontId="66" fillId="25" borderId="0" xfId="63" applyNumberFormat="1" applyFont="1" applyFill="1" applyBorder="1" applyAlignment="1">
      <alignment horizontal="right" vertical="center"/>
    </xf>
    <xf numFmtId="0" fontId="66" fillId="25" borderId="73" xfId="79" applyFont="1" applyFill="1" applyBorder="1" applyAlignment="1">
      <alignment vertical="center" wrapText="1"/>
    </xf>
    <xf numFmtId="0" fontId="66" fillId="25" borderId="0" xfId="79" applyFont="1" applyFill="1" applyAlignment="1">
      <alignment horizontal="center" vertical="center" wrapText="1"/>
    </xf>
    <xf numFmtId="0" fontId="66" fillId="25" borderId="0" xfId="79" applyFont="1" applyFill="1" applyAlignment="1">
      <alignment horizontal="right" vertical="center"/>
    </xf>
    <xf numFmtId="208" fontId="66" fillId="25" borderId="0" xfId="63" applyNumberFormat="1" applyFont="1" applyFill="1" applyBorder="1" applyAlignment="1">
      <alignment horizontal="right" vertical="center"/>
    </xf>
    <xf numFmtId="0" fontId="63" fillId="25" borderId="66" xfId="79" applyFont="1" applyFill="1" applyBorder="1" applyAlignment="1">
      <alignment vertical="center" wrapText="1"/>
    </xf>
    <xf numFmtId="0" fontId="63" fillId="25" borderId="54" xfId="79" applyFont="1" applyFill="1" applyBorder="1" applyAlignment="1">
      <alignment horizontal="center" vertical="center" wrapText="1"/>
    </xf>
    <xf numFmtId="0" fontId="63" fillId="25" borderId="54" xfId="79" applyFont="1" applyFill="1" applyBorder="1" applyAlignment="1">
      <alignment horizontal="right" vertical="center"/>
    </xf>
    <xf numFmtId="208" fontId="63" fillId="25" borderId="54" xfId="63" applyNumberFormat="1" applyFont="1" applyFill="1" applyBorder="1" applyAlignment="1">
      <alignment horizontal="right" vertical="center"/>
    </xf>
    <xf numFmtId="0" fontId="63" fillId="25" borderId="54" xfId="79" applyFont="1" applyFill="1" applyBorder="1" applyAlignment="1">
      <alignment vertical="center"/>
    </xf>
    <xf numFmtId="0" fontId="63" fillId="25" borderId="65" xfId="79" applyFont="1" applyFill="1" applyBorder="1" applyAlignment="1">
      <alignment vertical="center"/>
    </xf>
    <xf numFmtId="0" fontId="67" fillId="28" borderId="100" xfId="259" applyFont="1" applyFill="1" applyBorder="1" applyAlignment="1">
      <alignment horizontal="center" vertical="center"/>
    </xf>
    <xf numFmtId="0" fontId="67" fillId="28" borderId="19" xfId="259" applyFont="1" applyFill="1" applyBorder="1" applyAlignment="1">
      <alignment horizontal="center" vertical="center"/>
    </xf>
    <xf numFmtId="209" fontId="67" fillId="28" borderId="18" xfId="259" applyNumberFormat="1" applyFont="1" applyFill="1" applyBorder="1" applyAlignment="1">
      <alignment horizontal="center" vertical="center"/>
    </xf>
    <xf numFmtId="209" fontId="67" fillId="28" borderId="18" xfId="259" applyNumberFormat="1" applyFont="1" applyFill="1" applyBorder="1" applyAlignment="1">
      <alignment horizontal="center" vertical="center" wrapText="1"/>
    </xf>
    <xf numFmtId="180" fontId="67" fillId="28" borderId="18" xfId="259" applyNumberFormat="1" applyFont="1" applyFill="1" applyBorder="1" applyAlignment="1">
      <alignment horizontal="center" vertical="center"/>
    </xf>
    <xf numFmtId="3" fontId="67" fillId="28" borderId="18" xfId="259" applyNumberFormat="1" applyFont="1" applyFill="1" applyBorder="1" applyAlignment="1">
      <alignment horizontal="center" vertical="center" wrapText="1"/>
    </xf>
    <xf numFmtId="209" fontId="67" fillId="28" borderId="101" xfId="259" applyNumberFormat="1" applyFont="1" applyFill="1" applyBorder="1" applyAlignment="1">
      <alignment horizontal="center" vertical="center" wrapText="1"/>
    </xf>
    <xf numFmtId="0" fontId="68" fillId="29" borderId="102" xfId="259" applyFont="1" applyFill="1" applyBorder="1" applyAlignment="1">
      <alignment horizontal="center" vertical="center"/>
    </xf>
    <xf numFmtId="0" fontId="67" fillId="29" borderId="19" xfId="259" applyFont="1" applyFill="1" applyBorder="1" applyAlignment="1">
      <alignment vertical="center"/>
    </xf>
    <xf numFmtId="209" fontId="68" fillId="29" borderId="22" xfId="259" applyNumberFormat="1" applyFont="1" applyFill="1" applyBorder="1" applyAlignment="1">
      <alignment vertical="center"/>
    </xf>
    <xf numFmtId="209" fontId="68" fillId="29" borderId="22" xfId="259" applyNumberFormat="1" applyFont="1" applyFill="1" applyBorder="1" applyAlignment="1">
      <alignment horizontal="center" vertical="center"/>
    </xf>
    <xf numFmtId="180" fontId="68" fillId="29" borderId="22" xfId="259" applyNumberFormat="1" applyFont="1" applyFill="1" applyBorder="1" applyAlignment="1">
      <alignment horizontal="center" vertical="center"/>
    </xf>
    <xf numFmtId="3" fontId="68" fillId="29" borderId="22" xfId="259" applyNumberFormat="1" applyFont="1" applyFill="1" applyBorder="1" applyAlignment="1">
      <alignment horizontal="center" vertical="center"/>
    </xf>
    <xf numFmtId="209" fontId="68" fillId="29" borderId="103" xfId="259" applyNumberFormat="1" applyFont="1" applyFill="1" applyBorder="1" applyAlignment="1">
      <alignment vertical="center"/>
    </xf>
    <xf numFmtId="0" fontId="68" fillId="0" borderId="100" xfId="259" applyFont="1" applyBorder="1" applyAlignment="1">
      <alignment horizontal="center" vertical="center"/>
    </xf>
    <xf numFmtId="0" fontId="68" fillId="0" borderId="18" xfId="259" applyFont="1" applyBorder="1" applyAlignment="1">
      <alignment vertical="top" wrapText="1"/>
    </xf>
    <xf numFmtId="209" fontId="68" fillId="0" borderId="18" xfId="259" applyNumberFormat="1" applyFont="1" applyBorder="1" applyAlignment="1">
      <alignment vertical="center"/>
    </xf>
    <xf numFmtId="10" fontId="68" fillId="0" borderId="18" xfId="95" applyNumberFormat="1" applyFont="1" applyBorder="1" applyAlignment="1">
      <alignment vertical="center"/>
    </xf>
    <xf numFmtId="2" fontId="68" fillId="0" borderId="18" xfId="259" applyNumberFormat="1" applyFont="1" applyBorder="1" applyAlignment="1">
      <alignment horizontal="center" vertical="center"/>
    </xf>
    <xf numFmtId="173" fontId="68" fillId="0" borderId="18" xfId="34" applyFont="1" applyFill="1" applyBorder="1" applyAlignment="1">
      <alignment horizontal="center" vertical="center"/>
    </xf>
    <xf numFmtId="4" fontId="68" fillId="0" borderId="18" xfId="259" applyNumberFormat="1" applyFont="1" applyBorder="1" applyAlignment="1">
      <alignment horizontal="center" vertical="center"/>
    </xf>
    <xf numFmtId="209" fontId="68" fillId="0" borderId="101" xfId="259" applyNumberFormat="1" applyFont="1" applyBorder="1" applyAlignment="1">
      <alignment vertical="center"/>
    </xf>
    <xf numFmtId="0" fontId="68" fillId="0" borderId="102" xfId="259" applyFont="1" applyBorder="1" applyAlignment="1">
      <alignment horizontal="center" vertical="center"/>
    </xf>
    <xf numFmtId="0" fontId="67" fillId="0" borderId="22" xfId="259" applyFont="1" applyBorder="1" applyAlignment="1">
      <alignment vertical="center"/>
    </xf>
    <xf numFmtId="209" fontId="68" fillId="0" borderId="22" xfId="259" applyNumberFormat="1" applyFont="1" applyBorder="1" applyAlignment="1">
      <alignment vertical="center"/>
    </xf>
    <xf numFmtId="209" fontId="68" fillId="0" borderId="22" xfId="259" applyNumberFormat="1" applyFont="1" applyBorder="1" applyAlignment="1">
      <alignment horizontal="center" vertical="center"/>
    </xf>
    <xf numFmtId="3" fontId="68" fillId="0" borderId="23" xfId="259" applyNumberFormat="1" applyFont="1" applyBorder="1" applyAlignment="1">
      <alignment horizontal="center" vertical="center"/>
    </xf>
    <xf numFmtId="209" fontId="67" fillId="28" borderId="101" xfId="259" applyNumberFormat="1" applyFont="1" applyFill="1" applyBorder="1" applyAlignment="1">
      <alignment vertical="center"/>
    </xf>
    <xf numFmtId="3" fontId="68" fillId="0" borderId="22" xfId="259" applyNumberFormat="1" applyFont="1" applyBorder="1" applyAlignment="1">
      <alignment horizontal="center" vertical="center"/>
    </xf>
    <xf numFmtId="209" fontId="67" fillId="0" borderId="103" xfId="259" applyNumberFormat="1" applyFont="1" applyBorder="1" applyAlignment="1">
      <alignment vertical="center"/>
    </xf>
    <xf numFmtId="0" fontId="68" fillId="29" borderId="100" xfId="259" applyFont="1" applyFill="1" applyBorder="1" applyAlignment="1">
      <alignment horizontal="center" vertical="center"/>
    </xf>
    <xf numFmtId="0" fontId="67" fillId="0" borderId="18" xfId="259" applyFont="1" applyBorder="1" applyAlignment="1">
      <alignment vertical="top" wrapText="1"/>
    </xf>
    <xf numFmtId="0" fontId="68" fillId="0" borderId="18" xfId="259" applyFont="1" applyBorder="1" applyAlignment="1">
      <alignment vertical="center"/>
    </xf>
    <xf numFmtId="0" fontId="67" fillId="0" borderId="22" xfId="259" applyFont="1" applyBorder="1" applyAlignment="1">
      <alignment horizontal="center" vertical="center"/>
    </xf>
    <xf numFmtId="0" fontId="68" fillId="0" borderId="18" xfId="259" applyFont="1" applyBorder="1" applyAlignment="1">
      <alignment horizontal="center" vertical="center"/>
    </xf>
    <xf numFmtId="0" fontId="67" fillId="0" borderId="18" xfId="259" applyFont="1" applyBorder="1" applyAlignment="1">
      <alignment vertical="center"/>
    </xf>
    <xf numFmtId="209" fontId="68" fillId="0" borderId="18" xfId="259" applyNumberFormat="1" applyFont="1" applyBorder="1" applyAlignment="1">
      <alignment horizontal="center" vertical="center"/>
    </xf>
    <xf numFmtId="0" fontId="67" fillId="0" borderId="18" xfId="259" applyFont="1" applyBorder="1" applyAlignment="1">
      <alignment horizontal="center" vertical="center"/>
    </xf>
    <xf numFmtId="3" fontId="68" fillId="0" borderId="18" xfId="259" applyNumberFormat="1" applyFont="1" applyBorder="1" applyAlignment="1">
      <alignment horizontal="center" vertical="center"/>
    </xf>
    <xf numFmtId="209" fontId="67" fillId="0" borderId="18" xfId="259" applyNumberFormat="1" applyFont="1" applyBorder="1" applyAlignment="1">
      <alignment vertical="center"/>
    </xf>
    <xf numFmtId="173" fontId="68" fillId="0" borderId="18" xfId="34" applyFont="1" applyBorder="1" applyAlignment="1">
      <alignment horizontal="center" vertical="center"/>
    </xf>
    <xf numFmtId="209" fontId="68" fillId="0" borderId="19" xfId="259" applyNumberFormat="1" applyFont="1" applyBorder="1" applyAlignment="1">
      <alignment vertical="center"/>
    </xf>
    <xf numFmtId="0" fontId="68" fillId="0" borderId="36" xfId="259" applyFont="1" applyBorder="1" applyAlignment="1">
      <alignment horizontal="center" vertical="center"/>
    </xf>
    <xf numFmtId="0" fontId="67" fillId="0" borderId="0" xfId="259" applyFont="1" applyAlignment="1">
      <alignment vertical="center"/>
    </xf>
    <xf numFmtId="209" fontId="68" fillId="0" borderId="0" xfId="259" applyNumberFormat="1" applyFont="1" applyAlignment="1">
      <alignment vertical="center"/>
    </xf>
    <xf numFmtId="180" fontId="68" fillId="0" borderId="0" xfId="259" applyNumberFormat="1" applyFont="1" applyAlignment="1">
      <alignment horizontal="center" vertical="center"/>
    </xf>
    <xf numFmtId="3" fontId="68" fillId="0" borderId="0" xfId="259" applyNumberFormat="1" applyFont="1" applyAlignment="1">
      <alignment horizontal="center" vertical="center"/>
    </xf>
    <xf numFmtId="209" fontId="67" fillId="0" borderId="37" xfId="259" applyNumberFormat="1" applyFont="1" applyBorder="1" applyAlignment="1">
      <alignment vertical="center"/>
    </xf>
    <xf numFmtId="0" fontId="68" fillId="0" borderId="104" xfId="259" applyFont="1" applyBorder="1" applyAlignment="1">
      <alignment horizontal="center" vertical="center"/>
    </xf>
    <xf numFmtId="0" fontId="67" fillId="0" borderId="73" xfId="259" applyFont="1" applyBorder="1" applyAlignment="1">
      <alignment vertical="center"/>
    </xf>
    <xf numFmtId="0" fontId="67" fillId="27" borderId="100" xfId="259" applyFont="1" applyFill="1" applyBorder="1" applyAlignment="1">
      <alignment horizontal="center" vertical="center"/>
    </xf>
    <xf numFmtId="0" fontId="67" fillId="27" borderId="19" xfId="259" applyFont="1" applyFill="1" applyBorder="1" applyAlignment="1">
      <alignment horizontal="center" vertical="center"/>
    </xf>
    <xf numFmtId="209" fontId="67" fillId="27" borderId="18" xfId="259" applyNumberFormat="1" applyFont="1" applyFill="1" applyBorder="1" applyAlignment="1">
      <alignment horizontal="center" vertical="center"/>
    </xf>
    <xf numFmtId="209" fontId="67" fillId="27" borderId="18" xfId="259" applyNumberFormat="1" applyFont="1" applyFill="1" applyBorder="1" applyAlignment="1">
      <alignment horizontal="center" vertical="center" wrapText="1"/>
    </xf>
    <xf numFmtId="3" fontId="67" fillId="27" borderId="18" xfId="259" applyNumberFormat="1" applyFont="1" applyFill="1" applyBorder="1" applyAlignment="1">
      <alignment horizontal="center" vertical="center" wrapText="1"/>
    </xf>
    <xf numFmtId="209" fontId="67" fillId="27" borderId="101" xfId="259" applyNumberFormat="1" applyFont="1" applyFill="1" applyBorder="1" applyAlignment="1">
      <alignment horizontal="center" vertical="center" wrapText="1"/>
    </xf>
    <xf numFmtId="0" fontId="68" fillId="0" borderId="19" xfId="259" applyFont="1" applyBorder="1" applyAlignment="1">
      <alignment vertical="center" wrapText="1"/>
    </xf>
    <xf numFmtId="10" fontId="68" fillId="0" borderId="18" xfId="259" applyNumberFormat="1" applyFont="1" applyBorder="1" applyAlignment="1">
      <alignment horizontal="right" vertical="center"/>
    </xf>
    <xf numFmtId="0" fontId="2" fillId="0" borderId="18" xfId="133" applyBorder="1"/>
    <xf numFmtId="180" fontId="68" fillId="0" borderId="18" xfId="259" applyNumberFormat="1" applyFont="1" applyBorder="1" applyAlignment="1">
      <alignment horizontal="center" vertical="center"/>
    </xf>
    <xf numFmtId="10" fontId="68" fillId="0" borderId="18" xfId="260" applyNumberFormat="1" applyFont="1" applyFill="1" applyBorder="1" applyAlignment="1">
      <alignment horizontal="right" vertical="center"/>
    </xf>
    <xf numFmtId="49" fontId="68" fillId="0" borderId="18" xfId="261" applyNumberFormat="1" applyFont="1" applyBorder="1" applyAlignment="1">
      <alignment vertical="center" wrapText="1"/>
    </xf>
    <xf numFmtId="3" fontId="68" fillId="0" borderId="43" xfId="259" applyNumberFormat="1" applyFont="1" applyBorder="1" applyAlignment="1">
      <alignment horizontal="center" vertical="center"/>
    </xf>
    <xf numFmtId="209" fontId="67" fillId="0" borderId="105" xfId="259" applyNumberFormat="1" applyFont="1" applyBorder="1" applyAlignment="1">
      <alignment vertical="center"/>
    </xf>
    <xf numFmtId="0" fontId="68" fillId="0" borderId="18" xfId="259" applyFont="1" applyBorder="1" applyAlignment="1">
      <alignment vertical="center" wrapText="1"/>
    </xf>
    <xf numFmtId="0" fontId="70" fillId="0" borderId="100" xfId="259" applyFont="1" applyBorder="1" applyAlignment="1">
      <alignment horizontal="center" vertical="center"/>
    </xf>
    <xf numFmtId="173" fontId="68" fillId="0" borderId="18" xfId="34" applyFont="1" applyFill="1" applyBorder="1" applyAlignment="1">
      <alignment horizontal="right" vertical="center"/>
    </xf>
    <xf numFmtId="210" fontId="68" fillId="0" borderId="18" xfId="62" applyNumberFormat="1" applyFont="1" applyFill="1" applyBorder="1" applyAlignment="1">
      <alignment horizontal="center" vertical="center"/>
    </xf>
    <xf numFmtId="0" fontId="71" fillId="0" borderId="18" xfId="133" applyFont="1" applyBorder="1" applyAlignment="1">
      <alignment horizontal="center" vertical="center"/>
    </xf>
    <xf numFmtId="0" fontId="68" fillId="0" borderId="106" xfId="259" applyFont="1" applyBorder="1" applyAlignment="1">
      <alignment horizontal="center" vertical="center"/>
    </xf>
    <xf numFmtId="0" fontId="67" fillId="0" borderId="107" xfId="259" applyFont="1" applyBorder="1" applyAlignment="1">
      <alignment vertical="center"/>
    </xf>
    <xf numFmtId="209" fontId="68" fillId="0" borderId="82" xfId="259" applyNumberFormat="1" applyFont="1" applyBorder="1" applyAlignment="1">
      <alignment vertical="center"/>
    </xf>
    <xf numFmtId="180" fontId="68" fillId="0" borderId="82" xfId="259" applyNumberFormat="1" applyFont="1" applyBorder="1" applyAlignment="1">
      <alignment horizontal="center" vertical="center"/>
    </xf>
    <xf numFmtId="3" fontId="68" fillId="0" borderId="108" xfId="259" applyNumberFormat="1" applyFont="1" applyBorder="1" applyAlignment="1">
      <alignment horizontal="center" vertical="center"/>
    </xf>
    <xf numFmtId="209" fontId="67" fillId="28" borderId="109" xfId="259" applyNumberFormat="1" applyFont="1" applyFill="1" applyBorder="1" applyAlignment="1">
      <alignment vertical="center"/>
    </xf>
    <xf numFmtId="0" fontId="67" fillId="0" borderId="79" xfId="259" applyFont="1" applyBorder="1" applyAlignment="1">
      <alignment vertical="center"/>
    </xf>
    <xf numFmtId="209" fontId="68" fillId="0" borderId="79" xfId="259" applyNumberFormat="1" applyFont="1" applyBorder="1" applyAlignment="1">
      <alignment vertical="center"/>
    </xf>
    <xf numFmtId="180" fontId="68" fillId="0" borderId="79" xfId="259" applyNumberFormat="1" applyFont="1" applyBorder="1" applyAlignment="1">
      <alignment horizontal="center" vertical="center"/>
    </xf>
    <xf numFmtId="3" fontId="68" fillId="0" borderId="110" xfId="259" applyNumberFormat="1" applyFont="1" applyBorder="1" applyAlignment="1">
      <alignment horizontal="center" vertical="center"/>
    </xf>
    <xf numFmtId="209" fontId="67" fillId="28" borderId="80" xfId="259" applyNumberFormat="1" applyFont="1" applyFill="1" applyBorder="1" applyAlignment="1">
      <alignment vertical="center"/>
    </xf>
    <xf numFmtId="0" fontId="68" fillId="0" borderId="111" xfId="259" applyFont="1" applyBorder="1" applyAlignment="1">
      <alignment horizontal="center" vertical="center"/>
    </xf>
    <xf numFmtId="10" fontId="67" fillId="0" borderId="80" xfId="262" applyNumberFormat="1" applyFont="1" applyFill="1" applyBorder="1" applyAlignment="1">
      <alignment vertical="center"/>
    </xf>
    <xf numFmtId="175" fontId="68" fillId="0" borderId="18" xfId="259" applyNumberFormat="1" applyFont="1" applyBorder="1" applyAlignment="1">
      <alignment horizontal="center" vertical="center"/>
    </xf>
    <xf numFmtId="209" fontId="68" fillId="0" borderId="18" xfId="259" applyNumberFormat="1" applyFont="1" applyBorder="1" applyAlignment="1">
      <alignment vertical="center" wrapText="1"/>
    </xf>
    <xf numFmtId="209" fontId="67" fillId="0" borderId="65" xfId="259" applyNumberFormat="1" applyFont="1" applyBorder="1" applyAlignment="1">
      <alignment vertical="center"/>
    </xf>
    <xf numFmtId="0" fontId="68" fillId="0" borderId="112" xfId="259" applyFont="1" applyBorder="1" applyAlignment="1">
      <alignment horizontal="center" vertical="center"/>
    </xf>
    <xf numFmtId="0" fontId="67" fillId="0" borderId="113" xfId="259" applyFont="1" applyBorder="1" applyAlignment="1">
      <alignment vertical="center"/>
    </xf>
    <xf numFmtId="209" fontId="68" fillId="0" borderId="114" xfId="259" applyNumberFormat="1" applyFont="1" applyBorder="1" applyAlignment="1">
      <alignment vertical="center"/>
    </xf>
    <xf numFmtId="180" fontId="68" fillId="0" borderId="114" xfId="259" applyNumberFormat="1" applyFont="1" applyBorder="1" applyAlignment="1">
      <alignment horizontal="center" vertical="center"/>
    </xf>
    <xf numFmtId="3" fontId="68" fillId="0" borderId="115" xfId="259" applyNumberFormat="1" applyFont="1" applyBorder="1" applyAlignment="1">
      <alignment horizontal="center" vertical="center"/>
    </xf>
    <xf numFmtId="209" fontId="67" fillId="28" borderId="116" xfId="259" applyNumberFormat="1" applyFont="1" applyFill="1" applyBorder="1" applyAlignment="1">
      <alignment vertical="center"/>
    </xf>
    <xf numFmtId="0" fontId="68" fillId="0" borderId="117" xfId="259" applyFont="1" applyBorder="1" applyAlignment="1">
      <alignment horizontal="center" vertical="center"/>
    </xf>
    <xf numFmtId="0" fontId="67" fillId="0" borderId="118" xfId="259" applyFont="1" applyBorder="1" applyAlignment="1">
      <alignment vertical="center"/>
    </xf>
    <xf numFmtId="209" fontId="68" fillId="0" borderId="118" xfId="259" applyNumberFormat="1" applyFont="1" applyBorder="1" applyAlignment="1">
      <alignment vertical="center"/>
    </xf>
    <xf numFmtId="180" fontId="68" fillId="0" borderId="118" xfId="259" applyNumberFormat="1" applyFont="1" applyBorder="1" applyAlignment="1">
      <alignment horizontal="center" vertical="center"/>
    </xf>
    <xf numFmtId="3" fontId="68" fillId="0" borderId="118" xfId="259" applyNumberFormat="1" applyFont="1" applyBorder="1" applyAlignment="1">
      <alignment horizontal="center" vertical="center"/>
    </xf>
    <xf numFmtId="209" fontId="68" fillId="0" borderId="119" xfId="259" applyNumberFormat="1" applyFont="1" applyBorder="1" applyAlignment="1">
      <alignment vertical="center"/>
    </xf>
    <xf numFmtId="208" fontId="68" fillId="0" borderId="101" xfId="259" applyNumberFormat="1" applyFont="1" applyBorder="1" applyAlignment="1">
      <alignment vertical="center"/>
    </xf>
    <xf numFmtId="209" fontId="67" fillId="0" borderId="116" xfId="259" applyNumberFormat="1" applyFont="1" applyBorder="1" applyAlignment="1">
      <alignment vertical="center"/>
    </xf>
    <xf numFmtId="0" fontId="68" fillId="0" borderId="85" xfId="259" applyFont="1" applyBorder="1" applyAlignment="1">
      <alignment horizontal="center" vertical="center"/>
    </xf>
    <xf numFmtId="10" fontId="67" fillId="28" borderId="116" xfId="262" applyNumberFormat="1" applyFont="1" applyFill="1" applyBorder="1" applyAlignment="1">
      <alignment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85"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90" xfId="0" applyFont="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0" fontId="31" fillId="0" borderId="21" xfId="0" applyFont="1" applyBorder="1"/>
    <xf numFmtId="0" fontId="31" fillId="0" borderId="22" xfId="0" applyFont="1" applyBorder="1"/>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0" fontId="31" fillId="0" borderId="28" xfId="0" applyFont="1" applyBorder="1"/>
    <xf numFmtId="44" fontId="31" fillId="0" borderId="60" xfId="257" applyFont="1" applyBorder="1" applyAlignment="1">
      <alignment horizontal="center"/>
    </xf>
    <xf numFmtId="44" fontId="31" fillId="0" borderId="28" xfId="257"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23" xfId="0" applyFont="1" applyBorder="1"/>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31" fillId="0" borderId="19" xfId="0" applyFont="1" applyBorder="1"/>
    <xf numFmtId="204" fontId="31" fillId="0" borderId="19" xfId="0" applyNumberFormat="1" applyFont="1" applyBorder="1" applyAlignment="1">
      <alignment horizontal="center"/>
    </xf>
    <xf numFmtId="204" fontId="31" fillId="0" borderId="23" xfId="0" applyNumberFormat="1" applyFont="1" applyBorder="1" applyAlignment="1">
      <alignment horizontal="center"/>
    </xf>
    <xf numFmtId="0" fontId="44" fillId="0" borderId="11" xfId="0" applyFont="1" applyBorder="1" applyAlignment="1">
      <alignment horizontal="right" vertical="center"/>
    </xf>
    <xf numFmtId="0" fontId="44" fillId="0" borderId="0" xfId="0" applyFont="1" applyAlignment="1">
      <alignment horizontal="right"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54" fillId="0" borderId="85"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57" fillId="0" borderId="93" xfId="0" applyFont="1" applyBorder="1" applyAlignment="1">
      <alignment horizontal="center" wrapText="1"/>
    </xf>
    <xf numFmtId="0" fontId="57" fillId="0" borderId="94" xfId="0" applyFont="1" applyBorder="1" applyAlignment="1">
      <alignment horizontal="center" wrapText="1"/>
    </xf>
    <xf numFmtId="0" fontId="57" fillId="0" borderId="95" xfId="0" applyFont="1" applyBorder="1" applyAlignment="1">
      <alignment horizontal="center" wrapText="1"/>
    </xf>
    <xf numFmtId="0" fontId="33" fillId="27" borderId="18" xfId="0" applyFont="1" applyFill="1" applyBorder="1" applyAlignment="1">
      <alignment horizontal="center" wrapText="1"/>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173" fontId="31" fillId="0" borderId="19" xfId="34" applyFont="1" applyBorder="1" applyAlignment="1">
      <alignment horizontal="center"/>
    </xf>
    <xf numFmtId="173" fontId="31" fillId="0" borderId="23" xfId="34" applyFont="1" applyBorder="1" applyAlignment="1">
      <alignment horizontal="center"/>
    </xf>
    <xf numFmtId="205" fontId="31" fillId="0" borderId="19" xfId="34" applyNumberFormat="1" applyFont="1" applyBorder="1" applyAlignment="1">
      <alignment horizontal="center"/>
    </xf>
    <xf numFmtId="205" fontId="31" fillId="0" borderId="23" xfId="34" applyNumberFormat="1" applyFont="1" applyBorder="1" applyAlignment="1">
      <alignment horizontal="center"/>
    </xf>
    <xf numFmtId="205" fontId="31" fillId="0" borderId="60" xfId="34" applyNumberFormat="1" applyFont="1" applyBorder="1" applyAlignment="1">
      <alignment horizontal="center"/>
    </xf>
    <xf numFmtId="205" fontId="31" fillId="0" borderId="28" xfId="34" applyNumberFormat="1" applyFont="1" applyBorder="1" applyAlignment="1">
      <alignment horizontal="center"/>
    </xf>
    <xf numFmtId="189" fontId="31" fillId="0" borderId="19" xfId="0" applyNumberFormat="1" applyFont="1" applyBorder="1" applyAlignment="1">
      <alignment horizontal="center"/>
    </xf>
    <xf numFmtId="189" fontId="31" fillId="0" borderId="23" xfId="0" applyNumberFormat="1" applyFont="1" applyBorder="1" applyAlignment="1">
      <alignment horizontal="center"/>
    </xf>
    <xf numFmtId="0" fontId="31" fillId="0" borderId="34" xfId="0" applyFont="1" applyBorder="1" applyAlignment="1">
      <alignment horizontal="left"/>
    </xf>
    <xf numFmtId="0" fontId="31" fillId="0" borderId="16" xfId="0" applyFont="1" applyBorder="1" applyAlignment="1">
      <alignment horizontal="left"/>
    </xf>
    <xf numFmtId="0" fontId="31" fillId="0" borderId="17" xfId="0" applyFont="1" applyBorder="1" applyAlignment="1">
      <alignment horizontal="left"/>
    </xf>
    <xf numFmtId="0" fontId="31" fillId="0" borderId="21" xfId="0" applyFont="1" applyBorder="1" applyAlignment="1">
      <alignment horizontal="left"/>
    </xf>
    <xf numFmtId="0" fontId="31" fillId="0" borderId="22" xfId="0" applyFont="1" applyBorder="1" applyAlignment="1">
      <alignment horizontal="left"/>
    </xf>
    <xf numFmtId="0" fontId="31" fillId="0" borderId="23" xfId="0" applyFont="1" applyBorder="1" applyAlignment="1">
      <alignment horizontal="left"/>
    </xf>
    <xf numFmtId="0" fontId="31" fillId="0" borderId="44" xfId="0" applyFont="1" applyBorder="1" applyAlignment="1">
      <alignment horizontal="center"/>
    </xf>
    <xf numFmtId="0" fontId="31" fillId="0" borderId="17" xfId="0" applyFont="1" applyBorder="1" applyAlignment="1">
      <alignment horizontal="center"/>
    </xf>
    <xf numFmtId="0" fontId="45" fillId="24" borderId="58" xfId="0" applyFont="1" applyFill="1" applyBorder="1" applyAlignment="1">
      <alignment horizontal="left"/>
    </xf>
    <xf numFmtId="0" fontId="31" fillId="24" borderId="57" xfId="0" applyFont="1" applyFill="1" applyBorder="1" applyAlignment="1">
      <alignment horizontal="left"/>
    </xf>
    <xf numFmtId="0" fontId="31" fillId="24" borderId="77" xfId="0" applyFont="1" applyFill="1" applyBorder="1" applyAlignment="1">
      <alignment horizontal="left"/>
    </xf>
    <xf numFmtId="0" fontId="45" fillId="24" borderId="76" xfId="0" applyFont="1" applyFill="1" applyBorder="1" applyAlignment="1">
      <alignment horizontal="center"/>
    </xf>
    <xf numFmtId="0" fontId="31" fillId="24" borderId="57" xfId="0" applyFont="1" applyFill="1" applyBorder="1" applyAlignment="1">
      <alignment horizontal="center"/>
    </xf>
    <xf numFmtId="0" fontId="45" fillId="24" borderId="73" xfId="0" applyFont="1" applyFill="1" applyBorder="1" applyAlignment="1">
      <alignment horizontal="center"/>
    </xf>
    <xf numFmtId="0" fontId="45" fillId="24" borderId="43" xfId="0" applyFont="1" applyFill="1" applyBorder="1" applyAlignment="1">
      <alignment horizontal="center"/>
    </xf>
    <xf numFmtId="0" fontId="45" fillId="24" borderId="77" xfId="0" applyFont="1" applyFill="1" applyBorder="1" applyAlignment="1">
      <alignment horizontal="center"/>
    </xf>
    <xf numFmtId="0" fontId="31" fillId="0" borderId="29" xfId="0" applyFont="1" applyBorder="1" applyAlignment="1">
      <alignment horizontal="center"/>
    </xf>
    <xf numFmtId="0" fontId="31" fillId="0" borderId="33" xfId="0" applyFont="1" applyBorder="1" applyAlignment="1">
      <alignment horizontal="left"/>
    </xf>
    <xf numFmtId="0" fontId="31" fillId="0" borderId="18" xfId="0" applyFont="1" applyBorder="1" applyAlignment="1">
      <alignment horizontal="left"/>
    </xf>
    <xf numFmtId="0" fontId="31" fillId="0" borderId="18" xfId="0" applyFont="1" applyBorder="1"/>
    <xf numFmtId="2" fontId="31" fillId="0" borderId="18" xfId="0" applyNumberFormat="1" applyFont="1" applyBorder="1" applyAlignment="1">
      <alignment horizontal="center"/>
    </xf>
    <xf numFmtId="0" fontId="45" fillId="0" borderId="13" xfId="0" applyFont="1" applyBorder="1" applyAlignment="1">
      <alignment horizontal="right"/>
    </xf>
    <xf numFmtId="0" fontId="45" fillId="0" borderId="14" xfId="0" applyFont="1" applyBorder="1" applyAlignment="1">
      <alignment horizontal="right"/>
    </xf>
    <xf numFmtId="0" fontId="45" fillId="0" borderId="15" xfId="0" applyFont="1" applyBorder="1" applyAlignment="1">
      <alignment horizontal="right"/>
    </xf>
    <xf numFmtId="189" fontId="31" fillId="0" borderId="19" xfId="0" applyNumberFormat="1" applyFont="1" applyBorder="1" applyAlignment="1">
      <alignment horizontal="center" wrapText="1"/>
    </xf>
    <xf numFmtId="189" fontId="31" fillId="0" borderId="23" xfId="0" applyNumberFormat="1" applyFont="1" applyBorder="1" applyAlignment="1">
      <alignment horizontal="center" wrapText="1"/>
    </xf>
    <xf numFmtId="44" fontId="31" fillId="0" borderId="60" xfId="257" applyFont="1" applyBorder="1" applyAlignment="1"/>
    <xf numFmtId="44" fontId="31" fillId="0" borderId="28" xfId="257" applyFont="1" applyBorder="1" applyAlignment="1"/>
    <xf numFmtId="190" fontId="31" fillId="0" borderId="19" xfId="0" applyNumberFormat="1" applyFont="1" applyBorder="1" applyAlignment="1">
      <alignment horizontal="center" wrapText="1"/>
    </xf>
    <xf numFmtId="190" fontId="31" fillId="0" borderId="23" xfId="0" applyNumberFormat="1" applyFont="1" applyBorder="1" applyAlignment="1">
      <alignment horizontal="center" wrapText="1"/>
    </xf>
    <xf numFmtId="44" fontId="31" fillId="0" borderId="99" xfId="257" applyFont="1" applyBorder="1" applyAlignment="1">
      <alignment horizontal="center"/>
    </xf>
    <xf numFmtId="44" fontId="31" fillId="0" borderId="51" xfId="257" applyFont="1" applyBorder="1" applyAlignment="1">
      <alignment horizontal="center"/>
    </xf>
    <xf numFmtId="208" fontId="66" fillId="25" borderId="73" xfId="63" applyNumberFormat="1" applyFont="1" applyFill="1" applyBorder="1" applyAlignment="1">
      <alignment horizontal="left" vertical="center"/>
    </xf>
    <xf numFmtId="208" fontId="66" fillId="25" borderId="0" xfId="63" applyNumberFormat="1" applyFont="1" applyFill="1" applyBorder="1" applyAlignment="1">
      <alignment horizontal="left" vertical="center"/>
    </xf>
    <xf numFmtId="0" fontId="65" fillId="25" borderId="0" xfId="79" applyFont="1" applyFill="1" applyAlignment="1">
      <alignment horizontal="left" vertical="center" wrapText="1"/>
    </xf>
    <xf numFmtId="0" fontId="63" fillId="25" borderId="0" xfId="79" applyFont="1" applyFill="1" applyAlignment="1">
      <alignment horizontal="center" vertical="center" wrapText="1"/>
    </xf>
    <xf numFmtId="0" fontId="64" fillId="25" borderId="0" xfId="79" applyFont="1" applyFill="1" applyAlignment="1">
      <alignment horizontal="center" vertical="center" wrapText="1"/>
    </xf>
    <xf numFmtId="0" fontId="65" fillId="25" borderId="0" xfId="79" applyFont="1" applyFill="1" applyAlignment="1">
      <alignment horizontal="center" vertical="center" wrapText="1"/>
    </xf>
    <xf numFmtId="0" fontId="65" fillId="25" borderId="53" xfId="79" applyFont="1" applyFill="1" applyBorder="1" applyAlignment="1">
      <alignment horizontal="center" vertical="center" wrapText="1"/>
    </xf>
    <xf numFmtId="0" fontId="66" fillId="25" borderId="73" xfId="79" applyFont="1" applyFill="1" applyBorder="1" applyAlignment="1">
      <alignment horizontal="left" vertical="center" wrapText="1"/>
    </xf>
    <xf numFmtId="0" fontId="66" fillId="25" borderId="0" xfId="79" applyFont="1" applyFill="1" applyAlignment="1">
      <alignment horizontal="left" vertical="center" wrapText="1"/>
    </xf>
    <xf numFmtId="208" fontId="63" fillId="25" borderId="0" xfId="63" applyNumberFormat="1" applyFont="1" applyFill="1" applyBorder="1" applyAlignment="1">
      <alignment horizontal="right" vertical="center"/>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2 2" xfId="261" xr:uid="{8EA187D5-A9E9-476B-8BA3-36B87968568E}"/>
    <cellStyle name="Normal 14" xfId="258" xr:uid="{F7B24865-B809-43F7-A1D9-2E627CF73F46}"/>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Cuadrillas CLAUSS" xfId="259" xr:uid="{08BEF407-8AD5-44B8-9686-266559763B95}"/>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0" xr:uid="{70764F67-E350-4BD9-B35C-B13658D411F7}"/>
    <cellStyle name="Porcentaje 3" xfId="94" xr:uid="{00000000-0005-0000-0000-0000D5000000}"/>
    <cellStyle name="Porcentaje 3 2" xfId="262" xr:uid="{C34CCB6C-33B6-48DF-A8AC-E9A3A7F09839}"/>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63" Type="http://schemas.openxmlformats.org/officeDocument/2006/relationships/externalLink" Target="externalLinks/externalLink49.xml"/><Relationship Id="rId84" Type="http://schemas.openxmlformats.org/officeDocument/2006/relationships/externalLink" Target="externalLinks/externalLink70.xml"/><Relationship Id="rId16" Type="http://schemas.openxmlformats.org/officeDocument/2006/relationships/externalLink" Target="externalLinks/externalLink2.xml"/><Relationship Id="rId107" Type="http://schemas.openxmlformats.org/officeDocument/2006/relationships/externalLink" Target="externalLinks/externalLink93.xml"/><Relationship Id="rId11" Type="http://schemas.openxmlformats.org/officeDocument/2006/relationships/worksheet" Target="worksheets/sheet11.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74" Type="http://schemas.openxmlformats.org/officeDocument/2006/relationships/externalLink" Target="externalLinks/externalLink60.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23" Type="http://schemas.openxmlformats.org/officeDocument/2006/relationships/externalLink" Target="externalLinks/externalLink109.xml"/><Relationship Id="rId128" Type="http://schemas.openxmlformats.org/officeDocument/2006/relationships/externalLink" Target="externalLinks/externalLink114.xml"/><Relationship Id="rId5" Type="http://schemas.openxmlformats.org/officeDocument/2006/relationships/worksheet" Target="worksheets/sheet5.xml"/><Relationship Id="rId90" Type="http://schemas.openxmlformats.org/officeDocument/2006/relationships/externalLink" Target="externalLinks/externalLink76.xml"/><Relationship Id="rId95" Type="http://schemas.openxmlformats.org/officeDocument/2006/relationships/externalLink" Target="externalLinks/externalLink81.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64" Type="http://schemas.openxmlformats.org/officeDocument/2006/relationships/externalLink" Target="externalLinks/externalLink50.xml"/><Relationship Id="rId69" Type="http://schemas.openxmlformats.org/officeDocument/2006/relationships/externalLink" Target="externalLinks/externalLink55.xml"/><Relationship Id="rId113" Type="http://schemas.openxmlformats.org/officeDocument/2006/relationships/externalLink" Target="externalLinks/externalLink99.xml"/><Relationship Id="rId118" Type="http://schemas.openxmlformats.org/officeDocument/2006/relationships/externalLink" Target="externalLinks/externalLink104.xml"/><Relationship Id="rId134" Type="http://schemas.openxmlformats.org/officeDocument/2006/relationships/customXml" Target="../customXml/item2.xml"/><Relationship Id="rId80" Type="http://schemas.openxmlformats.org/officeDocument/2006/relationships/externalLink" Target="externalLinks/externalLink66.xml"/><Relationship Id="rId85" Type="http://schemas.openxmlformats.org/officeDocument/2006/relationships/externalLink" Target="externalLinks/externalLink71.xml"/><Relationship Id="rId12" Type="http://schemas.openxmlformats.org/officeDocument/2006/relationships/worksheet" Target="worksheets/sheet12.xml"/><Relationship Id="rId17" Type="http://schemas.openxmlformats.org/officeDocument/2006/relationships/externalLink" Target="externalLinks/externalLink3.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59" Type="http://schemas.openxmlformats.org/officeDocument/2006/relationships/externalLink" Target="externalLinks/externalLink45.xml"/><Relationship Id="rId103" Type="http://schemas.openxmlformats.org/officeDocument/2006/relationships/externalLink" Target="externalLinks/externalLink89.xml"/><Relationship Id="rId108" Type="http://schemas.openxmlformats.org/officeDocument/2006/relationships/externalLink" Target="externalLinks/externalLink94.xml"/><Relationship Id="rId124" Type="http://schemas.openxmlformats.org/officeDocument/2006/relationships/externalLink" Target="externalLinks/externalLink110.xml"/><Relationship Id="rId129" Type="http://schemas.openxmlformats.org/officeDocument/2006/relationships/theme" Target="theme/theme1.xml"/><Relationship Id="rId54" Type="http://schemas.openxmlformats.org/officeDocument/2006/relationships/externalLink" Target="externalLinks/externalLink40.xml"/><Relationship Id="rId70" Type="http://schemas.openxmlformats.org/officeDocument/2006/relationships/externalLink" Target="externalLinks/externalLink56.xml"/><Relationship Id="rId75" Type="http://schemas.openxmlformats.org/officeDocument/2006/relationships/externalLink" Target="externalLinks/externalLink61.xml"/><Relationship Id="rId91" Type="http://schemas.openxmlformats.org/officeDocument/2006/relationships/externalLink" Target="externalLinks/externalLink77.xml"/><Relationship Id="rId96" Type="http://schemas.openxmlformats.org/officeDocument/2006/relationships/externalLink" Target="externalLinks/externalLink8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119" Type="http://schemas.openxmlformats.org/officeDocument/2006/relationships/externalLink" Target="externalLinks/externalLink105.xml"/><Relationship Id="rId44" Type="http://schemas.openxmlformats.org/officeDocument/2006/relationships/externalLink" Target="externalLinks/externalLink30.xml"/><Relationship Id="rId60" Type="http://schemas.openxmlformats.org/officeDocument/2006/relationships/externalLink" Target="externalLinks/externalLink46.xml"/><Relationship Id="rId65" Type="http://schemas.openxmlformats.org/officeDocument/2006/relationships/externalLink" Target="externalLinks/externalLink51.xml"/><Relationship Id="rId81" Type="http://schemas.openxmlformats.org/officeDocument/2006/relationships/externalLink" Target="externalLinks/externalLink67.xml"/><Relationship Id="rId86" Type="http://schemas.openxmlformats.org/officeDocument/2006/relationships/externalLink" Target="externalLinks/externalLink72.xml"/><Relationship Id="rId130" Type="http://schemas.openxmlformats.org/officeDocument/2006/relationships/styles" Target="styles.xml"/><Relationship Id="rId135" Type="http://schemas.openxmlformats.org/officeDocument/2006/relationships/customXml" Target="../customXml/item3.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109" Type="http://schemas.openxmlformats.org/officeDocument/2006/relationships/externalLink" Target="externalLinks/externalLink9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76" Type="http://schemas.openxmlformats.org/officeDocument/2006/relationships/externalLink" Target="externalLinks/externalLink62.xml"/><Relationship Id="rId97" Type="http://schemas.openxmlformats.org/officeDocument/2006/relationships/externalLink" Target="externalLinks/externalLink83.xml"/><Relationship Id="rId104" Type="http://schemas.openxmlformats.org/officeDocument/2006/relationships/externalLink" Target="externalLinks/externalLink90.xml"/><Relationship Id="rId120" Type="http://schemas.openxmlformats.org/officeDocument/2006/relationships/externalLink" Target="externalLinks/externalLink106.xml"/><Relationship Id="rId125" Type="http://schemas.openxmlformats.org/officeDocument/2006/relationships/externalLink" Target="externalLinks/externalLink111.xml"/><Relationship Id="rId7" Type="http://schemas.openxmlformats.org/officeDocument/2006/relationships/worksheet" Target="worksheets/sheet7.xml"/><Relationship Id="rId71" Type="http://schemas.openxmlformats.org/officeDocument/2006/relationships/externalLink" Target="externalLinks/externalLink57.xml"/><Relationship Id="rId92" Type="http://schemas.openxmlformats.org/officeDocument/2006/relationships/externalLink" Target="externalLinks/externalLink78.xml"/><Relationship Id="rId2" Type="http://schemas.openxmlformats.org/officeDocument/2006/relationships/worksheet" Target="worksheets/sheet2.xml"/><Relationship Id="rId29" Type="http://schemas.openxmlformats.org/officeDocument/2006/relationships/externalLink" Target="externalLinks/externalLink15.xml"/><Relationship Id="rId24" Type="http://schemas.openxmlformats.org/officeDocument/2006/relationships/externalLink" Target="externalLinks/externalLink10.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66" Type="http://schemas.openxmlformats.org/officeDocument/2006/relationships/externalLink" Target="externalLinks/externalLink52.xml"/><Relationship Id="rId87" Type="http://schemas.openxmlformats.org/officeDocument/2006/relationships/externalLink" Target="externalLinks/externalLink73.xml"/><Relationship Id="rId110" Type="http://schemas.openxmlformats.org/officeDocument/2006/relationships/externalLink" Target="externalLinks/externalLink96.xml"/><Relationship Id="rId115" Type="http://schemas.openxmlformats.org/officeDocument/2006/relationships/externalLink" Target="externalLinks/externalLink101.xml"/><Relationship Id="rId131" Type="http://schemas.openxmlformats.org/officeDocument/2006/relationships/sharedStrings" Target="sharedStrings.xml"/><Relationship Id="rId61" Type="http://schemas.openxmlformats.org/officeDocument/2006/relationships/externalLink" Target="externalLinks/externalLink47.xml"/><Relationship Id="rId82" Type="http://schemas.openxmlformats.org/officeDocument/2006/relationships/externalLink" Target="externalLinks/externalLink68.xml"/><Relationship Id="rId19" Type="http://schemas.openxmlformats.org/officeDocument/2006/relationships/externalLink" Target="externalLinks/externalLink5.xml"/><Relationship Id="rId14" Type="http://schemas.openxmlformats.org/officeDocument/2006/relationships/worksheet" Target="worksheets/sheet14.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56" Type="http://schemas.openxmlformats.org/officeDocument/2006/relationships/externalLink" Target="externalLinks/externalLink42.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105" Type="http://schemas.openxmlformats.org/officeDocument/2006/relationships/externalLink" Target="externalLinks/externalLink91.xml"/><Relationship Id="rId126" Type="http://schemas.openxmlformats.org/officeDocument/2006/relationships/externalLink" Target="externalLinks/externalLink112.xml"/><Relationship Id="rId8" Type="http://schemas.openxmlformats.org/officeDocument/2006/relationships/worksheet" Target="worksheets/sheet8.xml"/><Relationship Id="rId51" Type="http://schemas.openxmlformats.org/officeDocument/2006/relationships/externalLink" Target="externalLinks/externalLink37.xml"/><Relationship Id="rId72" Type="http://schemas.openxmlformats.org/officeDocument/2006/relationships/externalLink" Target="externalLinks/externalLink58.xml"/><Relationship Id="rId93" Type="http://schemas.openxmlformats.org/officeDocument/2006/relationships/externalLink" Target="externalLinks/externalLink79.xml"/><Relationship Id="rId98" Type="http://schemas.openxmlformats.org/officeDocument/2006/relationships/externalLink" Target="externalLinks/externalLink84.xml"/><Relationship Id="rId121" Type="http://schemas.openxmlformats.org/officeDocument/2006/relationships/externalLink" Target="externalLinks/externalLink107.xml"/><Relationship Id="rId3" Type="http://schemas.openxmlformats.org/officeDocument/2006/relationships/worksheet" Target="worksheets/sheet3.xml"/><Relationship Id="rId25" Type="http://schemas.openxmlformats.org/officeDocument/2006/relationships/externalLink" Target="externalLinks/externalLink11.xml"/><Relationship Id="rId46" Type="http://schemas.openxmlformats.org/officeDocument/2006/relationships/externalLink" Target="externalLinks/externalLink32.xml"/><Relationship Id="rId67" Type="http://schemas.openxmlformats.org/officeDocument/2006/relationships/externalLink" Target="externalLinks/externalLink53.xml"/><Relationship Id="rId116" Type="http://schemas.openxmlformats.org/officeDocument/2006/relationships/externalLink" Target="externalLinks/externalLink102.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62" Type="http://schemas.openxmlformats.org/officeDocument/2006/relationships/externalLink" Target="externalLinks/externalLink48.xml"/><Relationship Id="rId83" Type="http://schemas.openxmlformats.org/officeDocument/2006/relationships/externalLink" Target="externalLinks/externalLink69.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32" Type="http://schemas.openxmlformats.org/officeDocument/2006/relationships/calcChain" Target="calcChain.xml"/><Relationship Id="rId15" Type="http://schemas.openxmlformats.org/officeDocument/2006/relationships/externalLink" Target="externalLinks/externalLink1.xml"/><Relationship Id="rId36" Type="http://schemas.openxmlformats.org/officeDocument/2006/relationships/externalLink" Target="externalLinks/externalLink22.xml"/><Relationship Id="rId57" Type="http://schemas.openxmlformats.org/officeDocument/2006/relationships/externalLink" Target="externalLinks/externalLink43.xml"/><Relationship Id="rId106" Type="http://schemas.openxmlformats.org/officeDocument/2006/relationships/externalLink" Target="externalLinks/externalLink92.xml"/><Relationship Id="rId127" Type="http://schemas.openxmlformats.org/officeDocument/2006/relationships/externalLink" Target="externalLinks/externalLink113.xml"/><Relationship Id="rId10" Type="http://schemas.openxmlformats.org/officeDocument/2006/relationships/worksheet" Target="worksheets/sheet10.xml"/><Relationship Id="rId31" Type="http://schemas.openxmlformats.org/officeDocument/2006/relationships/externalLink" Target="externalLinks/externalLink17.xml"/><Relationship Id="rId52" Type="http://schemas.openxmlformats.org/officeDocument/2006/relationships/externalLink" Target="externalLinks/externalLink38.xml"/><Relationship Id="rId73" Type="http://schemas.openxmlformats.org/officeDocument/2006/relationships/externalLink" Target="externalLinks/externalLink59.xml"/><Relationship Id="rId78" Type="http://schemas.openxmlformats.org/officeDocument/2006/relationships/externalLink" Target="externalLinks/externalLink64.xml"/><Relationship Id="rId94" Type="http://schemas.openxmlformats.org/officeDocument/2006/relationships/externalLink" Target="externalLinks/externalLink80.xml"/><Relationship Id="rId99" Type="http://schemas.openxmlformats.org/officeDocument/2006/relationships/externalLink" Target="externalLinks/externalLink85.xml"/><Relationship Id="rId101" Type="http://schemas.openxmlformats.org/officeDocument/2006/relationships/externalLink" Target="externalLinks/externalLink87.xml"/><Relationship Id="rId122" Type="http://schemas.openxmlformats.org/officeDocument/2006/relationships/externalLink" Target="externalLinks/externalLink10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2.xml"/><Relationship Id="rId47" Type="http://schemas.openxmlformats.org/officeDocument/2006/relationships/externalLink" Target="externalLinks/externalLink33.xml"/><Relationship Id="rId68" Type="http://schemas.openxmlformats.org/officeDocument/2006/relationships/externalLink" Target="externalLinks/externalLink54.xml"/><Relationship Id="rId89" Type="http://schemas.openxmlformats.org/officeDocument/2006/relationships/externalLink" Target="externalLinks/externalLink75.xml"/><Relationship Id="rId112" Type="http://schemas.openxmlformats.org/officeDocument/2006/relationships/externalLink" Target="externalLinks/externalLink98.xml"/><Relationship Id="rId133"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993321</xdr:colOff>
      <xdr:row>39</xdr:row>
      <xdr:rowOff>421820</xdr:rowOff>
    </xdr:from>
    <xdr:to>
      <xdr:col>6</xdr:col>
      <xdr:colOff>4204607</xdr:colOff>
      <xdr:row>41</xdr:row>
      <xdr:rowOff>410097</xdr:rowOff>
    </xdr:to>
    <xdr:pic>
      <xdr:nvPicPr>
        <xdr:cNvPr id="3" name="Imagen 2">
          <a:extLst>
            <a:ext uri="{FF2B5EF4-FFF2-40B4-BE49-F238E27FC236}">
              <a16:creationId xmlns:a16="http://schemas.microsoft.com/office/drawing/2014/main" id="{416EC0AD-82F6-4AD6-9553-951DED96E0C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36821" y="14872606"/>
          <a:ext cx="3211286" cy="11857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4CD5F3F-9C54-4616-A5A8-63E0E5E7F9C9}"/>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63FF7A1-4742-4704-AB7E-1DFA715828B5}"/>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5EF3CD0-3540-4C20-AA9B-08C3C542F799}"/>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4D42135-66B9-4D74-92C9-5A297D6E113A}"/>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6968779-9FFC-48ED-9BF6-A7183A5ADDBB}"/>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5B22D22-7032-4A35-B48E-90BC9ED13EDC}"/>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732DFFA-9045-425C-B222-5634142055A7}"/>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8FDEB07-DB63-49D9-8C4A-CE6C997F9B5C}"/>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17EAF99-F01E-4511-B565-4F62630D0A20}"/>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6E37DA4-7C6D-4EAB-8898-C6CB66FE1A6F}"/>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2064AF9-C0D2-4E4A-B638-F5A5352D51E0}"/>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0824B80-F763-4715-BF7F-330182F32FDE}"/>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7A8DCCB-5A4C-4F3A-8CAF-387B5E6AFBF4}"/>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687B1E9-E72B-4580-B536-60AADB235622}"/>
            </a:ext>
          </a:extLst>
        </xdr:cNvPr>
        <xdr:cNvSpPr/>
      </xdr:nvSpPr>
      <xdr:spPr bwMode="auto">
        <a:xfrm>
          <a:off x="7343775"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5222E77-73A7-4F63-BB92-9E2FAF5C2040}"/>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D9ED2E5-10C8-4EBD-AFBC-BF5C8A7DB43A}"/>
            </a:ext>
          </a:extLst>
        </xdr:cNvPr>
        <xdr:cNvSpPr/>
      </xdr:nvSpPr>
      <xdr:spPr bwMode="auto">
        <a:xfrm>
          <a:off x="7343775"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953477-D24B-4AF3-B173-B1584AA4A07F}"/>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C46736C-E0B8-4EAF-9D7E-0C35351E6412}"/>
            </a:ext>
          </a:extLst>
        </xdr:cNvPr>
        <xdr:cNvSpPr/>
      </xdr:nvSpPr>
      <xdr:spPr bwMode="auto">
        <a:xfrm>
          <a:off x="7343775"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97A83A6-94FE-4BFC-A5B1-07E296FB511F}"/>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9797EF0-199A-45F9-B320-1CB807004FA9}"/>
            </a:ext>
          </a:extLst>
        </xdr:cNvPr>
        <xdr:cNvSpPr/>
      </xdr:nvSpPr>
      <xdr:spPr bwMode="auto">
        <a:xfrm>
          <a:off x="7343775"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Accidentalidad"/>
      <sheetName val="Causa Posible"/>
      <sheetName val="Lista ICCU"/>
      <sheetName val="BASE DE DATOS DE PRECIOS"/>
      <sheetName val="TARIFAS MATERIALES"/>
      <sheetName val="TARIFAS EQUIPOS "/>
      <sheetName val="TARIFA SALARIOS"/>
      <sheetName val="ó&gt;_x005f_x0000__x005f_x0001__x005f_x0000__x005f_x0000__"/>
      <sheetName val="PRES"/>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AMOBLAMINETO"/>
      <sheetName val="LISTA"/>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AI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refreshError="1"/>
      <sheetData sheetId="1685" refreshError="1"/>
      <sheetData sheetId="1686" refreshError="1"/>
      <sheetData sheetId="1687"/>
      <sheetData sheetId="1688"/>
      <sheetData sheetId="1689"/>
      <sheetData sheetId="1690"/>
      <sheetData sheetId="1691"/>
      <sheetData sheetId="1692"/>
      <sheetData sheetId="1693"/>
      <sheetData sheetId="1694"/>
      <sheetData sheetId="1695"/>
      <sheetData sheetId="1696"/>
      <sheetData sheetId="1697"/>
      <sheetData sheetId="1698" refreshError="1"/>
      <sheetData sheetId="1699" refreshError="1"/>
      <sheetData sheetId="1700" refreshError="1"/>
      <sheetData sheetId="1701"/>
      <sheetData sheetId="1702"/>
      <sheetData sheetId="1703"/>
      <sheetData sheetId="1704"/>
      <sheetData sheetId="1705"/>
      <sheetData sheetId="1706"/>
      <sheetData sheetId="1707"/>
      <sheetData sheetId="1708"/>
      <sheetData sheetId="1709"/>
      <sheetData sheetId="1710"/>
      <sheetData sheetId="1711" refreshError="1"/>
      <sheetData sheetId="17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Users\JoseGabriel\Downloads\Ví"/>
      <sheetName val="\Users\JoseGabriel\Documents\Mi"/>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Users\aljipego\Downloads\Vínc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_de_Diseño"/>
      <sheetName val="Ppto_total"/>
      <sheetName val="Resumen_tubería"/>
      <sheetName val="Tabla_4_1_Distrito_Nº1"/>
      <sheetName val="Tabla_4_2_Distrito_Nº2"/>
      <sheetName val="Tabal_4_3_Resumén_distritos"/>
      <sheetName val="Tabla_4_4_Sistemas"/>
      <sheetName val="Ppto_alcantarillado"/>
      <sheetName val="FACTOR PRESTACIONAL 2008"/>
      <sheetName val="SALARIO CELADOR 2008"/>
      <sheetName val="TARIFAS DIARIO OFICIAL 2008"/>
      <sheetName val="COSTOS OFICINA"/>
      <sheetName val="COSTOS CAMPAMENTO"/>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VR-PROP MOD 1"/>
      <sheetName val="FORMULA"/>
      <sheetName val="PRECIO"/>
      <sheetName val="I M"/>
      <sheetName val="SOÑANDO"/>
      <sheetName val="EV 424 CON 5 (2)"/>
      <sheetName val="Precios no oficial"/>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ETAPA 50 SMMLV"/>
      <sheetName val="FormCan"/>
      <sheetName val="Prog"/>
      <sheetName val="PrecRec"/>
      <sheetName val="SUB APU"/>
      <sheetName val="SUB_AP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MANUAL"/>
      <sheetName val="INSUMOS (2)"/>
      <sheetName val="ITEM"/>
      <sheetName val="M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LN5-CHC.4-7-SS7"/>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TARIF2002"/>
      <sheetName val="Form8_bombas"/>
      <sheetName val="Form8_h2"/>
      <sheetName val="Form8_lubricacion"/>
      <sheetName val="Form8_regeneracion"/>
      <sheetName val="tub"/>
      <sheetName val="val"/>
      <sheetName val="tub_lub"/>
      <sheetName val="pintura"/>
      <sheetName val="partidas_cant_tub_final_04"/>
      <sheetName val="DISEÑO HIDROSANITARIO"/>
      <sheetName val="DISEÑO ELECTRICO"/>
      <sheetName val="OBRA EJECUTADA"/>
      <sheetName val="OBRA EJECUTADA POR CANCELAR"/>
      <sheetName val="OBRA A EJECUTAR"/>
      <sheetName val="BALANCE 1P INICIAL"/>
      <sheetName val="BALANCE 1P FINAL"/>
      <sheetName val="C-M-H"/>
      <sheetName val="PACC Contratacion"/>
      <sheetName val="Contratacion PME v021"/>
      <sheetName val="Ppto EL COPEY"/>
      <sheetName val="bocatoma"/>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ESUPUESTO IE"/>
      <sheetName val="APUS  IE"/>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UNITARIOS GENERALES"/>
      <sheetName val="MC SF GAVIONES"/>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row r="1">
          <cell r="A1" t="str">
            <v>INSTITUTO NACIONAL DE VIAS</v>
          </cell>
        </row>
      </sheetData>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sheetData sheetId="862"/>
      <sheetData sheetId="863"/>
      <sheetData sheetId="864"/>
      <sheetData sheetId="865"/>
      <sheetData sheetId="866">
        <row r="1">
          <cell r="A1" t="str">
            <v>INSTITUTO NACIONAL DE VIAS</v>
          </cell>
        </row>
      </sheetData>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ow r="1">
          <cell r="A1" t="str">
            <v>INSTITUTO NACIONAL DE VIAS</v>
          </cell>
        </row>
      </sheetData>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row r="51">
          <cell r="D51">
            <v>698</v>
          </cell>
        </row>
      </sheetData>
      <sheetData sheetId="985"/>
      <sheetData sheetId="986">
        <row r="1">
          <cell r="A1" t="str">
            <v>INSTITUTO NACIONAL DE VIAS</v>
          </cell>
        </row>
      </sheetData>
      <sheetData sheetId="987">
        <row r="33">
          <cell r="C33">
            <v>0.77967625899280601</v>
          </cell>
        </row>
      </sheetData>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row r="5">
          <cell r="E5" t="str">
            <v>CANTIDAD</v>
          </cell>
        </row>
      </sheetData>
      <sheetData sheetId="1007">
        <row r="5">
          <cell r="E5" t="str">
            <v>CANTIDAD</v>
          </cell>
        </row>
      </sheetData>
      <sheetData sheetId="1008"/>
      <sheetData sheetId="1009"/>
      <sheetData sheetId="1010"/>
      <sheetData sheetId="1011"/>
      <sheetData sheetId="1012"/>
      <sheetData sheetId="1013">
        <row r="33">
          <cell r="C33">
            <v>0.77967625899280601</v>
          </cell>
        </row>
      </sheetData>
      <sheetData sheetId="1014"/>
      <sheetData sheetId="1015"/>
      <sheetData sheetId="1016"/>
      <sheetData sheetId="1017"/>
      <sheetData sheetId="1018"/>
      <sheetData sheetId="1019"/>
      <sheetData sheetId="1020"/>
      <sheetData sheetId="1021">
        <row r="1">
          <cell r="B1" t="str">
            <v>CTO-102-2002</v>
          </cell>
        </row>
      </sheetData>
      <sheetData sheetId="1022"/>
      <sheetData sheetId="1023"/>
      <sheetData sheetId="1024"/>
      <sheetData sheetId="1025">
        <row r="50">
          <cell r="H50">
            <v>971</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row r="52">
          <cell r="H52">
            <v>117768</v>
          </cell>
        </row>
      </sheetData>
      <sheetData sheetId="1052"/>
      <sheetData sheetId="1053"/>
      <sheetData sheetId="1054"/>
      <sheetData sheetId="1055"/>
      <sheetData sheetId="1056"/>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sheetData sheetId="2799">
        <row r="1">
          <cell r="A1" t="str">
            <v>ITEM</v>
          </cell>
        </row>
      </sheetData>
      <sheetData sheetId="2800">
        <row r="1">
          <cell r="A1" t="str">
            <v>EQUIPO</v>
          </cell>
        </row>
      </sheetData>
      <sheetData sheetId="2801">
        <row r="1">
          <cell r="A1" t="str">
            <v>ADMINISTRACION</v>
          </cell>
        </row>
      </sheetData>
      <sheetData sheetId="2802"/>
      <sheetData sheetId="2803"/>
      <sheetData sheetId="2804"/>
      <sheetData sheetId="2805"/>
      <sheetData sheetId="2806"/>
      <sheetData sheetId="2807" refreshError="1"/>
      <sheetData sheetId="2808" refreshError="1"/>
      <sheetData sheetId="2809"/>
      <sheetData sheetId="2810"/>
      <sheetData sheetId="2811">
        <row r="1">
          <cell r="A1" t="str">
            <v>ITEM</v>
          </cell>
        </row>
      </sheetData>
      <sheetData sheetId="2812">
        <row r="1">
          <cell r="A1" t="str">
            <v>EQUIPO</v>
          </cell>
        </row>
      </sheetData>
      <sheetData sheetId="2813">
        <row r="1">
          <cell r="A1" t="str">
            <v>ADMINISTRACION</v>
          </cell>
        </row>
      </sheetData>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refreshError="1"/>
      <sheetData sheetId="2884" refreshError="1"/>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sheetData sheetId="292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sheetData sheetId="2990"/>
      <sheetData sheetId="2991" refreshError="1"/>
      <sheetData sheetId="2992" refreshError="1"/>
      <sheetData sheetId="2993"/>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sheetData sheetId="3004"/>
      <sheetData sheetId="3005"/>
      <sheetData sheetId="3006"/>
      <sheetData sheetId="3007"/>
      <sheetData sheetId="3008"/>
      <sheetData sheetId="3009"/>
      <sheetData sheetId="3010"/>
      <sheetData sheetId="3011"/>
      <sheetData sheetId="3012">
        <row r="1">
          <cell r="A1" t="str">
            <v>ITEM</v>
          </cell>
        </row>
      </sheetData>
      <sheetData sheetId="3013">
        <row r="1">
          <cell r="A1" t="str">
            <v>EQUIPO</v>
          </cell>
        </row>
      </sheetData>
      <sheetData sheetId="3014">
        <row r="1">
          <cell r="A1" t="str">
            <v>ADMINISTRACION</v>
          </cell>
        </row>
      </sheetData>
      <sheetData sheetId="3015"/>
      <sheetData sheetId="3016"/>
      <sheetData sheetId="3017"/>
      <sheetData sheetId="3018"/>
      <sheetData sheetId="3019"/>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ow r="1">
          <cell r="A1" t="str">
            <v>EQUIPO</v>
          </cell>
        </row>
      </sheetData>
      <sheetData sheetId="3033">
        <row r="1">
          <cell r="A1" t="str">
            <v>ADMINISTRACION</v>
          </cell>
        </row>
      </sheetData>
      <sheetData sheetId="3034"/>
      <sheetData sheetId="3035"/>
      <sheetData sheetId="3036"/>
      <sheetData sheetId="3037"/>
      <sheetData sheetId="3038"/>
      <sheetData sheetId="3039"/>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sheetData sheetId="3057"/>
      <sheetData sheetId="3058" refreshError="1"/>
      <sheetData sheetId="3059"/>
      <sheetData sheetId="3060" refreshError="1"/>
      <sheetData sheetId="3061">
        <row r="1">
          <cell r="A1" t="str">
            <v>EQUIPO</v>
          </cell>
        </row>
      </sheetData>
      <sheetData sheetId="3062">
        <row r="1">
          <cell r="A1" t="str">
            <v>ADMINISTRACION</v>
          </cell>
        </row>
      </sheetData>
      <sheetData sheetId="3063"/>
      <sheetData sheetId="3064"/>
      <sheetData sheetId="3065"/>
      <sheetData sheetId="3066"/>
      <sheetData sheetId="3067"/>
      <sheetData sheetId="3068"/>
      <sheetData sheetId="3069"/>
      <sheetData sheetId="3070"/>
      <sheetData sheetId="3071">
        <row r="1">
          <cell r="A1" t="str">
            <v>ITEM</v>
          </cell>
        </row>
      </sheetData>
      <sheetData sheetId="3072">
        <row r="1">
          <cell r="A1" t="str">
            <v>EQUIPO</v>
          </cell>
        </row>
      </sheetData>
      <sheetData sheetId="3073">
        <row r="1">
          <cell r="A1" t="str">
            <v>ADMINISTRACION</v>
          </cell>
        </row>
      </sheetData>
      <sheetData sheetId="3074">
        <row r="1">
          <cell r="A1" t="str">
            <v>INSTITUTO NACIONAL DE VIAS</v>
          </cell>
        </row>
      </sheetData>
      <sheetData sheetId="3075" refreshError="1"/>
      <sheetData sheetId="3076" refreshError="1"/>
      <sheetData sheetId="3077"/>
      <sheetData sheetId="3078"/>
      <sheetData sheetId="3079"/>
      <sheetData sheetId="3080"/>
      <sheetData sheetId="3081"/>
      <sheetData sheetId="3082"/>
      <sheetData sheetId="3083"/>
      <sheetData sheetId="3084"/>
      <sheetData sheetId="3085" refreshError="1"/>
      <sheetData sheetId="3086" refreshError="1"/>
      <sheetData sheetId="3087" refreshError="1"/>
      <sheetData sheetId="3088" refreshError="1"/>
      <sheetData sheetId="3089" refreshError="1"/>
      <sheetData sheetId="3090" refreshError="1"/>
      <sheetData sheetId="3091" refreshError="1"/>
      <sheetData sheetId="3092"/>
      <sheetData sheetId="3093"/>
      <sheetData sheetId="3094"/>
      <sheetData sheetId="3095"/>
      <sheetData sheetId="3096"/>
      <sheetData sheetId="3097"/>
      <sheetData sheetId="3098"/>
      <sheetData sheetId="3099"/>
      <sheetData sheetId="3100" refreshError="1"/>
      <sheetData sheetId="3101" refreshError="1"/>
      <sheetData sheetId="3102"/>
      <sheetData sheetId="3103" refreshError="1"/>
      <sheetData sheetId="3104" refreshError="1"/>
      <sheetData sheetId="3105" refreshError="1"/>
      <sheetData sheetId="3106"/>
      <sheetData sheetId="3107" refreshError="1"/>
      <sheetData sheetId="3108"/>
      <sheetData sheetId="3109"/>
      <sheetData sheetId="3110"/>
      <sheetData sheetId="3111"/>
      <sheetData sheetId="3112">
        <row r="1">
          <cell r="C1">
            <v>0.2</v>
          </cell>
        </row>
      </sheetData>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row r="8">
          <cell r="A8">
            <v>2.1</v>
          </cell>
        </row>
      </sheetData>
      <sheetData sheetId="3127">
        <row r="8">
          <cell r="A8">
            <v>3.1</v>
          </cell>
        </row>
      </sheetData>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row r="2">
          <cell r="A2" t="str">
            <v>ACTA No</v>
          </cell>
        </row>
      </sheetData>
      <sheetData sheetId="3143"/>
      <sheetData sheetId="3144"/>
      <sheetData sheetId="3145"/>
      <sheetData sheetId="3146"/>
      <sheetData sheetId="3147"/>
      <sheetData sheetId="3148"/>
      <sheetData sheetId="3149"/>
      <sheetData sheetId="3150">
        <row r="1">
          <cell r="A1" t="str">
            <v>INSTITUTO NACIONAL DE VIAS</v>
          </cell>
        </row>
      </sheetData>
      <sheetData sheetId="3151"/>
      <sheetData sheetId="3152"/>
      <sheetData sheetId="3153"/>
      <sheetData sheetId="3154"/>
      <sheetData sheetId="3155"/>
      <sheetData sheetId="3156"/>
      <sheetData sheetId="3157"/>
      <sheetData sheetId="3158"/>
      <sheetData sheetId="3159"/>
      <sheetData sheetId="3160">
        <row r="1">
          <cell r="A1" t="str">
            <v>Name</v>
          </cell>
        </row>
      </sheetData>
      <sheetData sheetId="3161"/>
      <sheetData sheetId="3162"/>
      <sheetData sheetId="3163"/>
      <sheetData sheetId="3164"/>
      <sheetData sheetId="3165">
        <row r="1">
          <cell r="A1" t="str">
            <v>ITEM</v>
          </cell>
        </row>
      </sheetData>
      <sheetData sheetId="3166">
        <row r="1">
          <cell r="A1" t="str">
            <v>EQUIPO</v>
          </cell>
        </row>
      </sheetData>
      <sheetData sheetId="3167">
        <row r="1">
          <cell r="A1" t="str">
            <v>ADMINISTRACION</v>
          </cell>
        </row>
      </sheetData>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sheetData sheetId="3215"/>
      <sheetData sheetId="3216"/>
      <sheetData sheetId="3217" refreshError="1"/>
      <sheetData sheetId="3218" refreshError="1"/>
      <sheetData sheetId="3219"/>
      <sheetData sheetId="3220"/>
      <sheetData sheetId="3221"/>
      <sheetData sheetId="3222"/>
      <sheetData sheetId="3223"/>
      <sheetData sheetId="3224" refreshError="1"/>
      <sheetData sheetId="3225"/>
      <sheetData sheetId="3226"/>
      <sheetData sheetId="3227"/>
      <sheetData sheetId="3228"/>
      <sheetData sheetId="3229"/>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sheetData sheetId="3291">
        <row r="3">
          <cell r="A3">
            <v>1</v>
          </cell>
        </row>
      </sheetData>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ow r="3">
          <cell r="A3">
            <v>1</v>
          </cell>
        </row>
      </sheetData>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ow r="1">
          <cell r="A1" t="str">
            <v>ITEM</v>
          </cell>
        </row>
      </sheetData>
      <sheetData sheetId="3396">
        <row r="1">
          <cell r="A1" t="str">
            <v>EQUIPO</v>
          </cell>
        </row>
      </sheetData>
      <sheetData sheetId="3397" refreshError="1"/>
      <sheetData sheetId="3398"/>
      <sheetData sheetId="3399" refreshError="1"/>
      <sheetData sheetId="3400">
        <row r="3">
          <cell r="A3">
            <v>1</v>
          </cell>
        </row>
      </sheetData>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sheetData sheetId="3413"/>
      <sheetData sheetId="3414">
        <row r="1">
          <cell r="C1">
            <v>0.2</v>
          </cell>
        </row>
      </sheetData>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sheetData sheetId="3440"/>
      <sheetData sheetId="3441"/>
      <sheetData sheetId="3442"/>
      <sheetData sheetId="3443"/>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sheetData sheetId="3462" refreshError="1"/>
      <sheetData sheetId="3463"/>
      <sheetData sheetId="3464"/>
      <sheetData sheetId="3465"/>
      <sheetData sheetId="3466"/>
      <sheetData sheetId="3467"/>
      <sheetData sheetId="3468"/>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row r="1">
          <cell r="A1" t="str">
            <v>ITEM</v>
          </cell>
        </row>
      </sheetData>
      <sheetData sheetId="3505">
        <row r="1">
          <cell r="A1" t="str">
            <v>ITEM</v>
          </cell>
        </row>
      </sheetData>
      <sheetData sheetId="3506" refreshError="1"/>
      <sheetData sheetId="3507">
        <row r="1">
          <cell r="A1" t="str">
            <v>ADMINISTRACION</v>
          </cell>
        </row>
      </sheetData>
      <sheetData sheetId="3508"/>
      <sheetData sheetId="3509"/>
      <sheetData sheetId="3510"/>
      <sheetData sheetId="3511"/>
      <sheetData sheetId="3512">
        <row r="1">
          <cell r="A1" t="str">
            <v>ITEM</v>
          </cell>
        </row>
      </sheetData>
      <sheetData sheetId="3513">
        <row r="1">
          <cell r="A1" t="str">
            <v>EQUIPO</v>
          </cell>
        </row>
      </sheetData>
      <sheetData sheetId="3514">
        <row r="1">
          <cell r="A1" t="str">
            <v>ADMINISTRACION</v>
          </cell>
        </row>
      </sheetData>
      <sheetData sheetId="3515"/>
      <sheetData sheetId="3516">
        <row r="1">
          <cell r="A1" t="str">
            <v>ITEM</v>
          </cell>
        </row>
      </sheetData>
      <sheetData sheetId="3517">
        <row r="1">
          <cell r="A1" t="str">
            <v>EQUIPO</v>
          </cell>
        </row>
      </sheetData>
      <sheetData sheetId="3518">
        <row r="1">
          <cell r="A1" t="str">
            <v>ADMINISTRACION</v>
          </cell>
        </row>
      </sheetData>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row r="1">
          <cell r="A1" t="str">
            <v>ITEM</v>
          </cell>
        </row>
      </sheetData>
      <sheetData sheetId="3536">
        <row r="1">
          <cell r="A1" t="str">
            <v>EQUIPO</v>
          </cell>
        </row>
      </sheetData>
      <sheetData sheetId="3537">
        <row r="1">
          <cell r="A1" t="str">
            <v>ADMINISTRACION</v>
          </cell>
        </row>
      </sheetData>
      <sheetData sheetId="3538"/>
      <sheetData sheetId="3539">
        <row r="1">
          <cell r="A1" t="str">
            <v>ITEM</v>
          </cell>
        </row>
      </sheetData>
      <sheetData sheetId="3540">
        <row r="1">
          <cell r="A1" t="str">
            <v>EQUIPO</v>
          </cell>
        </row>
      </sheetData>
      <sheetData sheetId="3541">
        <row r="1">
          <cell r="A1" t="str">
            <v>ADMINISTRACION</v>
          </cell>
        </row>
      </sheetData>
      <sheetData sheetId="3542"/>
      <sheetData sheetId="3543"/>
      <sheetData sheetId="3544"/>
      <sheetData sheetId="3545"/>
      <sheetData sheetId="3546">
        <row r="1">
          <cell r="A1" t="str">
            <v>ITEM</v>
          </cell>
        </row>
      </sheetData>
      <sheetData sheetId="3547">
        <row r="1">
          <cell r="A1" t="str">
            <v>EQUIPO</v>
          </cell>
        </row>
      </sheetData>
      <sheetData sheetId="3548">
        <row r="1">
          <cell r="A1" t="str">
            <v>ADMINISTRACION</v>
          </cell>
        </row>
      </sheetData>
      <sheetData sheetId="3549"/>
      <sheetData sheetId="3550"/>
      <sheetData sheetId="3551">
        <row r="1">
          <cell r="A1" t="str">
            <v>ITEM</v>
          </cell>
        </row>
      </sheetData>
      <sheetData sheetId="3552">
        <row r="1">
          <cell r="A1" t="str">
            <v>EQUIPO</v>
          </cell>
        </row>
      </sheetData>
      <sheetData sheetId="3553">
        <row r="1">
          <cell r="A1" t="str">
            <v>ADMINISTRACION</v>
          </cell>
        </row>
      </sheetData>
      <sheetData sheetId="3554"/>
      <sheetData sheetId="3555"/>
      <sheetData sheetId="3556"/>
      <sheetData sheetId="3557"/>
      <sheetData sheetId="3558"/>
      <sheetData sheetId="3559">
        <row r="1">
          <cell r="A1" t="str">
            <v>Name</v>
          </cell>
        </row>
      </sheetData>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row r="1">
          <cell r="A1" t="str">
            <v>ADMINISTRACION</v>
          </cell>
        </row>
      </sheetData>
      <sheetData sheetId="3577" refreshError="1"/>
      <sheetData sheetId="3578" refreshError="1"/>
      <sheetData sheetId="3579">
        <row r="1">
          <cell r="A1" t="str">
            <v>ITEM</v>
          </cell>
        </row>
      </sheetData>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sheetData sheetId="3615"/>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refreshError="1"/>
      <sheetData sheetId="3686" refreshError="1"/>
      <sheetData sheetId="3687">
        <row r="1">
          <cell r="A1" t="str">
            <v>INSTITUTO NACIONAL DE VIAS</v>
          </cell>
        </row>
      </sheetData>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ow r="1">
          <cell r="A1" t="str">
            <v>INSTITUTO NACIONAL DE VIAS</v>
          </cell>
        </row>
      </sheetData>
      <sheetData sheetId="3727"/>
      <sheetData sheetId="3728"/>
      <sheetData sheetId="3729"/>
      <sheetData sheetId="3730"/>
      <sheetData sheetId="3731"/>
      <sheetData sheetId="3732"/>
      <sheetData sheetId="3733"/>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row r="1">
          <cell r="A1" t="str">
            <v>INSTITUTO NACIONAL DE VIAS</v>
          </cell>
        </row>
      </sheetData>
      <sheetData sheetId="3768"/>
      <sheetData sheetId="3769" refreshError="1"/>
      <sheetData sheetId="3770" refreshError="1"/>
      <sheetData sheetId="3771">
        <row r="2">
          <cell r="A2" t="str">
            <v>ACTA No</v>
          </cell>
        </row>
      </sheetData>
      <sheetData sheetId="3772"/>
      <sheetData sheetId="3773"/>
      <sheetData sheetId="3774"/>
      <sheetData sheetId="3775"/>
      <sheetData sheetId="3776"/>
      <sheetData sheetId="3777"/>
      <sheetData sheetId="3778"/>
      <sheetData sheetId="3779">
        <row r="1">
          <cell r="A1" t="str">
            <v>Name</v>
          </cell>
        </row>
      </sheetData>
      <sheetData sheetId="3780"/>
      <sheetData sheetId="3781"/>
      <sheetData sheetId="3782"/>
      <sheetData sheetId="3783"/>
      <sheetData sheetId="3784"/>
      <sheetData sheetId="3785"/>
      <sheetData sheetId="3786"/>
      <sheetData sheetId="3787"/>
      <sheetData sheetId="3788"/>
      <sheetData sheetId="3789">
        <row r="1">
          <cell r="A1" t="str">
            <v>Name</v>
          </cell>
        </row>
      </sheetData>
      <sheetData sheetId="3790"/>
      <sheetData sheetId="3791"/>
      <sheetData sheetId="3792"/>
      <sheetData sheetId="3793"/>
      <sheetData sheetId="3794"/>
      <sheetData sheetId="3795"/>
      <sheetData sheetId="3796"/>
      <sheetData sheetId="3797">
        <row r="1">
          <cell r="A1" t="str">
            <v>INSTITUTO NACIONAL DE VIAS</v>
          </cell>
        </row>
      </sheetData>
      <sheetData sheetId="3798">
        <row r="1">
          <cell r="A1" t="str">
            <v>INSTITUTO NACIONAL DE VIAS</v>
          </cell>
        </row>
      </sheetData>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row r="1">
          <cell r="A1" t="str">
            <v>INSTITUTO NACIONAL DE VIAS</v>
          </cell>
        </row>
      </sheetData>
      <sheetData sheetId="3829"/>
      <sheetData sheetId="3830"/>
      <sheetData sheetId="3831"/>
      <sheetData sheetId="3832"/>
      <sheetData sheetId="3833"/>
      <sheetData sheetId="3834"/>
      <sheetData sheetId="3835"/>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sheetData sheetId="3848"/>
      <sheetData sheetId="3849"/>
      <sheetData sheetId="3850"/>
      <sheetData sheetId="3851">
        <row r="1">
          <cell r="A1" t="str">
            <v>ITEM</v>
          </cell>
        </row>
      </sheetData>
      <sheetData sheetId="3852">
        <row r="1">
          <cell r="A1" t="str">
            <v>EQUIPO</v>
          </cell>
        </row>
      </sheetData>
      <sheetData sheetId="3853">
        <row r="1">
          <cell r="A1" t="str">
            <v>ADMINISTRACION</v>
          </cell>
        </row>
      </sheetData>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row r="2">
          <cell r="A2" t="str">
            <v>ACTA No</v>
          </cell>
        </row>
      </sheetData>
      <sheetData sheetId="3873"/>
      <sheetData sheetId="3874"/>
      <sheetData sheetId="3875"/>
      <sheetData sheetId="3876"/>
      <sheetData sheetId="3877"/>
      <sheetData sheetId="3878"/>
      <sheetData sheetId="3879"/>
      <sheetData sheetId="3880"/>
      <sheetData sheetId="3881">
        <row r="2">
          <cell r="A2" t="str">
            <v>ACTA No</v>
          </cell>
        </row>
      </sheetData>
      <sheetData sheetId="3882">
        <row r="2">
          <cell r="A2" t="str">
            <v>ACTA No</v>
          </cell>
        </row>
      </sheetData>
      <sheetData sheetId="3883"/>
      <sheetData sheetId="3884"/>
      <sheetData sheetId="3885"/>
      <sheetData sheetId="3886"/>
      <sheetData sheetId="3887"/>
      <sheetData sheetId="3888"/>
      <sheetData sheetId="3889"/>
      <sheetData sheetId="3890" refreshError="1"/>
      <sheetData sheetId="3891"/>
      <sheetData sheetId="3892" refreshError="1"/>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row r="1">
          <cell r="A1" t="str">
            <v>Name</v>
          </cell>
        </row>
      </sheetData>
      <sheetData sheetId="3914"/>
      <sheetData sheetId="3915"/>
      <sheetData sheetId="3916"/>
      <sheetData sheetId="3917"/>
      <sheetData sheetId="3918"/>
      <sheetData sheetId="3919"/>
      <sheetData sheetId="3920"/>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sheetData sheetId="4018"/>
      <sheetData sheetId="4019">
        <row r="14">
          <cell r="D14">
            <v>38504</v>
          </cell>
        </row>
      </sheetData>
      <sheetData sheetId="4020"/>
      <sheetData sheetId="4021">
        <row r="14">
          <cell r="D14">
            <v>38504</v>
          </cell>
        </row>
      </sheetData>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sheetData sheetId="4380"/>
      <sheetData sheetId="4381"/>
      <sheetData sheetId="4382"/>
      <sheetData sheetId="4383"/>
      <sheetData sheetId="4384"/>
      <sheetData sheetId="4385"/>
      <sheetData sheetId="4386"/>
      <sheetData sheetId="4387">
        <row r="8">
          <cell r="A8">
            <v>2.1</v>
          </cell>
        </row>
      </sheetData>
      <sheetData sheetId="4388" refreshError="1"/>
      <sheetData sheetId="4389"/>
      <sheetData sheetId="4390" refreshError="1"/>
      <sheetData sheetId="4391" refreshError="1"/>
      <sheetData sheetId="4392" refreshError="1"/>
      <sheetData sheetId="4393" refreshError="1"/>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sheetData sheetId="4451" refreshError="1"/>
      <sheetData sheetId="4452" refreshError="1"/>
      <sheetData sheetId="4453"/>
      <sheetData sheetId="4454" refreshError="1"/>
      <sheetData sheetId="4455"/>
      <sheetData sheetId="4456"/>
      <sheetData sheetId="4457"/>
      <sheetData sheetId="4458">
        <row r="2">
          <cell r="A2" t="str">
            <v>HOSPITAL HERNANDO MONCALEANO PERDOMO ETAPA 1</v>
          </cell>
        </row>
      </sheetData>
      <sheetData sheetId="4459"/>
      <sheetData sheetId="4460">
        <row r="2">
          <cell r="A2" t="str">
            <v>HOSPITAL HERNANDO MONCALEANO PERDOMO ETAPA 2 A</v>
          </cell>
        </row>
      </sheetData>
      <sheetData sheetId="4461">
        <row r="2">
          <cell r="A2" t="str">
            <v>HOSPITAL HERNANDO MONCALEANO PERDOMO ETAPA 2B</v>
          </cell>
        </row>
      </sheetData>
      <sheetData sheetId="4462"/>
      <sheetData sheetId="4463"/>
      <sheetData sheetId="4464"/>
      <sheetData sheetId="4465"/>
      <sheetData sheetId="4466"/>
      <sheetData sheetId="4467"/>
      <sheetData sheetId="4468" refreshError="1"/>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row r="5">
          <cell r="E5" t="str">
            <v>CANTIDAD</v>
          </cell>
        </row>
      </sheetData>
      <sheetData sheetId="4484">
        <row r="5">
          <cell r="E5" t="str">
            <v>CANTIDAD</v>
          </cell>
        </row>
      </sheetData>
      <sheetData sheetId="4485">
        <row r="5">
          <cell r="E5" t="str">
            <v>CANTIDAD</v>
          </cell>
        </row>
      </sheetData>
      <sheetData sheetId="4486">
        <row r="5">
          <cell r="E5" t="str">
            <v>CANTIDAD</v>
          </cell>
        </row>
      </sheetData>
      <sheetData sheetId="4487">
        <row r="5">
          <cell r="E5" t="str">
            <v>CANTIDAD</v>
          </cell>
        </row>
      </sheetData>
      <sheetData sheetId="4488">
        <row r="5">
          <cell r="E5" t="str">
            <v>CANTIDAD</v>
          </cell>
        </row>
      </sheetData>
      <sheetData sheetId="4489">
        <row r="5">
          <cell r="E5" t="str">
            <v>CANTIDAD</v>
          </cell>
        </row>
      </sheetData>
      <sheetData sheetId="4490">
        <row r="5">
          <cell r="E5" t="str">
            <v>CANTIDAD</v>
          </cell>
        </row>
      </sheetData>
      <sheetData sheetId="4491">
        <row r="5">
          <cell r="E5" t="str">
            <v>CANTIDAD</v>
          </cell>
        </row>
      </sheetData>
      <sheetData sheetId="4492">
        <row r="5">
          <cell r="E5" t="str">
            <v>CANTIDAD</v>
          </cell>
        </row>
      </sheetData>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row r="16">
          <cell r="A16" t="str">
            <v>ABONO 10-30-10</v>
          </cell>
        </row>
      </sheetData>
      <sheetData sheetId="4724"/>
      <sheetData sheetId="4725"/>
      <sheetData sheetId="4726" refreshError="1"/>
      <sheetData sheetId="4727" refreshError="1"/>
      <sheetData sheetId="4728" refreshError="1"/>
      <sheetData sheetId="4729" refreshError="1"/>
      <sheetData sheetId="4730" refreshError="1"/>
      <sheetData sheetId="4731"/>
      <sheetData sheetId="4732"/>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sheetData sheetId="4781" refreshError="1"/>
      <sheetData sheetId="4782" refreshError="1"/>
      <sheetData sheetId="4783" refreshError="1"/>
      <sheetData sheetId="4784" refreshError="1"/>
      <sheetData sheetId="4785"/>
      <sheetData sheetId="4786" refreshError="1"/>
      <sheetData sheetId="4787" refreshError="1"/>
      <sheetData sheetId="4788" refreshError="1"/>
      <sheetData sheetId="4789" refreshError="1"/>
      <sheetData sheetId="4790" refreshError="1"/>
      <sheetData sheetId="4791" refreshError="1"/>
      <sheetData sheetId="4792"/>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sheetData sheetId="4802"/>
      <sheetData sheetId="4803"/>
      <sheetData sheetId="4804"/>
      <sheetData sheetId="4805"/>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sheetData sheetId="4971"/>
      <sheetData sheetId="4972"/>
      <sheetData sheetId="4973"/>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refreshError="1"/>
      <sheetData sheetId="5034"/>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efreshError="1"/>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refreshError="1"/>
      <sheetData sheetId="5079"/>
      <sheetData sheetId="5080"/>
      <sheetData sheetId="5081"/>
      <sheetData sheetId="5082"/>
      <sheetData sheetId="5083"/>
      <sheetData sheetId="5084"/>
      <sheetData sheetId="5085"/>
      <sheetData sheetId="5086"/>
      <sheetData sheetId="5087" refreshError="1"/>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sheetData sheetId="5655" refreshError="1"/>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sheetData sheetId="5704" refreshError="1"/>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refreshError="1"/>
      <sheetData sheetId="5741" refreshError="1"/>
      <sheetData sheetId="5742" refreshError="1"/>
      <sheetData sheetId="5743"/>
      <sheetData sheetId="5744"/>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sheetData sheetId="5756" refreshError="1"/>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refreshError="1"/>
      <sheetData sheetId="5770" refreshError="1"/>
      <sheetData sheetId="5771" refreshError="1"/>
      <sheetData sheetId="5772" refreshError="1"/>
      <sheetData sheetId="5773" refreshError="1"/>
      <sheetData sheetId="5774"/>
      <sheetData sheetId="5775"/>
      <sheetData sheetId="5776"/>
      <sheetData sheetId="5777" refreshError="1"/>
      <sheetData sheetId="5778" refreshError="1"/>
      <sheetData sheetId="5779" refreshError="1"/>
      <sheetData sheetId="5780" refreshError="1"/>
      <sheetData sheetId="578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sheetData sheetId="5801" refreshError="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sheetData sheetId="5903"/>
      <sheetData sheetId="5904" refreshError="1"/>
      <sheetData sheetId="5905" refreshError="1"/>
      <sheetData sheetId="5906" refreshError="1"/>
      <sheetData sheetId="5907" refreshError="1"/>
      <sheetData sheetId="5908" refreshError="1"/>
      <sheetData sheetId="5909"/>
      <sheetData sheetId="5910"/>
      <sheetData sheetId="591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ow r="4">
          <cell r="E4" t="str">
            <v>GUPCO</v>
          </cell>
        </row>
      </sheetData>
      <sheetData sheetId="6146"/>
      <sheetData sheetId="6147"/>
      <sheetData sheetId="6148"/>
      <sheetData sheetId="6149" refreshError="1"/>
      <sheetData sheetId="6150" refreshError="1"/>
      <sheetData sheetId="6151" refreshError="1"/>
      <sheetData sheetId="6152" refreshError="1"/>
      <sheetData sheetId="6153" refreshError="1"/>
      <sheetData sheetId="6154" refreshError="1"/>
      <sheetData sheetId="6155"/>
      <sheetData sheetId="6156"/>
      <sheetData sheetId="6157" refreshError="1"/>
      <sheetData sheetId="6158"/>
      <sheetData sheetId="6159"/>
      <sheetData sheetId="6160"/>
      <sheetData sheetId="6161"/>
      <sheetData sheetId="6162" refreshError="1"/>
      <sheetData sheetId="6163"/>
      <sheetData sheetId="6164"/>
      <sheetData sheetId="6165"/>
      <sheetData sheetId="6166"/>
      <sheetData sheetId="6167" refreshError="1"/>
      <sheetData sheetId="6168" refreshError="1"/>
      <sheetData sheetId="6169" refreshError="1"/>
      <sheetData sheetId="6170">
        <row r="2">
          <cell r="A2" t="str">
            <v>(ºF)</v>
          </cell>
        </row>
      </sheetData>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sheetData sheetId="6180"/>
      <sheetData sheetId="6181" refreshError="1"/>
      <sheetData sheetId="6182" refreshError="1"/>
      <sheetData sheetId="6183" refreshError="1"/>
      <sheetData sheetId="6184" refreshError="1"/>
      <sheetData sheetId="6185" refreshError="1"/>
      <sheetData sheetId="6186"/>
      <sheetData sheetId="6187" refreshError="1"/>
      <sheetData sheetId="6188" refreshError="1"/>
      <sheetData sheetId="6189"/>
      <sheetData sheetId="6190" refreshError="1"/>
      <sheetData sheetId="6191"/>
      <sheetData sheetId="6192"/>
      <sheetData sheetId="6193"/>
      <sheetData sheetId="6194"/>
      <sheetData sheetId="6195"/>
      <sheetData sheetId="6196"/>
      <sheetData sheetId="6197" refreshError="1"/>
      <sheetData sheetId="6198"/>
      <sheetData sheetId="6199" refreshError="1"/>
      <sheetData sheetId="6200"/>
      <sheetData sheetId="6201" refreshError="1"/>
      <sheetData sheetId="6202" refreshError="1"/>
      <sheetData sheetId="6203" refreshError="1"/>
      <sheetData sheetId="6204"/>
      <sheetData sheetId="6205"/>
      <sheetData sheetId="6206"/>
      <sheetData sheetId="6207"/>
      <sheetData sheetId="6208"/>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sheetData sheetId="6221" refreshError="1"/>
      <sheetData sheetId="6222" refreshError="1"/>
      <sheetData sheetId="6223" refreshError="1"/>
      <sheetData sheetId="6224" refreshError="1"/>
      <sheetData sheetId="6225" refreshError="1"/>
      <sheetData sheetId="6226"/>
      <sheetData sheetId="6227"/>
      <sheetData sheetId="6228"/>
      <sheetData sheetId="6229"/>
      <sheetData sheetId="6230"/>
      <sheetData sheetId="6231"/>
      <sheetData sheetId="6232"/>
      <sheetData sheetId="6233" refreshError="1"/>
      <sheetData sheetId="6234"/>
      <sheetData sheetId="6235"/>
      <sheetData sheetId="6236"/>
      <sheetData sheetId="6237"/>
      <sheetData sheetId="6238"/>
      <sheetData sheetId="6239" refreshError="1"/>
      <sheetData sheetId="6240"/>
      <sheetData sheetId="6241"/>
      <sheetData sheetId="6242"/>
      <sheetData sheetId="6243"/>
      <sheetData sheetId="6244"/>
      <sheetData sheetId="6245"/>
      <sheetData sheetId="6246"/>
      <sheetData sheetId="6247"/>
      <sheetData sheetId="6248"/>
      <sheetData sheetId="6249"/>
      <sheetData sheetId="6250"/>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sheetData sheetId="6262"/>
      <sheetData sheetId="6263"/>
      <sheetData sheetId="6264"/>
      <sheetData sheetId="6265"/>
      <sheetData sheetId="6266" refreshError="1"/>
      <sheetData sheetId="6267" refreshError="1"/>
      <sheetData sheetId="6268"/>
      <sheetData sheetId="6269"/>
      <sheetData sheetId="6270"/>
      <sheetData sheetId="6271" refreshError="1"/>
      <sheetData sheetId="6272" refreshError="1"/>
      <sheetData sheetId="6273" refreshError="1"/>
      <sheetData sheetId="6274" refreshError="1"/>
      <sheetData sheetId="6275" refreshError="1"/>
      <sheetData sheetId="6276" refreshError="1"/>
      <sheetData sheetId="6277" refreshError="1"/>
      <sheetData sheetId="6278"/>
      <sheetData sheetId="6279"/>
      <sheetData sheetId="6280"/>
      <sheetData sheetId="6281"/>
      <sheetData sheetId="6282"/>
      <sheetData sheetId="6283"/>
      <sheetData sheetId="6284"/>
      <sheetData sheetId="6285"/>
      <sheetData sheetId="6286"/>
      <sheetData sheetId="6287"/>
      <sheetData sheetId="6288"/>
      <sheetData sheetId="6289" refreshError="1"/>
      <sheetData sheetId="6290" refreshError="1"/>
      <sheetData sheetId="6291" refreshError="1"/>
      <sheetData sheetId="6292" refreshError="1"/>
      <sheetData sheetId="6293" refreshError="1"/>
      <sheetData sheetId="6294"/>
      <sheetData sheetId="6295"/>
      <sheetData sheetId="6296" refreshError="1"/>
      <sheetData sheetId="6297"/>
      <sheetData sheetId="6298">
        <row r="4">
          <cell r="B4">
            <v>39886</v>
          </cell>
        </row>
      </sheetData>
      <sheetData sheetId="6299"/>
      <sheetData sheetId="6300"/>
      <sheetData sheetId="6301"/>
      <sheetData sheetId="6302"/>
      <sheetData sheetId="6303"/>
      <sheetData sheetId="6304"/>
      <sheetData sheetId="6305">
        <row r="4">
          <cell r="B4">
            <v>39886</v>
          </cell>
        </row>
      </sheetData>
      <sheetData sheetId="6306"/>
      <sheetData sheetId="6307"/>
      <sheetData sheetId="6308"/>
      <sheetData sheetId="6309"/>
      <sheetData sheetId="6310"/>
      <sheetData sheetId="6311"/>
      <sheetData sheetId="6312"/>
      <sheetData sheetId="6313"/>
      <sheetData sheetId="6314"/>
      <sheetData sheetId="6315" refreshError="1"/>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refreshError="1"/>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refreshError="1"/>
      <sheetData sheetId="6355" refreshError="1"/>
      <sheetData sheetId="6356" refreshError="1"/>
      <sheetData sheetId="6357" refreshError="1"/>
      <sheetData sheetId="6358"/>
      <sheetData sheetId="6359"/>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sheetData sheetId="6433"/>
      <sheetData sheetId="6434"/>
      <sheetData sheetId="6435"/>
      <sheetData sheetId="6436">
        <row r="4">
          <cell r="E4" t="str">
            <v>GUPCO</v>
          </cell>
        </row>
      </sheetData>
      <sheetData sheetId="6437"/>
      <sheetData sheetId="6438"/>
      <sheetData sheetId="6439"/>
      <sheetData sheetId="6440"/>
      <sheetData sheetId="6441"/>
      <sheetData sheetId="6442" refreshError="1"/>
      <sheetData sheetId="6443"/>
      <sheetData sheetId="6444" refreshError="1"/>
      <sheetData sheetId="6445"/>
      <sheetData sheetId="6446" refreshError="1"/>
      <sheetData sheetId="6447" refreshError="1"/>
      <sheetData sheetId="6448" refreshError="1"/>
      <sheetData sheetId="6449" refreshError="1"/>
      <sheetData sheetId="6450"/>
      <sheetData sheetId="6451"/>
      <sheetData sheetId="6452"/>
      <sheetData sheetId="6453"/>
      <sheetData sheetId="6454"/>
      <sheetData sheetId="6455" refreshError="1"/>
      <sheetData sheetId="6456" refreshError="1"/>
      <sheetData sheetId="6457" refreshError="1"/>
      <sheetData sheetId="6458" refreshError="1"/>
      <sheetData sheetId="6459" refreshError="1"/>
      <sheetData sheetId="6460" refreshError="1"/>
      <sheetData sheetId="6461" refreshError="1"/>
      <sheetData sheetId="6462"/>
      <sheetData sheetId="6463"/>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refreshError="1"/>
      <sheetData sheetId="6529"/>
      <sheetData sheetId="6530"/>
      <sheetData sheetId="6531"/>
      <sheetData sheetId="6532"/>
      <sheetData sheetId="6533"/>
      <sheetData sheetId="6534" refreshError="1"/>
      <sheetData sheetId="6535"/>
      <sheetData sheetId="6536" refreshError="1"/>
      <sheetData sheetId="6537"/>
      <sheetData sheetId="6538"/>
      <sheetData sheetId="6539"/>
      <sheetData sheetId="6540"/>
      <sheetData sheetId="6541"/>
      <sheetData sheetId="6542"/>
      <sheetData sheetId="6543"/>
      <sheetData sheetId="6544"/>
      <sheetData sheetId="6545"/>
      <sheetData sheetId="6546"/>
      <sheetData sheetId="6547" refreshError="1"/>
      <sheetData sheetId="6548"/>
      <sheetData sheetId="6549"/>
      <sheetData sheetId="6550"/>
      <sheetData sheetId="655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refreshError="1"/>
      <sheetData sheetId="6590"/>
      <sheetData sheetId="6591" refreshError="1"/>
      <sheetData sheetId="6592"/>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sheetData sheetId="6620"/>
      <sheetData sheetId="6621"/>
      <sheetData sheetId="6622"/>
      <sheetData sheetId="6623"/>
      <sheetData sheetId="6624"/>
      <sheetData sheetId="6625"/>
      <sheetData sheetId="6626"/>
      <sheetData sheetId="6627"/>
      <sheetData sheetId="6628"/>
      <sheetData sheetId="6629" refreshError="1"/>
      <sheetData sheetId="6630" refreshError="1"/>
      <sheetData sheetId="6631" refreshError="1"/>
      <sheetData sheetId="6632" refreshError="1"/>
      <sheetData sheetId="6633" refreshError="1"/>
      <sheetData sheetId="6634"/>
      <sheetData sheetId="6635" refreshError="1"/>
      <sheetData sheetId="6636" refreshError="1"/>
      <sheetData sheetId="6637"/>
      <sheetData sheetId="6638"/>
      <sheetData sheetId="6639" refreshError="1"/>
      <sheetData sheetId="6640" refreshError="1"/>
      <sheetData sheetId="6641"/>
      <sheetData sheetId="6642" refreshError="1"/>
      <sheetData sheetId="6643" refreshError="1"/>
      <sheetData sheetId="6644"/>
      <sheetData sheetId="6645"/>
      <sheetData sheetId="6646"/>
      <sheetData sheetId="6647"/>
      <sheetData sheetId="6648"/>
      <sheetData sheetId="6649"/>
      <sheetData sheetId="6650"/>
      <sheetData sheetId="6651"/>
      <sheetData sheetId="6652"/>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sheetData sheetId="6665"/>
      <sheetData sheetId="6666"/>
      <sheetData sheetId="6667"/>
      <sheetData sheetId="6668"/>
      <sheetData sheetId="6669"/>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sheetData sheetId="6725"/>
      <sheetData sheetId="6726">
        <row r="6">
          <cell r="AB6">
            <v>40179</v>
          </cell>
        </row>
      </sheetData>
      <sheetData sheetId="6727"/>
      <sheetData sheetId="6728"/>
      <sheetData sheetId="6729"/>
      <sheetData sheetId="6730" refreshError="1"/>
      <sheetData sheetId="6731" refreshError="1"/>
      <sheetData sheetId="6732" refreshError="1"/>
      <sheetData sheetId="6733"/>
      <sheetData sheetId="6734" refreshError="1"/>
      <sheetData sheetId="6735" refreshError="1"/>
      <sheetData sheetId="6736" refreshError="1"/>
      <sheetData sheetId="6737"/>
      <sheetData sheetId="6738"/>
      <sheetData sheetId="6739"/>
      <sheetData sheetId="6740"/>
      <sheetData sheetId="6741"/>
      <sheetData sheetId="6742"/>
      <sheetData sheetId="6743"/>
      <sheetData sheetId="6744"/>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refreshError="1"/>
      <sheetData sheetId="6774"/>
      <sheetData sheetId="6775" refreshError="1"/>
      <sheetData sheetId="6776" refreshError="1"/>
      <sheetData sheetId="6777"/>
      <sheetData sheetId="6778"/>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sheetData sheetId="6947"/>
      <sheetData sheetId="6948"/>
      <sheetData sheetId="6949" refreshError="1"/>
      <sheetData sheetId="6950" refreshError="1"/>
      <sheetData sheetId="6951" refreshError="1"/>
      <sheetData sheetId="6952" refreshError="1"/>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refreshError="1"/>
      <sheetData sheetId="7067"/>
      <sheetData sheetId="7068">
        <row r="52">
          <cell r="B52" t="str">
            <v>ANTICIPO</v>
          </cell>
        </row>
      </sheetData>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sheetData sheetId="7757" refreshError="1"/>
      <sheetData sheetId="7758"/>
      <sheetData sheetId="7759" refreshError="1"/>
      <sheetData sheetId="7760" refreshError="1"/>
      <sheetData sheetId="7761" refreshError="1"/>
      <sheetData sheetId="7762" refreshError="1"/>
      <sheetData sheetId="7763"/>
      <sheetData sheetId="7764"/>
      <sheetData sheetId="7765">
        <row r="6">
          <cell r="A6" t="str">
            <v>CONTRATISTA:</v>
          </cell>
        </row>
      </sheetData>
      <sheetData sheetId="7766" refreshError="1"/>
      <sheetData sheetId="7767" refreshError="1"/>
      <sheetData sheetId="7768" refreshError="1"/>
      <sheetData sheetId="7769"/>
      <sheetData sheetId="7770"/>
      <sheetData sheetId="7771"/>
      <sheetData sheetId="7772"/>
      <sheetData sheetId="7773"/>
      <sheetData sheetId="7774"/>
      <sheetData sheetId="7775"/>
      <sheetData sheetId="7776"/>
      <sheetData sheetId="7777" refreshError="1"/>
      <sheetData sheetId="7778" refreshError="1"/>
      <sheetData sheetId="7779"/>
      <sheetData sheetId="7780"/>
      <sheetData sheetId="778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REF"/>
      <sheetName val="\Users\USUARIO\Downloads\a  aaI"/>
      <sheetName val="\Users\HP\AppData\Local\Microso"/>
      <sheetName val="SEGUIM Y REPROG MES 1 (2)"/>
      <sheetName val="_a  aaInformación GRUPO 4_A MIn"/>
      <sheetName val="LISTADO "/>
      <sheetName val="M.O."/>
      <sheetName val="Hoja1 (2)"/>
      <sheetName val="Hoja1 (3)"/>
      <sheetName val="precios-básicos2002"/>
      <sheetName val="APUs"/>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TA No.1 "/>
      <sheetName val="ACTA No.5"/>
      <sheetName val="ACTA MAYORES - GENERAL"/>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EQUIPOS"/>
      <sheetName val="MANO DE OBRA"/>
      <sheetName val="TRANSPORTE"/>
      <sheetName val="//d.docs.live.net/a  aaInformac"/>
      <sheetName val="HISTORICOS FUEL OIL EXP"/>
      <sheetName val="_aCCIDENTES_DE_1995___1996_x_15"/>
      <sheetName val="_aCCIDENTES_DE_1995___1996_x_11"/>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2-AG96"/>
      <sheetName val=" ACTA FINAL + MODIFICATORIA "/>
      <sheetName val="MATERIAL"/>
      <sheetName val="BASE"/>
      <sheetName val="ESTADO VÍA-CRIT.TECNICO"/>
      <sheetName val="\E\a  aaInformación GRUPO 4\A M"/>
      <sheetName val="PU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DUB-823"/>
      <sheetName val="GPI 526"/>
      <sheetName val="SKJ452"/>
      <sheetName val="ITA878"/>
      <sheetName val="AEA-944"/>
      <sheetName val="XXJ617"/>
      <sheetName val="SNG_855"/>
      <sheetName val="VEA 374"/>
      <sheetName val="HFB024"/>
      <sheetName val="PAJ825"/>
      <sheetName val="aactividad"/>
      <sheetName val="Tabla CONPES 3714"/>
      <sheetName val="COSTOS UNITARIOS"/>
      <sheetName val="CA-2909"/>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ANALISIS RESUMIDO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Users\ANDRES FELIPE MUÑOZ\Down"/>
      <sheetName val="\Users\LENOVO\Downloads\a  aaIn"/>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refreshError="1"/>
      <sheetData sheetId="326" refreshError="1"/>
      <sheetData sheetId="327" refreshError="1"/>
      <sheetData sheetId="328" refreshError="1"/>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efreshError="1"/>
      <sheetData sheetId="708" refreshError="1"/>
      <sheetData sheetId="709" refreshError="1"/>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sheetData sheetId="894" refreshError="1"/>
      <sheetData sheetId="895" refreshError="1"/>
      <sheetData sheetId="896" refreshError="1"/>
      <sheetData sheetId="897" refreshError="1"/>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refreshError="1"/>
      <sheetData sheetId="1004" refreshError="1"/>
      <sheetData sheetId="1005" refreshError="1"/>
      <sheetData sheetId="1006" refreshError="1"/>
      <sheetData sheetId="1007" refreshError="1"/>
      <sheetData sheetId="1008" refreshError="1"/>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refreshError="1"/>
      <sheetData sheetId="1247" refreshError="1"/>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REQUISITOS INF INTERVENTORÍA"/>
      <sheetName val="\\Gabrielaapabone\d copias\a  a"/>
      <sheetName val="PU (2)"/>
      <sheetName val="#REF!"/>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Concretos y morteros"/>
      <sheetName val="Datos iniciales "/>
      <sheetName val="Transporte"/>
      <sheetName val="\Users\USUARIO\Downloads\MANTEN"/>
      <sheetName val="INDICMICROEMP"/>
      <sheetName val="INDICE"/>
      <sheetName val="Fornato 6"/>
      <sheetName val="\I\I\MANTENIMIENTO RUTA 1001_MA"/>
      <sheetName val="\Users\Personal\Downloads\MANTE"/>
      <sheetName val="TOTALES"/>
      <sheetName val="\G\I\MANTENIMIENTO RUTA 1001_MA"/>
      <sheetName val="\D\MANTENIMIENTO RUTA 1001_MARZ"/>
      <sheetName val="\G\D\MANTENIMIENTO RUTA 1001_MA"/>
      <sheetName val="#REF"/>
      <sheetName val="precios-básicos2002"/>
      <sheetName val="ITEMS"/>
      <sheetName val="[a  aaInformación]//cceficiente"/>
      <sheetName val="[a  aaInformación]__cceficien_3"/>
      <sheetName val="[a  aaInformación]__cceficien_2"/>
      <sheetName val="[a  aaInformación]__cceficien_4"/>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9"/>
      <sheetName val="[a  aaInformación]__cceficien_6"/>
      <sheetName val="[a  aaInformación]__cceficien_7"/>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 val="#REF!"/>
      <sheetName val="\Users\ANGELICA\Downloads\MANTE"/>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Estructura"/>
      <sheetName val="General"/>
      <sheetName val="Duitama-La_Palmera"/>
      <sheetName val="Análisis_de_precios"/>
      <sheetName val="BASEDuitama-La_Palmera"/>
      <sheetName val="Formular"/>
      <sheetName val="Recursos"/>
      <sheetName val="Hoja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refreshError="1"/>
      <sheetData sheetId="17" refreshError="1"/>
      <sheetData sheetId="1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TABLAS"/>
      <sheetName val="Design"/>
      <sheetName val="ELECTRICO"/>
      <sheetName val="Vuelta"/>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row r="2">
          <cell r="A2" t="str">
            <v>MUNICIPIO DE SONSON ANTIOQUIA</v>
          </cell>
        </row>
      </sheetData>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1">
          <cell r="A1">
            <v>0</v>
          </cell>
        </row>
      </sheetData>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ManoDeObra"/>
      <sheetName val="Análisis de precios"/>
      <sheetName val="Hoja1"/>
      <sheetName val="BASE"/>
      <sheetName val="1_Preliminares"/>
      <sheetName val="M.Obra"/>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row r="2">
          <cell r="A2" t="str">
            <v>INVÍAS - TERRITORIAL CORDOBA - GRUPO 3</v>
          </cell>
        </row>
      </sheetData>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sheetData sheetId="178">
        <row r="2">
          <cell r="A2" t="str">
            <v>INVÍAS - TERRITORIAL CORDOBA - GRUPO 3</v>
          </cell>
        </row>
      </sheetData>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efreshError="1"/>
      <sheetData sheetId="184" refreshError="1"/>
      <sheetData sheetId="185" refreshError="1"/>
      <sheetData sheetId="186" refreshError="1"/>
      <sheetData sheetId="187"/>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ESTADO RED"/>
      <sheetName val="CARRETERAS"/>
      <sheetName val="GENERALIDADES "/>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2">
          <cell r="BZ2" t="str">
            <v xml:space="preserve">          ACERIA   M.C.C.</v>
          </cell>
        </row>
      </sheetData>
      <sheetData sheetId="70">
        <row r="2">
          <cell r="B2" t="str">
            <v>INFORME SEMANAL DE ACTIVIDADES</v>
          </cell>
        </row>
      </sheetData>
      <sheetData sheetId="71">
        <row r="2">
          <cell r="B2" t="str">
            <v>INFORME SEMANAL DE ACTIVIDADES</v>
          </cell>
        </row>
      </sheetData>
      <sheetData sheetId="72">
        <row r="2">
          <cell r="BZ2" t="str">
            <v xml:space="preserve">          ACERIA   M.C.C.</v>
          </cell>
        </row>
      </sheetData>
      <sheetData sheetId="73">
        <row r="2">
          <cell r="B2" t="str">
            <v>INFORME SEMANAL DE ACTIVIDADES</v>
          </cell>
        </row>
      </sheetData>
      <sheetData sheetId="74">
        <row r="2">
          <cell r="B2" t="str">
            <v>INFORME SEMANAL DE ACTIVIDADES</v>
          </cell>
        </row>
      </sheetData>
      <sheetData sheetId="75">
        <row r="2">
          <cell r="B2" t="str">
            <v>INFORME SEMANAL DE ACTIVIDADES</v>
          </cell>
        </row>
      </sheetData>
      <sheetData sheetId="76">
        <row r="2">
          <cell r="B2" t="str">
            <v>INFORME SEMANAL DE ACTIVIDADES</v>
          </cell>
        </row>
      </sheetData>
      <sheetData sheetId="77">
        <row r="2">
          <cell r="B2" t="str">
            <v>INFORME SEMANAL DE ACTIVIDADES</v>
          </cell>
        </row>
      </sheetData>
      <sheetData sheetId="78">
        <row r="2">
          <cell r="BZ2" t="str">
            <v xml:space="preserve">          ACERIA   M.C.C.</v>
          </cell>
        </row>
      </sheetData>
      <sheetData sheetId="79">
        <row r="2">
          <cell r="B2" t="str">
            <v>INFORME SEMANAL DE ACTIVIDADES</v>
          </cell>
        </row>
      </sheetData>
      <sheetData sheetId="80">
        <row r="2">
          <cell r="BZ2" t="str">
            <v xml:space="preserve">          ACERIA   M.C.C.</v>
          </cell>
        </row>
      </sheetData>
      <sheetData sheetId="81">
        <row r="2">
          <cell r="BZ2" t="str">
            <v xml:space="preserve">          ACERIA   M.C.C.</v>
          </cell>
        </row>
      </sheetData>
      <sheetData sheetId="82">
        <row r="2">
          <cell r="BZ2" t="str">
            <v xml:space="preserve">          ACERIA   M.C.C.</v>
          </cell>
        </row>
      </sheetData>
      <sheetData sheetId="83">
        <row r="2">
          <cell r="BZ2" t="str">
            <v xml:space="preserve">          ACERIA   M.C.C.</v>
          </cell>
        </row>
      </sheetData>
      <sheetData sheetId="84"/>
      <sheetData sheetId="85">
        <row r="2">
          <cell r="BZ2" t="str">
            <v xml:space="preserve">          ACERIA   M.C.C.</v>
          </cell>
        </row>
      </sheetData>
      <sheetData sheetId="86"/>
      <sheetData sheetId="87">
        <row r="2">
          <cell r="BZ2" t="str">
            <v xml:space="preserve">          ACERIA   M.C.C.</v>
          </cell>
        </row>
      </sheetData>
      <sheetData sheetId="88"/>
      <sheetData sheetId="89"/>
      <sheetData sheetId="90"/>
      <sheetData sheetId="91">
        <row r="2">
          <cell r="BZ2" t="str">
            <v xml:space="preserve">          ACERIA   M.C.C.</v>
          </cell>
        </row>
      </sheetData>
      <sheetData sheetId="92"/>
      <sheetData sheetId="93"/>
      <sheetData sheetId="94">
        <row r="2">
          <cell r="BZ2" t="str">
            <v xml:space="preserve">          ACERIA   M.C.C.</v>
          </cell>
        </row>
      </sheetData>
      <sheetData sheetId="95"/>
      <sheetData sheetId="96">
        <row r="2">
          <cell r="BZ2" t="str">
            <v xml:space="preserve">          ACERIA   M.C.C.</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s>
    <sheetDataSet>
      <sheetData sheetId="0"/>
      <sheetData sheetId="1"/>
      <sheetData sheetId="2"/>
      <sheetData sheetId="3"/>
      <sheetData sheetId="4" refreshError="1"/>
      <sheetData sheetId="5" refreshError="1"/>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TRANSPORTE"/>
      <sheetName val="Insum"/>
      <sheetName val="Excavación Mat. Común Estacione"/>
      <sheetName val="Demolición Pavimento"/>
      <sheetName val="SUB APU"/>
      <sheetName val="Equipo"/>
      <sheetName val="PUNITARIOS%20PARA%20241201%202S"/>
      <sheetName val="RELACION MES"/>
      <sheetName val="A. P. U."/>
      <sheetName val="GCB2000"/>
      <sheetName val="CODCONST"/>
      <sheetName val="PREACTA Y CONTRATISTAS"/>
      <sheetName val="K16+000 AL K18+500"/>
      <sheetName val="K23+200 AL K24+700"/>
      <sheetName val="k18+500 AL K23+050"/>
      <sheetName val="Presupuesto PUENTE"/>
      <sheetName val="VOLUMENES (4)"/>
      <sheetName val="VOLUMENES (4SA)"/>
      <sheetName val="5. ELECTRICO"/>
      <sheetName val="CLASIFICACION"/>
      <sheetName val="Bajadas"/>
      <sheetName val="NARIÑO"/>
      <sheetName val="Requisición1"/>
      <sheetName val="FORMULA"/>
      <sheetName val="A.P.U"/>
      <sheetName val="REC-COD,"/>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c2.5y2.6"/>
      <sheetName val=" Liquidacion de Obra por Tramos"/>
      <sheetName val="LISTA DE PRECIOS"/>
      <sheetName val="062"/>
      <sheetName val="Listado"/>
      <sheetName val="Lp"/>
      <sheetName val="OCTUBRE"/>
      <sheetName val="2,2,6,1 Pilotes 0,30"/>
      <sheetName val="PUNITARIOS_PARA_241201_2S10"/>
      <sheetName val="PR_110"/>
      <sheetName val="ESTADO_RED_TEC10"/>
      <sheetName val="PREACTA_1010"/>
      <sheetName val="PREACTA_910"/>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FINANC"/>
      <sheetName val="TODAS"/>
      <sheetName val="skj452"/>
      <sheetName val="ita878"/>
      <sheetName val="aea-944"/>
      <sheetName val="dub-823"/>
      <sheetName val="gpi 526"/>
      <sheetName val="xxj617"/>
      <sheetName val="sng_855"/>
      <sheetName val="vea 374"/>
      <sheetName val="hfb024"/>
      <sheetName val="paj825"/>
      <sheetName val="TRAPMO"/>
      <sheetName val="c2_5y2_62"/>
      <sheetName val="c2_5y2_61"/>
      <sheetName val="c2_5y2_63"/>
      <sheetName val="c2_5y2_65"/>
      <sheetName val="c2_5y2_64"/>
      <sheetName val="c2_5y2_66"/>
      <sheetName val="c2_5y2_67"/>
      <sheetName val="c2_5y2_68"/>
      <sheetName val="c2_5y2_69"/>
      <sheetName val="c2_5y2_610"/>
      <sheetName val="Summary"/>
      <sheetName val="BALANCE"/>
      <sheetName val="ITEMS NO REVISTOS"/>
      <sheetName val="APU ELECTRICOS"/>
      <sheetName val="PERSONAL"/>
      <sheetName val="Tarifa MT"/>
      <sheetName val="CURV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ALARIOS"/>
      <sheetName val="Poblacion"/>
      <sheetName val="OBRAS SES"/>
      <sheetName val="c2_5y2_613"/>
      <sheetName val="PREACTA_62"/>
      <sheetName val="TABLA_20082"/>
      <sheetName val="c2_5y2_612"/>
      <sheetName val="PREACTA_61"/>
      <sheetName val="TABLA_20081"/>
      <sheetName val="c2_5y2_611"/>
      <sheetName val="A_P_U1"/>
      <sheetName val="CONT_ADI"/>
      <sheetName val="glvc"/>
      <sheetName val="Cuadr."/>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Hoja2"/>
      <sheetName val="PUNITARIOS PARA 241201 2S.xls"/>
      <sheetName val="7.1.8.1.1"/>
      <sheetName val="APU NO PREVISTO"/>
      <sheetName val="PPTA (3)"/>
      <sheetName val="PPTA (2)"/>
      <sheetName val="PPTA"/>
      <sheetName val="BASE"/>
      <sheetName val="inst"/>
      <sheetName val="Proveedores y acreedores"/>
      <sheetName val="c2_5y2_614"/>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refreshError="1"/>
      <sheetData sheetId="156">
        <row r="48">
          <cell r="E48">
            <v>0</v>
          </cell>
        </row>
      </sheetData>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sheetData sheetId="173" refreshError="1"/>
      <sheetData sheetId="174"/>
      <sheetData sheetId="175"/>
      <sheetData sheetId="176"/>
      <sheetData sheetId="177"/>
      <sheetData sheetId="178"/>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refreshError="1"/>
      <sheetData sheetId="190"/>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refreshError="1"/>
      <sheetData sheetId="290"/>
      <sheetData sheetId="291">
        <row r="48">
          <cell r="E48">
            <v>0</v>
          </cell>
        </row>
      </sheetData>
      <sheetData sheetId="292"/>
      <sheetData sheetId="293"/>
      <sheetData sheetId="294"/>
      <sheetData sheetId="295" refreshError="1"/>
      <sheetData sheetId="296" refreshError="1"/>
      <sheetData sheetId="297"/>
      <sheetData sheetId="298" refreshError="1"/>
      <sheetData sheetId="29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uadro p. Capital Vs estimado"/>
      <sheetName val="CRA.MODI"/>
      <sheetName val="1,01"/>
      <sheetName val="PROGR_2"/>
      <sheetName val="PROGR_3"/>
      <sheetName val="UNIT."/>
      <sheetName val="PU (2)"/>
      <sheetName val="A__P__U_"/>
      <sheetName val="ACTA_DE_MODIFICACION__(2)"/>
      <sheetName val="A__P__U_1"/>
      <sheetName val="ACTA_DE_MODIFICACION__(2)1"/>
      <sheetName val="Listas"/>
      <sheetName val="AASHTO"/>
      <sheetName val="INV"/>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sheetData sheetId="33"/>
      <sheetData sheetId="34"/>
      <sheetData sheetId="35"/>
      <sheetData sheetId="36"/>
      <sheetData sheetId="37" refreshError="1"/>
      <sheetData sheetId="3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1A802-EA23-40F3-8078-128905C84A69}">
  <dimension ref="A1:M44"/>
  <sheetViews>
    <sheetView showGridLines="0" tabSelected="1" view="pageBreakPreview" topLeftCell="A33" zoomScale="70" zoomScaleNormal="100" zoomScaleSheetLayoutView="70" zoomScalePageLayoutView="145" workbookViewId="0">
      <selection activeCell="O40" sqref="O4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63"/>
      <c r="D1" s="164"/>
      <c r="E1" s="163"/>
      <c r="F1" s="164"/>
      <c r="G1" s="5"/>
      <c r="H1" s="5"/>
      <c r="I1" s="5"/>
      <c r="J1" s="5"/>
      <c r="K1" s="5"/>
      <c r="L1" s="5"/>
      <c r="M1" s="5"/>
    </row>
    <row r="2" spans="1:13" ht="17.25" thickTop="1">
      <c r="A2" s="5"/>
      <c r="B2" s="387"/>
      <c r="C2" s="388"/>
      <c r="D2" s="388"/>
      <c r="E2" s="388"/>
      <c r="F2" s="388"/>
      <c r="G2" s="388"/>
      <c r="H2" s="388"/>
      <c r="I2" s="388"/>
      <c r="J2" s="388"/>
      <c r="K2" s="388"/>
      <c r="L2" s="389"/>
      <c r="M2" s="5"/>
    </row>
    <row r="3" spans="1:13" ht="33" customHeight="1">
      <c r="A3" s="5"/>
      <c r="B3" s="7"/>
      <c r="C3" s="390" t="s">
        <v>87</v>
      </c>
      <c r="D3" s="391"/>
      <c r="E3" s="391"/>
      <c r="F3" s="392"/>
      <c r="G3" s="5"/>
      <c r="H3" s="5"/>
      <c r="I3" s="5"/>
      <c r="J3" s="5"/>
      <c r="K3" s="5"/>
      <c r="L3" s="8"/>
      <c r="M3" s="5"/>
    </row>
    <row r="4" spans="1:13">
      <c r="A4" s="5"/>
      <c r="B4" s="7"/>
      <c r="C4" s="182" t="s">
        <v>0</v>
      </c>
      <c r="D4" s="187" t="s">
        <v>1</v>
      </c>
      <c r="E4" s="183" t="s">
        <v>2</v>
      </c>
      <c r="F4" s="188">
        <v>2</v>
      </c>
      <c r="G4" s="5"/>
      <c r="H4" s="5"/>
      <c r="I4" s="5"/>
      <c r="J4" s="5"/>
      <c r="K4" s="5"/>
      <c r="L4" s="8"/>
      <c r="M4" s="5"/>
    </row>
    <row r="5" spans="1:13" ht="17.25" thickBot="1">
      <c r="A5" s="5"/>
      <c r="B5" s="7"/>
      <c r="C5" s="163"/>
      <c r="D5" s="181"/>
      <c r="E5" s="163"/>
      <c r="F5" s="164"/>
      <c r="G5" s="5"/>
      <c r="H5" s="5"/>
      <c r="I5" s="5"/>
      <c r="J5" s="5"/>
      <c r="K5" s="5"/>
      <c r="L5" s="8"/>
      <c r="M5" s="5"/>
    </row>
    <row r="6" spans="1:13" ht="31.5" customHeight="1">
      <c r="A6" s="5"/>
      <c r="B6" s="7"/>
      <c r="C6" s="393" t="s">
        <v>3</v>
      </c>
      <c r="D6" s="394"/>
      <c r="E6" s="394"/>
      <c r="F6" s="394"/>
      <c r="G6" s="394"/>
      <c r="H6" s="394"/>
      <c r="I6" s="394"/>
      <c r="J6" s="394"/>
      <c r="K6" s="395"/>
      <c r="L6" s="8"/>
      <c r="M6" s="5"/>
    </row>
    <row r="7" spans="1:13">
      <c r="A7" s="5"/>
      <c r="B7" s="7"/>
      <c r="C7" s="396" t="s">
        <v>30</v>
      </c>
      <c r="D7" s="397"/>
      <c r="E7" s="397"/>
      <c r="F7" s="397"/>
      <c r="G7" s="397"/>
      <c r="H7" s="397"/>
      <c r="I7" s="397"/>
      <c r="J7" s="397"/>
      <c r="K7" s="398"/>
      <c r="L7" s="8"/>
      <c r="M7" s="5"/>
    </row>
    <row r="8" spans="1:13" s="138" customFormat="1">
      <c r="A8" s="136"/>
      <c r="B8" s="137"/>
      <c r="C8" s="399" t="s">
        <v>88</v>
      </c>
      <c r="D8" s="399"/>
      <c r="E8" s="399"/>
      <c r="F8" s="399"/>
      <c r="G8" s="399"/>
      <c r="H8" s="399"/>
      <c r="I8" s="399"/>
      <c r="J8" s="399"/>
      <c r="K8" s="399"/>
      <c r="L8" s="139"/>
      <c r="M8" s="136"/>
    </row>
    <row r="9" spans="1:13" ht="55.5" customHeight="1">
      <c r="A9" s="5"/>
      <c r="B9" s="7"/>
      <c r="C9" s="399"/>
      <c r="D9" s="399"/>
      <c r="E9" s="399"/>
      <c r="F9" s="399"/>
      <c r="G9" s="399"/>
      <c r="H9" s="399"/>
      <c r="I9" s="399"/>
      <c r="J9" s="399"/>
      <c r="K9" s="399"/>
      <c r="L9" s="8"/>
      <c r="M9" s="5"/>
    </row>
    <row r="10" spans="1:13" ht="34.5" customHeight="1">
      <c r="A10" s="5"/>
      <c r="B10" s="7"/>
      <c r="C10" s="384" t="s">
        <v>31</v>
      </c>
      <c r="D10" s="385"/>
      <c r="E10" s="385"/>
      <c r="F10" s="385"/>
      <c r="G10" s="385"/>
      <c r="H10" s="385"/>
      <c r="I10" s="385"/>
      <c r="J10" s="385"/>
      <c r="K10" s="386"/>
      <c r="L10" s="8"/>
      <c r="M10" s="5"/>
    </row>
    <row r="11" spans="1:13" ht="30" customHeight="1" thickBot="1">
      <c r="A11" s="5"/>
      <c r="B11" s="7"/>
      <c r="C11" s="363"/>
      <c r="D11" s="364"/>
      <c r="E11" s="364"/>
      <c r="F11" s="364"/>
      <c r="G11" s="364"/>
      <c r="H11" s="364"/>
      <c r="I11" s="364"/>
      <c r="J11" s="364"/>
      <c r="K11" s="365"/>
      <c r="L11" s="8"/>
      <c r="M11" s="5"/>
    </row>
    <row r="12" spans="1:13" ht="30" customHeight="1">
      <c r="A12" s="5"/>
      <c r="B12" s="7"/>
      <c r="C12" s="366" t="s">
        <v>4</v>
      </c>
      <c r="D12" s="368" t="s">
        <v>5</v>
      </c>
      <c r="E12" s="370" t="s">
        <v>6</v>
      </c>
      <c r="F12" s="370"/>
      <c r="G12" s="366" t="s">
        <v>7</v>
      </c>
      <c r="H12" s="368" t="s">
        <v>8</v>
      </c>
      <c r="I12" s="368" t="s">
        <v>9</v>
      </c>
      <c r="J12" s="371" t="s">
        <v>10</v>
      </c>
      <c r="K12" s="373" t="s">
        <v>11</v>
      </c>
      <c r="L12" s="8"/>
      <c r="M12" s="5"/>
    </row>
    <row r="13" spans="1:13" ht="30" customHeight="1" thickBot="1">
      <c r="A13" s="5"/>
      <c r="B13" s="7"/>
      <c r="C13" s="367"/>
      <c r="D13" s="369"/>
      <c r="E13" s="9" t="s">
        <v>12</v>
      </c>
      <c r="F13" s="9" t="s">
        <v>13</v>
      </c>
      <c r="G13" s="367"/>
      <c r="H13" s="369"/>
      <c r="I13" s="369"/>
      <c r="J13" s="372"/>
      <c r="K13" s="374"/>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7">
        <v>1</v>
      </c>
      <c r="E15" s="27" t="s">
        <v>104</v>
      </c>
      <c r="F15" s="27">
        <v>450</v>
      </c>
      <c r="G15" s="194" t="s">
        <v>93</v>
      </c>
      <c r="H15" s="194" t="s">
        <v>101</v>
      </c>
      <c r="I15" s="195">
        <v>437</v>
      </c>
      <c r="J15" s="219">
        <f>'ITEM 1'!O68</f>
        <v>8775</v>
      </c>
      <c r="K15" s="26">
        <f>I15*J15</f>
        <v>3834675</v>
      </c>
      <c r="L15" s="8"/>
      <c r="M15" s="5"/>
    </row>
    <row r="16" spans="1:13" ht="30" customHeight="1">
      <c r="A16" s="5"/>
      <c r="B16" s="7"/>
      <c r="C16" s="25">
        <v>2</v>
      </c>
      <c r="D16" s="27">
        <v>2</v>
      </c>
      <c r="E16" s="27" t="s">
        <v>104</v>
      </c>
      <c r="F16" s="27">
        <v>201</v>
      </c>
      <c r="G16" s="194" t="s">
        <v>94</v>
      </c>
      <c r="H16" s="194" t="s">
        <v>102</v>
      </c>
      <c r="I16" s="195">
        <v>103</v>
      </c>
      <c r="J16" s="219">
        <f>'ITEM 2 '!O68</f>
        <v>243000.45197657999</v>
      </c>
      <c r="K16" s="26">
        <f t="shared" ref="K16:K25" si="0">I16*J16</f>
        <v>25029046.553587738</v>
      </c>
      <c r="L16" s="8"/>
      <c r="M16" s="5"/>
    </row>
    <row r="17" spans="1:13" ht="30" customHeight="1">
      <c r="A17" s="5"/>
      <c r="B17" s="7"/>
      <c r="C17" s="25">
        <v>3</v>
      </c>
      <c r="D17" s="27">
        <v>3</v>
      </c>
      <c r="E17" s="27" t="s">
        <v>104</v>
      </c>
      <c r="F17" s="27">
        <v>201</v>
      </c>
      <c r="G17" s="194" t="s">
        <v>95</v>
      </c>
      <c r="H17" s="194" t="s">
        <v>102</v>
      </c>
      <c r="I17" s="195">
        <v>19</v>
      </c>
      <c r="J17" s="219">
        <f>'ITEM 3 '!O68</f>
        <v>155249.93660399999</v>
      </c>
      <c r="K17" s="26">
        <f t="shared" si="0"/>
        <v>2949748.7954759998</v>
      </c>
      <c r="L17" s="8"/>
      <c r="M17" s="5"/>
    </row>
    <row r="18" spans="1:13" s="5" customFormat="1" ht="30" customHeight="1">
      <c r="B18" s="7"/>
      <c r="C18" s="25">
        <v>4</v>
      </c>
      <c r="D18" s="27">
        <v>4</v>
      </c>
      <c r="E18" s="27" t="s">
        <v>104</v>
      </c>
      <c r="F18" s="32">
        <v>210</v>
      </c>
      <c r="G18" s="194" t="s">
        <v>96</v>
      </c>
      <c r="H18" s="194" t="s">
        <v>102</v>
      </c>
      <c r="I18" s="195">
        <v>165</v>
      </c>
      <c r="J18" s="219">
        <f>'ITEM 4'!O68</f>
        <v>60750.151241759988</v>
      </c>
      <c r="K18" s="26">
        <f t="shared" si="0"/>
        <v>10023774.954890398</v>
      </c>
      <c r="L18" s="8"/>
    </row>
    <row r="19" spans="1:13" ht="30" customHeight="1">
      <c r="B19" s="68"/>
      <c r="C19" s="25">
        <v>5</v>
      </c>
      <c r="D19" s="27">
        <v>5</v>
      </c>
      <c r="E19" s="27" t="s">
        <v>104</v>
      </c>
      <c r="F19" s="27">
        <v>900</v>
      </c>
      <c r="G19" s="194" t="s">
        <v>97</v>
      </c>
      <c r="H19" s="194" t="s">
        <v>102</v>
      </c>
      <c r="I19" s="195">
        <v>249</v>
      </c>
      <c r="J19" s="219">
        <f>'ITEM 5'!O68</f>
        <v>106649.86500000002</v>
      </c>
      <c r="K19" s="26">
        <f t="shared" si="0"/>
        <v>26555816.385000005</v>
      </c>
      <c r="L19" s="69"/>
    </row>
    <row r="20" spans="1:13" ht="30" customHeight="1">
      <c r="A20" s="5"/>
      <c r="B20" s="7"/>
      <c r="C20" s="25">
        <v>6</v>
      </c>
      <c r="D20" s="27">
        <v>6</v>
      </c>
      <c r="E20" s="27" t="s">
        <v>104</v>
      </c>
      <c r="F20" s="14" t="s">
        <v>108</v>
      </c>
      <c r="G20" s="194" t="s">
        <v>138</v>
      </c>
      <c r="H20" s="194" t="s">
        <v>102</v>
      </c>
      <c r="I20" s="195">
        <v>178</v>
      </c>
      <c r="J20" s="219">
        <f>'ITEM 6'!O69</f>
        <v>263250.48599999998</v>
      </c>
      <c r="K20" s="26">
        <f t="shared" si="0"/>
        <v>46858586.507999994</v>
      </c>
      <c r="L20" s="8"/>
      <c r="M20" s="5"/>
    </row>
    <row r="21" spans="1:13" ht="30" customHeight="1">
      <c r="A21" s="5"/>
      <c r="B21" s="7"/>
      <c r="C21" s="25">
        <v>7</v>
      </c>
      <c r="D21" s="27">
        <v>7</v>
      </c>
      <c r="E21" s="27" t="s">
        <v>104</v>
      </c>
      <c r="F21" s="32" t="s">
        <v>105</v>
      </c>
      <c r="G21" s="194" t="s">
        <v>98</v>
      </c>
      <c r="H21" s="194" t="s">
        <v>101</v>
      </c>
      <c r="I21" s="195">
        <v>230</v>
      </c>
      <c r="J21" s="219">
        <v>15772</v>
      </c>
      <c r="K21" s="26">
        <f t="shared" si="0"/>
        <v>3627560</v>
      </c>
      <c r="L21" s="8"/>
      <c r="M21" s="5"/>
    </row>
    <row r="22" spans="1:13" ht="30" customHeight="1">
      <c r="A22" s="5"/>
      <c r="B22" s="7"/>
      <c r="C22" s="25">
        <v>8</v>
      </c>
      <c r="D22" s="27">
        <v>8</v>
      </c>
      <c r="E22" s="27" t="s">
        <v>104</v>
      </c>
      <c r="F22" s="14" t="s">
        <v>106</v>
      </c>
      <c r="G22" s="194" t="s">
        <v>99</v>
      </c>
      <c r="H22" s="194" t="s">
        <v>103</v>
      </c>
      <c r="I22" s="195">
        <v>1455</v>
      </c>
      <c r="J22" s="219">
        <f>'ITEM 8'!O69</f>
        <v>12824.499139199999</v>
      </c>
      <c r="K22" s="26">
        <f t="shared" si="0"/>
        <v>18659646.247536</v>
      </c>
      <c r="L22" s="8"/>
      <c r="M22" s="5"/>
    </row>
    <row r="23" spans="1:13" s="5" customFormat="1" ht="30" customHeight="1">
      <c r="B23" s="7"/>
      <c r="C23" s="25">
        <v>9</v>
      </c>
      <c r="D23" s="27">
        <v>9</v>
      </c>
      <c r="E23" s="27" t="s">
        <v>104</v>
      </c>
      <c r="F23" s="32" t="s">
        <v>105</v>
      </c>
      <c r="G23" s="194" t="s">
        <v>100</v>
      </c>
      <c r="H23" s="194" t="s">
        <v>103</v>
      </c>
      <c r="I23" s="195">
        <v>972</v>
      </c>
      <c r="J23" s="219">
        <f>'ITEM 9'!O69</f>
        <v>21476.962619999998</v>
      </c>
      <c r="K23" s="26">
        <f t="shared" si="0"/>
        <v>20875607.666639999</v>
      </c>
      <c r="L23" s="8"/>
    </row>
    <row r="24" spans="1:13" ht="30" customHeight="1">
      <c r="A24" s="5"/>
      <c r="B24" s="7"/>
      <c r="C24" s="25">
        <v>10</v>
      </c>
      <c r="D24" s="27">
        <v>10</v>
      </c>
      <c r="E24" s="27" t="s">
        <v>104</v>
      </c>
      <c r="F24" s="14" t="s">
        <v>107</v>
      </c>
      <c r="G24" s="194" t="s">
        <v>139</v>
      </c>
      <c r="H24" s="194" t="s">
        <v>102</v>
      </c>
      <c r="I24" s="195">
        <v>130</v>
      </c>
      <c r="J24" s="219">
        <f>'ITEM 10'!O69</f>
        <v>1526225.8185764998</v>
      </c>
      <c r="K24" s="26">
        <f t="shared" si="0"/>
        <v>198409356.41494498</v>
      </c>
      <c r="L24" s="8"/>
      <c r="M24" s="5"/>
    </row>
    <row r="25" spans="1:13" s="5" customFormat="1" ht="30" customHeight="1">
      <c r="B25" s="7"/>
      <c r="C25" s="25">
        <v>11</v>
      </c>
      <c r="D25" s="27">
        <v>11</v>
      </c>
      <c r="E25" s="27" t="s">
        <v>104</v>
      </c>
      <c r="F25" s="32">
        <v>700</v>
      </c>
      <c r="G25" s="194" t="s">
        <v>144</v>
      </c>
      <c r="H25" s="194" t="s">
        <v>101</v>
      </c>
      <c r="I25" s="195">
        <v>716</v>
      </c>
      <c r="J25" s="219">
        <f>'ITEM 11'!O70</f>
        <v>4429.8461700000007</v>
      </c>
      <c r="K25" s="26">
        <f t="shared" si="0"/>
        <v>3171769.8577200007</v>
      </c>
      <c r="L25" s="8"/>
    </row>
    <row r="26" spans="1:13" ht="30" customHeight="1" thickBot="1">
      <c r="A26" s="5"/>
      <c r="B26" s="7"/>
      <c r="C26" s="20" t="s">
        <v>14</v>
      </c>
      <c r="D26" s="40"/>
      <c r="E26" s="40"/>
      <c r="F26" s="40"/>
      <c r="G26" s="22"/>
      <c r="H26" s="21"/>
      <c r="I26" s="17"/>
      <c r="J26" s="23"/>
      <c r="K26" s="24">
        <f>SUM(K15:K25)</f>
        <v>359995588.38379514</v>
      </c>
      <c r="L26" s="8"/>
      <c r="M26" s="5"/>
    </row>
    <row r="27" spans="1:13" s="3" customFormat="1" ht="30" customHeight="1" thickBot="1">
      <c r="A27" s="42"/>
      <c r="B27" s="43"/>
      <c r="C27" s="375" t="s">
        <v>15</v>
      </c>
      <c r="D27" s="376"/>
      <c r="E27" s="376"/>
      <c r="F27" s="376"/>
      <c r="G27" s="376"/>
      <c r="H27" s="376"/>
      <c r="I27" s="376"/>
      <c r="J27" s="377"/>
      <c r="K27" s="218">
        <f>K26</f>
        <v>359995588.38379514</v>
      </c>
      <c r="L27" s="45"/>
      <c r="M27" s="42"/>
    </row>
    <row r="28" spans="1:13" s="3" customFormat="1" thickBot="1">
      <c r="A28" s="42"/>
      <c r="B28" s="43"/>
      <c r="C28" s="167"/>
      <c r="D28" s="167"/>
      <c r="E28" s="167"/>
      <c r="F28" s="167"/>
      <c r="G28" s="167"/>
      <c r="H28" s="167"/>
      <c r="I28" s="167"/>
      <c r="J28" s="167"/>
      <c r="K28" s="168"/>
      <c r="L28" s="45"/>
      <c r="M28" s="42"/>
    </row>
    <row r="29" spans="1:13" s="3" customFormat="1" ht="30" customHeight="1">
      <c r="A29" s="42"/>
      <c r="B29" s="43"/>
      <c r="C29" s="169"/>
      <c r="D29" s="170"/>
      <c r="E29" s="169"/>
      <c r="F29" s="169"/>
      <c r="G29" s="378"/>
      <c r="H29" s="379"/>
      <c r="I29" s="380"/>
      <c r="J29" s="52"/>
      <c r="K29" s="53"/>
      <c r="L29" s="45"/>
      <c r="M29" s="42"/>
    </row>
    <row r="30" spans="1:13" s="3" customFormat="1" ht="30" customHeight="1">
      <c r="A30" s="42"/>
      <c r="B30" s="43"/>
      <c r="C30" s="169"/>
      <c r="D30" s="171"/>
      <c r="E30" s="171"/>
      <c r="F30" s="171"/>
      <c r="G30" s="61" t="s">
        <v>16</v>
      </c>
      <c r="H30" s="58"/>
      <c r="I30" s="59"/>
      <c r="J30" s="60"/>
      <c r="K30" s="62">
        <f>K27+K29</f>
        <v>359995588.38379514</v>
      </c>
      <c r="L30" s="45"/>
      <c r="M30" s="42"/>
    </row>
    <row r="31" spans="1:13" s="3" customFormat="1" ht="30" customHeight="1" thickBot="1">
      <c r="A31" s="42"/>
      <c r="B31" s="43"/>
      <c r="C31" s="169"/>
      <c r="D31" s="170"/>
      <c r="E31" s="169"/>
      <c r="F31" s="169"/>
      <c r="G31" s="46"/>
      <c r="H31" s="58"/>
      <c r="I31" s="59"/>
      <c r="J31" s="63"/>
      <c r="K31" s="62"/>
      <c r="L31" s="45"/>
      <c r="M31" s="42"/>
    </row>
    <row r="32" spans="1:13" s="3" customFormat="1" ht="30" customHeight="1" thickBot="1">
      <c r="A32" s="42"/>
      <c r="B32" s="43"/>
      <c r="C32" s="169"/>
      <c r="D32" s="170"/>
      <c r="E32" s="169"/>
      <c r="F32" s="169"/>
      <c r="G32" s="64" t="s">
        <v>17</v>
      </c>
      <c r="H32" s="65"/>
      <c r="I32" s="66"/>
      <c r="J32" s="67"/>
      <c r="K32" s="44">
        <f>K30</f>
        <v>359995588.38379514</v>
      </c>
      <c r="L32" s="45"/>
      <c r="M32" s="42"/>
    </row>
    <row r="33" spans="1:13" s="3" customFormat="1" thickBot="1">
      <c r="A33" s="42"/>
      <c r="B33" s="43"/>
      <c r="C33" s="169"/>
      <c r="D33" s="170"/>
      <c r="E33" s="170"/>
      <c r="F33" s="170"/>
      <c r="G33" s="169"/>
      <c r="H33" s="169"/>
      <c r="I33" s="172"/>
      <c r="J33" s="173"/>
      <c r="K33" s="174"/>
      <c r="L33" s="45"/>
      <c r="M33" s="42"/>
    </row>
    <row r="34" spans="1:13" s="3" customFormat="1" ht="15.75">
      <c r="A34" s="42"/>
      <c r="B34" s="43"/>
      <c r="C34" s="48"/>
      <c r="D34" s="381"/>
      <c r="E34" s="381"/>
      <c r="F34" s="381"/>
      <c r="G34" s="381"/>
      <c r="H34" s="381"/>
      <c r="I34" s="381"/>
      <c r="J34" s="381"/>
      <c r="K34" s="382"/>
      <c r="L34" s="49"/>
      <c r="M34" s="42"/>
    </row>
    <row r="35" spans="1:13" s="3" customFormat="1" ht="46.5" customHeight="1">
      <c r="A35" s="42"/>
      <c r="B35" s="43"/>
      <c r="C35" s="346" t="s">
        <v>18</v>
      </c>
      <c r="D35" s="347"/>
      <c r="E35" s="347"/>
      <c r="F35" s="347"/>
      <c r="G35" s="347"/>
      <c r="H35" s="383" t="s">
        <v>7</v>
      </c>
      <c r="I35" s="383"/>
      <c r="J35" s="383"/>
      <c r="K35" s="141" t="s">
        <v>19</v>
      </c>
      <c r="L35" s="50"/>
      <c r="M35" s="42"/>
    </row>
    <row r="36" spans="1:13" s="3" customFormat="1" ht="32.25" customHeight="1">
      <c r="A36" s="42"/>
      <c r="B36" s="43"/>
      <c r="C36" s="346" t="s">
        <v>20</v>
      </c>
      <c r="D36" s="347"/>
      <c r="E36" s="347"/>
      <c r="F36" s="347"/>
      <c r="G36" s="347"/>
      <c r="H36" s="360" t="s">
        <v>21</v>
      </c>
      <c r="I36" s="360"/>
      <c r="J36" s="142" t="s">
        <v>22</v>
      </c>
      <c r="K36" s="196">
        <v>0.3</v>
      </c>
      <c r="L36" s="50"/>
      <c r="M36" s="42"/>
    </row>
    <row r="37" spans="1:13" s="3" customFormat="1" ht="30" customHeight="1">
      <c r="A37" s="42"/>
      <c r="B37" s="43"/>
      <c r="C37" s="346" t="s">
        <v>23</v>
      </c>
      <c r="D37" s="347"/>
      <c r="E37" s="347"/>
      <c r="F37" s="347"/>
      <c r="G37" s="347"/>
      <c r="H37" s="348" t="s">
        <v>24</v>
      </c>
      <c r="I37" s="349"/>
      <c r="J37" s="142" t="s">
        <v>25</v>
      </c>
      <c r="K37" s="196">
        <v>0</v>
      </c>
      <c r="L37" s="50"/>
      <c r="M37" s="42"/>
    </row>
    <row r="38" spans="1:13" s="4" customFormat="1" ht="58.5" customHeight="1">
      <c r="A38" s="42"/>
      <c r="B38" s="43"/>
      <c r="C38" s="350"/>
      <c r="D38" s="351"/>
      <c r="E38" s="351"/>
      <c r="F38" s="351"/>
      <c r="G38" s="352"/>
      <c r="H38" s="359" t="s">
        <v>26</v>
      </c>
      <c r="I38" s="360"/>
      <c r="J38" s="142" t="s">
        <v>27</v>
      </c>
      <c r="K38" s="196">
        <v>0.05</v>
      </c>
      <c r="L38" s="45"/>
      <c r="M38" s="42"/>
    </row>
    <row r="39" spans="1:13" ht="39" customHeight="1">
      <c r="A39" s="5"/>
      <c r="B39" s="7"/>
      <c r="C39" s="353"/>
      <c r="D39" s="354"/>
      <c r="E39" s="354"/>
      <c r="F39" s="354"/>
      <c r="G39" s="355"/>
      <c r="H39" s="360" t="s">
        <v>28</v>
      </c>
      <c r="I39" s="360"/>
      <c r="J39" s="142" t="s">
        <v>29</v>
      </c>
      <c r="K39" s="196">
        <f>SUM(K36:K38)</f>
        <v>0.35</v>
      </c>
      <c r="L39" s="8"/>
      <c r="M39" s="5"/>
    </row>
    <row r="40" spans="1:13" ht="47.25" customHeight="1" thickBot="1">
      <c r="A40" s="5"/>
      <c r="B40" s="7"/>
      <c r="C40" s="356"/>
      <c r="D40" s="357"/>
      <c r="E40" s="357"/>
      <c r="F40" s="357"/>
      <c r="G40" s="358"/>
      <c r="H40" s="361"/>
      <c r="I40" s="361"/>
      <c r="J40" s="361"/>
      <c r="K40" s="362"/>
      <c r="L40" s="8"/>
      <c r="M40" s="5"/>
    </row>
    <row r="41" spans="1:13" ht="47.25" customHeight="1">
      <c r="A41" s="5"/>
      <c r="B41" s="7"/>
      <c r="C41" s="143"/>
      <c r="D41" s="143"/>
      <c r="E41" s="143"/>
      <c r="F41" s="143"/>
      <c r="G41" s="143"/>
      <c r="H41" s="143"/>
      <c r="I41" s="143"/>
      <c r="J41" s="143"/>
      <c r="K41" s="143"/>
      <c r="L41" s="8"/>
      <c r="M41" s="5"/>
    </row>
    <row r="42" spans="1:13" ht="47.25" customHeight="1">
      <c r="A42" s="5"/>
      <c r="B42" s="7"/>
      <c r="C42" s="143"/>
      <c r="D42" s="143"/>
      <c r="E42" s="143"/>
      <c r="F42" s="143"/>
      <c r="G42" s="144" t="s">
        <v>151</v>
      </c>
      <c r="H42" s="143"/>
      <c r="I42" s="143"/>
      <c r="J42" s="143"/>
      <c r="K42" s="143"/>
      <c r="L42" s="8"/>
      <c r="M42" s="5"/>
    </row>
    <row r="43" spans="1:13" ht="17.25" thickBot="1">
      <c r="A43" s="5"/>
      <c r="B43" s="175"/>
      <c r="C43" s="176"/>
      <c r="D43" s="176"/>
      <c r="E43" s="177"/>
      <c r="F43" s="176"/>
      <c r="G43" s="178"/>
      <c r="H43" s="176"/>
      <c r="I43" s="176"/>
      <c r="J43" s="176"/>
      <c r="K43" s="176"/>
      <c r="L43" s="179"/>
      <c r="M43" s="5"/>
    </row>
    <row r="44" spans="1:13" ht="17.25" thickTop="1">
      <c r="A44" s="5"/>
      <c r="B44" s="5"/>
      <c r="C44" s="5"/>
      <c r="D44" s="5"/>
      <c r="E44" s="6"/>
      <c r="F44" s="5"/>
      <c r="G44" s="5"/>
      <c r="H44" s="5"/>
      <c r="I44" s="5"/>
      <c r="J44" s="5"/>
      <c r="K44" s="5"/>
      <c r="L44" s="5"/>
      <c r="M44" s="5"/>
    </row>
  </sheetData>
  <sheetProtection selectLockedCells="1" selectUnlockedCells="1"/>
  <mergeCells count="28">
    <mergeCell ref="C10:K10"/>
    <mergeCell ref="B2:L2"/>
    <mergeCell ref="C3:F3"/>
    <mergeCell ref="C6:K6"/>
    <mergeCell ref="C7:K7"/>
    <mergeCell ref="C8:K9"/>
    <mergeCell ref="C36:G36"/>
    <mergeCell ref="H36:I36"/>
    <mergeCell ref="C11:K11"/>
    <mergeCell ref="C12:C13"/>
    <mergeCell ref="D12:D13"/>
    <mergeCell ref="E12:F12"/>
    <mergeCell ref="G12:G13"/>
    <mergeCell ref="H12:H13"/>
    <mergeCell ref="I12:I13"/>
    <mergeCell ref="J12:J13"/>
    <mergeCell ref="K12:K13"/>
    <mergeCell ref="C27:J27"/>
    <mergeCell ref="G29:I29"/>
    <mergeCell ref="D34:K34"/>
    <mergeCell ref="C35:G35"/>
    <mergeCell ref="H35:J35"/>
    <mergeCell ref="C37:G37"/>
    <mergeCell ref="H37:I37"/>
    <mergeCell ref="C38:G40"/>
    <mergeCell ref="H38:I38"/>
    <mergeCell ref="H39:I39"/>
    <mergeCell ref="H40:K40"/>
  </mergeCells>
  <phoneticPr fontId="6" type="noConversion"/>
  <pageMargins left="0.11811023622047245" right="0.11811023622047245" top="0.6974803149606299" bottom="0.15748031496062992" header="0.31496062992125984" footer="0.31496062992125984"/>
  <pageSetup paperSize="9" scale="3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15" zoomScale="70" zoomScaleNormal="100" zoomScaleSheetLayoutView="70" zoomScalePageLayoutView="145" workbookViewId="0">
      <selection activeCell="J14" sqref="J1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63"/>
      <c r="D1" s="164"/>
      <c r="E1" s="163"/>
      <c r="F1" s="164"/>
      <c r="G1" s="5"/>
      <c r="H1" s="5"/>
      <c r="I1" s="5"/>
      <c r="J1" s="5"/>
      <c r="K1" s="5"/>
      <c r="L1" s="5"/>
      <c r="M1" s="5"/>
    </row>
    <row r="2" spans="1:13" ht="17.25" thickTop="1">
      <c r="A2" s="5"/>
      <c r="B2" s="387"/>
      <c r="C2" s="388"/>
      <c r="D2" s="388"/>
      <c r="E2" s="388"/>
      <c r="F2" s="388"/>
      <c r="G2" s="388"/>
      <c r="H2" s="388"/>
      <c r="I2" s="388"/>
      <c r="J2" s="388"/>
      <c r="K2" s="388"/>
      <c r="L2" s="389"/>
      <c r="M2" s="5"/>
    </row>
    <row r="3" spans="1:13" ht="33" customHeight="1">
      <c r="A3" s="5"/>
      <c r="B3" s="7"/>
      <c r="C3" s="390" t="s">
        <v>87</v>
      </c>
      <c r="D3" s="391"/>
      <c r="E3" s="391"/>
      <c r="F3" s="392"/>
      <c r="G3" s="5"/>
      <c r="H3" s="5"/>
      <c r="I3" s="5"/>
      <c r="J3" s="5"/>
      <c r="K3" s="5"/>
      <c r="L3" s="8"/>
      <c r="M3" s="5"/>
    </row>
    <row r="4" spans="1:13">
      <c r="A4" s="5"/>
      <c r="B4" s="7"/>
      <c r="C4" s="182" t="s">
        <v>0</v>
      </c>
      <c r="D4" s="187" t="s">
        <v>1</v>
      </c>
      <c r="E4" s="183" t="s">
        <v>2</v>
      </c>
      <c r="F4" s="188">
        <v>2</v>
      </c>
      <c r="G4" s="5"/>
      <c r="H4" s="5"/>
      <c r="I4" s="5"/>
      <c r="J4" s="5"/>
      <c r="K4" s="5"/>
      <c r="L4" s="8"/>
      <c r="M4" s="5"/>
    </row>
    <row r="5" spans="1:13" ht="17.25" thickBot="1">
      <c r="A5" s="5"/>
      <c r="B5" s="7"/>
      <c r="C5" s="163"/>
      <c r="D5" s="181"/>
      <c r="E5" s="163"/>
      <c r="F5" s="164"/>
      <c r="G5" s="5"/>
      <c r="H5" s="5"/>
      <c r="I5" s="5"/>
      <c r="J5" s="5"/>
      <c r="K5" s="5"/>
      <c r="L5" s="8"/>
      <c r="M5" s="5"/>
    </row>
    <row r="6" spans="1:13" ht="31.5" customHeight="1">
      <c r="A6" s="5"/>
      <c r="B6" s="7"/>
      <c r="C6" s="393" t="s">
        <v>3</v>
      </c>
      <c r="D6" s="394"/>
      <c r="E6" s="394"/>
      <c r="F6" s="394"/>
      <c r="G6" s="394"/>
      <c r="H6" s="394"/>
      <c r="I6" s="394"/>
      <c r="J6" s="394"/>
      <c r="K6" s="395"/>
      <c r="L6" s="8"/>
      <c r="M6" s="5"/>
    </row>
    <row r="7" spans="1:13">
      <c r="A7" s="5"/>
      <c r="B7" s="7"/>
      <c r="C7" s="396" t="s">
        <v>30</v>
      </c>
      <c r="D7" s="397"/>
      <c r="E7" s="397"/>
      <c r="F7" s="397"/>
      <c r="G7" s="397"/>
      <c r="H7" s="397"/>
      <c r="I7" s="397"/>
      <c r="J7" s="397"/>
      <c r="K7" s="398"/>
      <c r="L7" s="8"/>
      <c r="M7" s="5"/>
    </row>
    <row r="8" spans="1:13" s="138" customFormat="1">
      <c r="A8" s="136"/>
      <c r="B8" s="137"/>
      <c r="C8" s="399" t="s">
        <v>88</v>
      </c>
      <c r="D8" s="399"/>
      <c r="E8" s="399"/>
      <c r="F8" s="399"/>
      <c r="G8" s="399"/>
      <c r="H8" s="399"/>
      <c r="I8" s="399"/>
      <c r="J8" s="399"/>
      <c r="K8" s="399"/>
      <c r="L8" s="139"/>
      <c r="M8" s="136"/>
    </row>
    <row r="9" spans="1:13" ht="55.5" customHeight="1">
      <c r="A9" s="5"/>
      <c r="B9" s="7"/>
      <c r="C9" s="399"/>
      <c r="D9" s="399"/>
      <c r="E9" s="399"/>
      <c r="F9" s="399"/>
      <c r="G9" s="399"/>
      <c r="H9" s="399"/>
      <c r="I9" s="399"/>
      <c r="J9" s="399"/>
      <c r="K9" s="399"/>
      <c r="L9" s="8"/>
      <c r="M9" s="5"/>
    </row>
    <row r="10" spans="1:13" ht="34.5" customHeight="1">
      <c r="A10" s="5"/>
      <c r="B10" s="7"/>
      <c r="C10" s="384" t="s">
        <v>31</v>
      </c>
      <c r="D10" s="385"/>
      <c r="E10" s="385"/>
      <c r="F10" s="385"/>
      <c r="G10" s="385"/>
      <c r="H10" s="385"/>
      <c r="I10" s="385"/>
      <c r="J10" s="385"/>
      <c r="K10" s="386"/>
      <c r="L10" s="8"/>
      <c r="M10" s="5"/>
    </row>
    <row r="11" spans="1:13" ht="30" customHeight="1" thickBot="1">
      <c r="A11" s="5"/>
      <c r="B11" s="7"/>
      <c r="C11" s="363"/>
      <c r="D11" s="364"/>
      <c r="E11" s="364"/>
      <c r="F11" s="364"/>
      <c r="G11" s="364"/>
      <c r="H11" s="364"/>
      <c r="I11" s="364"/>
      <c r="J11" s="364"/>
      <c r="K11" s="365"/>
      <c r="L11" s="8"/>
      <c r="M11" s="5"/>
    </row>
    <row r="12" spans="1:13" ht="30" customHeight="1">
      <c r="A12" s="5"/>
      <c r="B12" s="7"/>
      <c r="C12" s="366" t="s">
        <v>4</v>
      </c>
      <c r="D12" s="368" t="s">
        <v>5</v>
      </c>
      <c r="E12" s="370" t="s">
        <v>6</v>
      </c>
      <c r="F12" s="370"/>
      <c r="G12" s="366" t="s">
        <v>7</v>
      </c>
      <c r="H12" s="368" t="s">
        <v>8</v>
      </c>
      <c r="I12" s="368" t="s">
        <v>9</v>
      </c>
      <c r="J12" s="371" t="s">
        <v>10</v>
      </c>
      <c r="K12" s="373" t="s">
        <v>11</v>
      </c>
      <c r="L12" s="8"/>
      <c r="M12" s="5"/>
    </row>
    <row r="13" spans="1:13" ht="30" customHeight="1" thickBot="1">
      <c r="A13" s="5"/>
      <c r="B13" s="7"/>
      <c r="C13" s="367"/>
      <c r="D13" s="369"/>
      <c r="E13" s="9" t="s">
        <v>12</v>
      </c>
      <c r="F13" s="9" t="s">
        <v>13</v>
      </c>
      <c r="G13" s="367"/>
      <c r="H13" s="369"/>
      <c r="I13" s="369"/>
      <c r="J13" s="372"/>
      <c r="K13" s="374"/>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65"/>
      <c r="E32" s="165"/>
      <c r="F32" s="165"/>
      <c r="G32" s="166"/>
      <c r="H32" s="16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375" t="s">
        <v>15</v>
      </c>
      <c r="D41" s="376"/>
      <c r="E41" s="376"/>
      <c r="F41" s="376"/>
      <c r="G41" s="376"/>
      <c r="H41" s="376"/>
      <c r="I41" s="376"/>
      <c r="J41" s="377"/>
      <c r="K41" s="44"/>
      <c r="L41" s="45"/>
      <c r="M41" s="42"/>
    </row>
    <row r="42" spans="1:13" s="3" customFormat="1" thickBot="1">
      <c r="A42" s="42"/>
      <c r="B42" s="43"/>
      <c r="C42" s="167"/>
      <c r="D42" s="167"/>
      <c r="E42" s="167"/>
      <c r="F42" s="167"/>
      <c r="G42" s="167"/>
      <c r="H42" s="167"/>
      <c r="I42" s="167"/>
      <c r="J42" s="167"/>
      <c r="K42" s="168"/>
      <c r="L42" s="45"/>
      <c r="M42" s="42"/>
    </row>
    <row r="43" spans="1:13" s="3" customFormat="1" ht="30" customHeight="1">
      <c r="A43" s="42"/>
      <c r="B43" s="43"/>
      <c r="C43" s="169"/>
      <c r="D43" s="170"/>
      <c r="E43" s="169"/>
      <c r="F43" s="169"/>
      <c r="G43" s="378"/>
      <c r="H43" s="379"/>
      <c r="I43" s="380"/>
      <c r="J43" s="52"/>
      <c r="K43" s="53"/>
      <c r="L43" s="45"/>
      <c r="M43" s="42"/>
    </row>
    <row r="44" spans="1:13" s="3" customFormat="1" ht="30" customHeight="1">
      <c r="A44" s="42"/>
      <c r="B44" s="43"/>
      <c r="C44" s="169"/>
      <c r="D44" s="170"/>
      <c r="E44" s="169"/>
      <c r="F44" s="169"/>
      <c r="G44" s="47"/>
      <c r="H44" s="54"/>
      <c r="I44" s="55"/>
      <c r="J44" s="56"/>
      <c r="K44" s="57"/>
      <c r="L44" s="45"/>
      <c r="M44" s="42"/>
    </row>
    <row r="45" spans="1:13" s="3" customFormat="1" ht="30" customHeight="1">
      <c r="A45" s="42"/>
      <c r="B45" s="43"/>
      <c r="C45" s="169"/>
      <c r="D45" s="171"/>
      <c r="E45" s="171"/>
      <c r="F45" s="171"/>
      <c r="G45" s="47"/>
      <c r="H45" s="58"/>
      <c r="I45" s="59"/>
      <c r="J45" s="60"/>
      <c r="K45" s="57"/>
      <c r="L45" s="45"/>
      <c r="M45" s="42"/>
    </row>
    <row r="46" spans="1:13" s="3" customFormat="1" ht="30" customHeight="1">
      <c r="A46" s="42"/>
      <c r="B46" s="43"/>
      <c r="C46" s="169"/>
      <c r="D46" s="171"/>
      <c r="E46" s="171"/>
      <c r="F46" s="171"/>
      <c r="G46" s="61" t="s">
        <v>16</v>
      </c>
      <c r="H46" s="58"/>
      <c r="I46" s="59"/>
      <c r="J46" s="60"/>
      <c r="K46" s="62"/>
      <c r="L46" s="45"/>
      <c r="M46" s="42"/>
    </row>
    <row r="47" spans="1:13" s="3" customFormat="1" ht="30" customHeight="1">
      <c r="A47" s="42"/>
      <c r="B47" s="43"/>
      <c r="C47" s="169"/>
      <c r="D47" s="170"/>
      <c r="E47" s="169"/>
      <c r="F47" s="169"/>
      <c r="G47" s="70"/>
      <c r="H47" s="58"/>
      <c r="I47" s="59"/>
      <c r="J47" s="63"/>
      <c r="K47" s="57"/>
      <c r="L47" s="45"/>
      <c r="M47" s="42"/>
    </row>
    <row r="48" spans="1:13" s="3" customFormat="1" ht="30" customHeight="1">
      <c r="A48" s="42"/>
      <c r="B48" s="43"/>
      <c r="C48" s="169"/>
      <c r="D48" s="170"/>
      <c r="E48" s="169"/>
      <c r="F48" s="169"/>
      <c r="G48" s="70"/>
      <c r="H48" s="58"/>
      <c r="I48" s="59"/>
      <c r="J48" s="63"/>
      <c r="K48" s="57"/>
      <c r="L48" s="45"/>
      <c r="M48" s="42"/>
    </row>
    <row r="49" spans="1:13" s="3" customFormat="1" ht="30" customHeight="1" thickBot="1">
      <c r="A49" s="42"/>
      <c r="B49" s="43"/>
      <c r="C49" s="169"/>
      <c r="D49" s="170"/>
      <c r="E49" s="169"/>
      <c r="F49" s="169"/>
      <c r="G49" s="46"/>
      <c r="H49" s="58"/>
      <c r="I49" s="59"/>
      <c r="J49" s="63"/>
      <c r="K49" s="62"/>
      <c r="L49" s="45"/>
      <c r="M49" s="42"/>
    </row>
    <row r="50" spans="1:13" s="3" customFormat="1" ht="30" customHeight="1" thickBot="1">
      <c r="A50" s="42"/>
      <c r="B50" s="43"/>
      <c r="C50" s="169"/>
      <c r="D50" s="170"/>
      <c r="E50" s="169"/>
      <c r="F50" s="169"/>
      <c r="G50" s="64" t="s">
        <v>17</v>
      </c>
      <c r="H50" s="65"/>
      <c r="I50" s="66"/>
      <c r="J50" s="67"/>
      <c r="K50" s="44"/>
      <c r="L50" s="45"/>
      <c r="M50" s="42"/>
    </row>
    <row r="51" spans="1:13" s="3" customFormat="1" thickBot="1">
      <c r="A51" s="42"/>
      <c r="B51" s="43"/>
      <c r="C51" s="169"/>
      <c r="D51" s="170"/>
      <c r="E51" s="170"/>
      <c r="F51" s="170"/>
      <c r="G51" s="169"/>
      <c r="H51" s="169"/>
      <c r="I51" s="172"/>
      <c r="J51" s="173"/>
      <c r="K51" s="174"/>
      <c r="L51" s="45"/>
      <c r="M51" s="42"/>
    </row>
    <row r="52" spans="1:13" s="3" customFormat="1" ht="15.75">
      <c r="A52" s="42"/>
      <c r="B52" s="43"/>
      <c r="C52" s="48"/>
      <c r="D52" s="381"/>
      <c r="E52" s="381"/>
      <c r="F52" s="381"/>
      <c r="G52" s="381"/>
      <c r="H52" s="381"/>
      <c r="I52" s="381"/>
      <c r="J52" s="381"/>
      <c r="K52" s="382"/>
      <c r="L52" s="49"/>
      <c r="M52" s="42"/>
    </row>
    <row r="53" spans="1:13" s="3" customFormat="1" ht="46.5" customHeight="1">
      <c r="A53" s="42"/>
      <c r="B53" s="43"/>
      <c r="C53" s="346" t="s">
        <v>18</v>
      </c>
      <c r="D53" s="347"/>
      <c r="E53" s="347"/>
      <c r="F53" s="347"/>
      <c r="G53" s="347"/>
      <c r="H53" s="383" t="s">
        <v>7</v>
      </c>
      <c r="I53" s="383"/>
      <c r="J53" s="383"/>
      <c r="K53" s="141" t="s">
        <v>19</v>
      </c>
      <c r="L53" s="50"/>
      <c r="M53" s="42"/>
    </row>
    <row r="54" spans="1:13" s="3" customFormat="1" ht="32.25" customHeight="1">
      <c r="A54" s="42"/>
      <c r="B54" s="43"/>
      <c r="C54" s="346" t="s">
        <v>20</v>
      </c>
      <c r="D54" s="347"/>
      <c r="E54" s="347"/>
      <c r="F54" s="347"/>
      <c r="G54" s="347"/>
      <c r="H54" s="360" t="s">
        <v>21</v>
      </c>
      <c r="I54" s="360"/>
      <c r="J54" s="142" t="s">
        <v>22</v>
      </c>
      <c r="K54" s="140" t="s">
        <v>32</v>
      </c>
      <c r="L54" s="50"/>
      <c r="M54" s="42"/>
    </row>
    <row r="55" spans="1:13" s="3" customFormat="1" ht="30" customHeight="1">
      <c r="A55" s="42"/>
      <c r="B55" s="43"/>
      <c r="C55" s="346" t="s">
        <v>23</v>
      </c>
      <c r="D55" s="347"/>
      <c r="E55" s="347"/>
      <c r="F55" s="347"/>
      <c r="G55" s="347"/>
      <c r="H55" s="348" t="s">
        <v>24</v>
      </c>
      <c r="I55" s="349"/>
      <c r="J55" s="142" t="s">
        <v>25</v>
      </c>
      <c r="K55" s="140" t="s">
        <v>32</v>
      </c>
      <c r="L55" s="50"/>
      <c r="M55" s="42"/>
    </row>
    <row r="56" spans="1:13" s="4" customFormat="1" ht="58.5" customHeight="1">
      <c r="A56" s="42"/>
      <c r="B56" s="43"/>
      <c r="C56" s="350"/>
      <c r="D56" s="351"/>
      <c r="E56" s="351"/>
      <c r="F56" s="351"/>
      <c r="G56" s="352"/>
      <c r="H56" s="359" t="s">
        <v>26</v>
      </c>
      <c r="I56" s="360"/>
      <c r="J56" s="142" t="s">
        <v>27</v>
      </c>
      <c r="K56" s="140" t="s">
        <v>32</v>
      </c>
      <c r="L56" s="45"/>
      <c r="M56" s="42"/>
    </row>
    <row r="57" spans="1:13" ht="39" customHeight="1">
      <c r="A57" s="5"/>
      <c r="B57" s="7"/>
      <c r="C57" s="353"/>
      <c r="D57" s="354"/>
      <c r="E57" s="354"/>
      <c r="F57" s="354"/>
      <c r="G57" s="355"/>
      <c r="H57" s="360" t="s">
        <v>28</v>
      </c>
      <c r="I57" s="360"/>
      <c r="J57" s="142" t="s">
        <v>29</v>
      </c>
      <c r="K57" s="140" t="s">
        <v>32</v>
      </c>
      <c r="L57" s="8"/>
      <c r="M57" s="5"/>
    </row>
    <row r="58" spans="1:13" ht="47.25" customHeight="1" thickBot="1">
      <c r="A58" s="5"/>
      <c r="B58" s="7"/>
      <c r="C58" s="356"/>
      <c r="D58" s="357"/>
      <c r="E58" s="357"/>
      <c r="F58" s="357"/>
      <c r="G58" s="358"/>
      <c r="H58" s="361"/>
      <c r="I58" s="361"/>
      <c r="J58" s="361"/>
      <c r="K58" s="362"/>
      <c r="L58" s="8"/>
      <c r="M58" s="5"/>
    </row>
    <row r="59" spans="1:13" ht="47.25" customHeight="1">
      <c r="A59" s="5"/>
      <c r="B59" s="7"/>
      <c r="C59" s="143"/>
      <c r="D59" s="143"/>
      <c r="E59" s="143"/>
      <c r="F59" s="143"/>
      <c r="G59" s="143"/>
      <c r="H59" s="143"/>
      <c r="I59" s="143"/>
      <c r="J59" s="143"/>
      <c r="K59" s="143"/>
      <c r="L59" s="8"/>
      <c r="M59" s="5"/>
    </row>
    <row r="60" spans="1:13" ht="47.25" customHeight="1">
      <c r="A60" s="5"/>
      <c r="B60" s="7"/>
      <c r="C60" s="143"/>
      <c r="D60" s="143"/>
      <c r="E60" s="143"/>
      <c r="F60" s="143"/>
      <c r="G60" s="144" t="s">
        <v>33</v>
      </c>
      <c r="H60" s="143"/>
      <c r="I60" s="143"/>
      <c r="J60" s="143"/>
      <c r="K60" s="143"/>
      <c r="L60" s="8"/>
      <c r="M60" s="5"/>
    </row>
    <row r="61" spans="1:13" ht="17.25" thickBot="1">
      <c r="A61" s="5"/>
      <c r="B61" s="175"/>
      <c r="C61" s="176"/>
      <c r="D61" s="176"/>
      <c r="E61" s="177"/>
      <c r="F61" s="176"/>
      <c r="G61" s="178"/>
      <c r="H61" s="176"/>
      <c r="I61" s="176"/>
      <c r="J61" s="176"/>
      <c r="K61" s="176"/>
      <c r="L61" s="179"/>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1E962-CA9E-465D-9210-E10D529BC2B7}">
  <dimension ref="B2:K67"/>
  <sheetViews>
    <sheetView topLeftCell="A58" workbookViewId="0">
      <selection activeCell="J66" sqref="J66"/>
    </sheetView>
  </sheetViews>
  <sheetFormatPr baseColWidth="10" defaultRowHeight="12.75"/>
  <cols>
    <col min="4" max="4" width="14.140625" customWidth="1"/>
  </cols>
  <sheetData>
    <row r="2" spans="2:11" ht="15">
      <c r="B2" s="557" t="s">
        <v>81</v>
      </c>
      <c r="C2" s="557"/>
      <c r="D2" s="557"/>
      <c r="E2" s="557"/>
      <c r="F2" s="557"/>
      <c r="G2" s="557"/>
      <c r="H2" s="557"/>
      <c r="I2" s="225"/>
      <c r="J2" s="225"/>
      <c r="K2" s="225"/>
    </row>
    <row r="3" spans="2:11" ht="15.75" customHeight="1">
      <c r="B3" s="558" t="s">
        <v>152</v>
      </c>
      <c r="C3" s="558"/>
      <c r="D3" s="558"/>
      <c r="E3" s="558"/>
      <c r="F3" s="558"/>
      <c r="G3" s="558"/>
      <c r="H3" s="558"/>
      <c r="I3" s="558"/>
      <c r="J3" s="558"/>
      <c r="K3" s="558"/>
    </row>
    <row r="4" spans="2:11" ht="15.75" customHeight="1">
      <c r="B4" s="558" t="s">
        <v>205</v>
      </c>
      <c r="C4" s="558"/>
      <c r="D4" s="558"/>
      <c r="E4" s="558"/>
      <c r="F4" s="558"/>
      <c r="G4" s="558"/>
      <c r="H4" s="558"/>
      <c r="I4" s="558"/>
      <c r="J4" s="558"/>
      <c r="K4" s="558"/>
    </row>
    <row r="5" spans="2:11" ht="15">
      <c r="B5" s="220"/>
      <c r="C5" s="221"/>
      <c r="D5" s="222"/>
      <c r="E5" s="223"/>
      <c r="F5" s="224"/>
      <c r="G5" s="224"/>
      <c r="H5" s="224"/>
      <c r="I5" s="225"/>
      <c r="J5" s="225"/>
      <c r="K5" s="225"/>
    </row>
    <row r="6" spans="2:11" ht="12.75" customHeight="1">
      <c r="B6" s="559" t="s">
        <v>153</v>
      </c>
      <c r="C6" s="559"/>
      <c r="D6" s="559"/>
      <c r="E6" s="559"/>
      <c r="F6" s="559"/>
      <c r="G6" s="559"/>
      <c r="H6" s="559"/>
      <c r="I6" s="559"/>
      <c r="J6" s="559"/>
      <c r="K6" s="559"/>
    </row>
    <row r="7" spans="2:11" ht="28.5">
      <c r="B7" s="226"/>
      <c r="C7" s="227" t="s">
        <v>154</v>
      </c>
      <c r="D7" s="228"/>
      <c r="E7" s="228"/>
      <c r="F7" s="228"/>
      <c r="G7" s="560"/>
      <c r="H7" s="560"/>
      <c r="I7" s="560"/>
      <c r="J7" s="229"/>
      <c r="K7" s="230"/>
    </row>
    <row r="8" spans="2:11" ht="15" customHeight="1">
      <c r="B8" s="220"/>
      <c r="C8" s="561" t="s">
        <v>155</v>
      </c>
      <c r="D8" s="562"/>
      <c r="E8" s="562"/>
      <c r="F8" s="562"/>
      <c r="G8" s="563">
        <v>266663629</v>
      </c>
      <c r="H8" s="563"/>
      <c r="I8" s="225"/>
      <c r="J8" s="225"/>
      <c r="K8" s="232"/>
    </row>
    <row r="9" spans="2:11" ht="15">
      <c r="B9" s="220"/>
      <c r="C9" s="554" t="s">
        <v>156</v>
      </c>
      <c r="D9" s="555"/>
      <c r="E9" s="555"/>
      <c r="F9" s="555"/>
      <c r="G9" s="233">
        <v>0.5</v>
      </c>
      <c r="H9" s="234"/>
      <c r="I9" s="225"/>
      <c r="J9" s="225"/>
      <c r="K9" s="232"/>
    </row>
    <row r="10" spans="2:11" ht="15">
      <c r="B10" s="220"/>
      <c r="C10" s="235" t="s">
        <v>81</v>
      </c>
      <c r="D10" s="236"/>
      <c r="E10" s="237"/>
      <c r="F10" s="238"/>
      <c r="G10" s="231"/>
      <c r="H10" s="238" t="s">
        <v>81</v>
      </c>
      <c r="I10" s="225"/>
      <c r="J10" s="225"/>
      <c r="K10" s="232"/>
    </row>
    <row r="11" spans="2:11" ht="15">
      <c r="B11" s="220"/>
      <c r="C11" s="239"/>
      <c r="D11" s="240"/>
      <c r="E11" s="241"/>
      <c r="F11" s="242"/>
      <c r="G11" s="242"/>
      <c r="H11" s="242"/>
      <c r="I11" s="243"/>
      <c r="J11" s="243"/>
      <c r="K11" s="244"/>
    </row>
    <row r="12" spans="2:11" ht="15">
      <c r="B12" s="556"/>
      <c r="C12" s="556"/>
      <c r="D12" s="556"/>
      <c r="E12" s="556"/>
      <c r="F12" s="556"/>
      <c r="G12" s="556"/>
      <c r="H12" s="556"/>
      <c r="I12" s="221"/>
      <c r="J12" s="221"/>
      <c r="K12" s="225"/>
    </row>
    <row r="13" spans="2:11" ht="24">
      <c r="B13" s="245" t="s">
        <v>157</v>
      </c>
      <c r="C13" s="246" t="s">
        <v>71</v>
      </c>
      <c r="D13" s="247" t="s">
        <v>158</v>
      </c>
      <c r="E13" s="248" t="s">
        <v>159</v>
      </c>
      <c r="F13" s="248" t="s">
        <v>160</v>
      </c>
      <c r="G13" s="248" t="s">
        <v>161</v>
      </c>
      <c r="H13" s="249" t="s">
        <v>162</v>
      </c>
      <c r="I13" s="248" t="s">
        <v>163</v>
      </c>
      <c r="J13" s="250" t="s">
        <v>164</v>
      </c>
      <c r="K13" s="251" t="s">
        <v>165</v>
      </c>
    </row>
    <row r="14" spans="2:11">
      <c r="B14" s="252"/>
      <c r="C14" s="253" t="s">
        <v>166</v>
      </c>
      <c r="D14" s="254"/>
      <c r="E14" s="254"/>
      <c r="F14" s="254"/>
      <c r="G14" s="255"/>
      <c r="H14" s="256"/>
      <c r="I14" s="254"/>
      <c r="J14" s="257"/>
      <c r="K14" s="258"/>
    </row>
    <row r="15" spans="2:11" ht="48">
      <c r="B15" s="259"/>
      <c r="C15" s="260" t="s">
        <v>206</v>
      </c>
      <c r="D15" s="261">
        <v>8000000</v>
      </c>
      <c r="E15" s="262">
        <v>0.72340000000000004</v>
      </c>
      <c r="F15" s="261">
        <f>ROUND(D15+(E15*D15),0)</f>
        <v>13787200</v>
      </c>
      <c r="G15" s="263">
        <v>1</v>
      </c>
      <c r="H15" s="264">
        <v>0.5</v>
      </c>
      <c r="I15" s="261">
        <f>+H15*G15*F15</f>
        <v>6893600</v>
      </c>
      <c r="J15" s="265">
        <v>0.5</v>
      </c>
      <c r="K15" s="266">
        <f>J15*I15</f>
        <v>3446800</v>
      </c>
    </row>
    <row r="16" spans="2:11" ht="48">
      <c r="B16" s="259"/>
      <c r="C16" s="260" t="s">
        <v>167</v>
      </c>
      <c r="D16" s="261">
        <v>5000000</v>
      </c>
      <c r="E16" s="262">
        <v>0.72340000000000004</v>
      </c>
      <c r="F16" s="261">
        <f t="shared" ref="F16:F18" si="0">ROUND(D16+(E16*D16),0)</f>
        <v>8617000</v>
      </c>
      <c r="G16" s="263">
        <v>1</v>
      </c>
      <c r="H16" s="264">
        <v>1</v>
      </c>
      <c r="I16" s="261">
        <f t="shared" ref="I16:I18" si="1">+H16*G16*F16</f>
        <v>8617000</v>
      </c>
      <c r="J16" s="265">
        <v>0.5</v>
      </c>
      <c r="K16" s="266">
        <f>J16*I16</f>
        <v>4308500</v>
      </c>
    </row>
    <row r="17" spans="2:11" ht="24">
      <c r="B17" s="259"/>
      <c r="C17" s="260" t="s">
        <v>168</v>
      </c>
      <c r="D17" s="261">
        <v>3000000</v>
      </c>
      <c r="E17" s="262">
        <v>0.72340000000000004</v>
      </c>
      <c r="F17" s="261">
        <f t="shared" si="0"/>
        <v>5170200</v>
      </c>
      <c r="G17" s="263">
        <v>1</v>
      </c>
      <c r="H17" s="264">
        <v>1</v>
      </c>
      <c r="I17" s="261">
        <f t="shared" si="1"/>
        <v>5170200</v>
      </c>
      <c r="J17" s="265">
        <v>0.5</v>
      </c>
      <c r="K17" s="266">
        <f>J17*I17</f>
        <v>2585100</v>
      </c>
    </row>
    <row r="18" spans="2:11" ht="24">
      <c r="B18" s="259"/>
      <c r="C18" s="260" t="s">
        <v>169</v>
      </c>
      <c r="D18" s="261">
        <v>2500000</v>
      </c>
      <c r="E18" s="262">
        <v>0.72340000000000004</v>
      </c>
      <c r="F18" s="261">
        <f t="shared" si="0"/>
        <v>4308500</v>
      </c>
      <c r="G18" s="263">
        <v>1</v>
      </c>
      <c r="H18" s="264">
        <v>1</v>
      </c>
      <c r="I18" s="261">
        <f t="shared" si="1"/>
        <v>4308500</v>
      </c>
      <c r="J18" s="265">
        <v>0.5</v>
      </c>
      <c r="K18" s="266">
        <f t="shared" ref="K18" si="2">J18*I18</f>
        <v>2154250</v>
      </c>
    </row>
    <row r="19" spans="2:11">
      <c r="B19" s="267"/>
      <c r="C19" s="268"/>
      <c r="D19" s="269"/>
      <c r="E19" s="269"/>
      <c r="F19" s="269"/>
      <c r="G19" s="270"/>
      <c r="H19" s="268" t="s">
        <v>170</v>
      </c>
      <c r="I19" s="269"/>
      <c r="J19" s="271"/>
      <c r="K19" s="272">
        <f>SUM(K15:K18)</f>
        <v>12494650</v>
      </c>
    </row>
    <row r="20" spans="2:11">
      <c r="B20" s="267"/>
      <c r="C20" s="268"/>
      <c r="D20" s="269"/>
      <c r="E20" s="269"/>
      <c r="F20" s="269"/>
      <c r="G20" s="270"/>
      <c r="H20" s="268"/>
      <c r="I20" s="269"/>
      <c r="J20" s="273"/>
      <c r="K20" s="274"/>
    </row>
    <row r="21" spans="2:11">
      <c r="B21" s="275"/>
      <c r="C21" s="253" t="s">
        <v>171</v>
      </c>
      <c r="D21" s="254"/>
      <c r="E21" s="254"/>
      <c r="F21" s="254"/>
      <c r="G21" s="255"/>
      <c r="H21" s="256"/>
      <c r="I21" s="254"/>
      <c r="J21" s="257"/>
      <c r="K21" s="258"/>
    </row>
    <row r="22" spans="2:11" ht="36">
      <c r="B22" s="267"/>
      <c r="C22" s="276" t="s">
        <v>172</v>
      </c>
      <c r="D22" s="277"/>
      <c r="E22" s="277"/>
      <c r="F22" s="277"/>
      <c r="G22" s="277"/>
      <c r="H22" s="277"/>
      <c r="I22" s="277"/>
      <c r="J22" s="277"/>
      <c r="K22" s="277"/>
    </row>
    <row r="23" spans="2:11" ht="24">
      <c r="B23" s="267"/>
      <c r="C23" s="260" t="s">
        <v>207</v>
      </c>
      <c r="D23" s="261">
        <v>2500000</v>
      </c>
      <c r="E23" s="262">
        <v>0.86060000000000003</v>
      </c>
      <c r="F23" s="261">
        <f t="shared" ref="F23:F27" si="3">ROUND(D23+(E23*D23),0)</f>
        <v>4651500</v>
      </c>
      <c r="G23" s="263">
        <v>1</v>
      </c>
      <c r="H23" s="264">
        <v>1</v>
      </c>
      <c r="I23" s="261">
        <f t="shared" ref="I23:I27" si="4">+H23*G23*F23</f>
        <v>4651500</v>
      </c>
      <c r="J23" s="265">
        <v>0.5</v>
      </c>
      <c r="K23" s="266">
        <f t="shared" ref="K23:K27" si="5">J23*I23</f>
        <v>2325750</v>
      </c>
    </row>
    <row r="24" spans="2:11">
      <c r="B24" s="259"/>
      <c r="C24" s="277" t="s">
        <v>173</v>
      </c>
      <c r="D24" s="261">
        <v>1800000</v>
      </c>
      <c r="E24" s="262">
        <v>0.86060000000000003</v>
      </c>
      <c r="F24" s="261">
        <f t="shared" si="3"/>
        <v>3349080</v>
      </c>
      <c r="G24" s="263">
        <v>1</v>
      </c>
      <c r="H24" s="264">
        <v>1</v>
      </c>
      <c r="I24" s="261">
        <f t="shared" si="4"/>
        <v>3349080</v>
      </c>
      <c r="J24" s="265">
        <v>0.5</v>
      </c>
      <c r="K24" s="266">
        <f t="shared" si="5"/>
        <v>1674540</v>
      </c>
    </row>
    <row r="25" spans="2:11">
      <c r="B25" s="259"/>
      <c r="C25" s="277" t="s">
        <v>174</v>
      </c>
      <c r="D25" s="261">
        <v>2500000</v>
      </c>
      <c r="E25" s="262">
        <v>0.86060000000000003</v>
      </c>
      <c r="F25" s="261">
        <f t="shared" si="3"/>
        <v>4651500</v>
      </c>
      <c r="G25" s="263">
        <v>1</v>
      </c>
      <c r="H25" s="264">
        <v>1</v>
      </c>
      <c r="I25" s="261">
        <f t="shared" si="4"/>
        <v>4651500</v>
      </c>
      <c r="J25" s="265">
        <v>0.5</v>
      </c>
      <c r="K25" s="266">
        <f t="shared" si="5"/>
        <v>2325750</v>
      </c>
    </row>
    <row r="26" spans="2:11">
      <c r="B26" s="259"/>
      <c r="C26" s="277" t="s">
        <v>175</v>
      </c>
      <c r="D26" s="261">
        <v>4000000</v>
      </c>
      <c r="E26" s="262">
        <v>0.72340000000000004</v>
      </c>
      <c r="F26" s="261">
        <f t="shared" si="3"/>
        <v>6893600</v>
      </c>
      <c r="G26" s="263">
        <v>1</v>
      </c>
      <c r="H26" s="264">
        <v>1</v>
      </c>
      <c r="I26" s="261">
        <f t="shared" si="4"/>
        <v>6893600</v>
      </c>
      <c r="J26" s="265">
        <v>0.5</v>
      </c>
      <c r="K26" s="266">
        <f t="shared" si="5"/>
        <v>3446800</v>
      </c>
    </row>
    <row r="27" spans="2:11">
      <c r="B27" s="267"/>
      <c r="C27" s="277" t="s">
        <v>208</v>
      </c>
      <c r="D27" s="261">
        <v>1600000</v>
      </c>
      <c r="E27" s="262">
        <v>0.86060000000000003</v>
      </c>
      <c r="F27" s="261">
        <f t="shared" si="3"/>
        <v>2976960</v>
      </c>
      <c r="G27" s="263">
        <v>1</v>
      </c>
      <c r="H27" s="264">
        <v>1</v>
      </c>
      <c r="I27" s="261">
        <f t="shared" si="4"/>
        <v>2976960</v>
      </c>
      <c r="J27" s="265">
        <v>0.2</v>
      </c>
      <c r="K27" s="266">
        <f t="shared" si="5"/>
        <v>595392</v>
      </c>
    </row>
    <row r="28" spans="2:11">
      <c r="B28" s="267"/>
      <c r="C28" s="268"/>
      <c r="D28" s="269"/>
      <c r="E28" s="269"/>
      <c r="F28" s="270"/>
      <c r="G28" s="278" t="s">
        <v>176</v>
      </c>
      <c r="H28" s="269"/>
      <c r="I28" s="269" t="s">
        <v>177</v>
      </c>
      <c r="J28" s="271"/>
      <c r="K28" s="272">
        <f>SUM(K23:K27)</f>
        <v>10368232</v>
      </c>
    </row>
    <row r="29" spans="2:11">
      <c r="B29" s="279"/>
      <c r="C29" s="280" t="s">
        <v>178</v>
      </c>
      <c r="D29" s="261"/>
      <c r="E29" s="261"/>
      <c r="F29" s="261"/>
      <c r="G29" s="281"/>
      <c r="H29" s="282"/>
      <c r="I29" s="261"/>
      <c r="J29" s="283"/>
      <c r="K29" s="284"/>
    </row>
    <row r="30" spans="2:11">
      <c r="B30" s="279"/>
      <c r="C30" s="277" t="s">
        <v>209</v>
      </c>
      <c r="D30" s="261">
        <v>5000000</v>
      </c>
      <c r="E30" s="261"/>
      <c r="F30" s="261">
        <f t="shared" ref="F30:F33" si="6">D30</f>
        <v>5000000</v>
      </c>
      <c r="G30" s="263">
        <v>1</v>
      </c>
      <c r="H30" s="285">
        <v>0.3</v>
      </c>
      <c r="I30" s="261">
        <f t="shared" ref="I30:I33" si="7">+H30*G30*F30</f>
        <v>1500000</v>
      </c>
      <c r="J30" s="327">
        <v>0.5</v>
      </c>
      <c r="K30" s="266">
        <f t="shared" ref="K30:K33" si="8">J30*I30</f>
        <v>750000</v>
      </c>
    </row>
    <row r="31" spans="2:11">
      <c r="B31" s="279"/>
      <c r="C31" s="277" t="s">
        <v>210</v>
      </c>
      <c r="D31" s="261">
        <v>5000000</v>
      </c>
      <c r="E31" s="261"/>
      <c r="F31" s="261">
        <f t="shared" si="6"/>
        <v>5000000</v>
      </c>
      <c r="G31" s="263">
        <v>1</v>
      </c>
      <c r="H31" s="285">
        <v>0.5</v>
      </c>
      <c r="I31" s="261">
        <f t="shared" si="7"/>
        <v>2500000</v>
      </c>
      <c r="J31" s="327">
        <v>0.5</v>
      </c>
      <c r="K31" s="266">
        <f t="shared" si="8"/>
        <v>1250000</v>
      </c>
    </row>
    <row r="32" spans="2:11">
      <c r="B32" s="279"/>
      <c r="C32" s="277" t="s">
        <v>179</v>
      </c>
      <c r="D32" s="261">
        <v>5000000</v>
      </c>
      <c r="E32" s="261"/>
      <c r="F32" s="261">
        <f t="shared" si="6"/>
        <v>5000000</v>
      </c>
      <c r="G32" s="263">
        <v>1</v>
      </c>
      <c r="H32" s="285">
        <v>0.53</v>
      </c>
      <c r="I32" s="261">
        <f t="shared" si="7"/>
        <v>2650000</v>
      </c>
      <c r="J32" s="327">
        <v>0.5</v>
      </c>
      <c r="K32" s="266">
        <f t="shared" si="8"/>
        <v>1325000</v>
      </c>
    </row>
    <row r="33" spans="2:11" ht="60">
      <c r="B33" s="279"/>
      <c r="C33" s="328" t="s">
        <v>211</v>
      </c>
      <c r="D33" s="261">
        <v>2500000</v>
      </c>
      <c r="E33" s="261"/>
      <c r="F33" s="261">
        <f t="shared" si="6"/>
        <v>2500000</v>
      </c>
      <c r="G33" s="263">
        <v>1</v>
      </c>
      <c r="H33" s="285">
        <v>1</v>
      </c>
      <c r="I33" s="261">
        <f t="shared" si="7"/>
        <v>2500000</v>
      </c>
      <c r="J33" s="327">
        <v>0.5</v>
      </c>
      <c r="K33" s="266">
        <f t="shared" si="8"/>
        <v>1250000</v>
      </c>
    </row>
    <row r="34" spans="2:11">
      <c r="B34" s="279"/>
      <c r="C34" s="261"/>
      <c r="D34" s="261"/>
      <c r="E34" s="261"/>
      <c r="F34" s="261"/>
      <c r="G34" s="263"/>
      <c r="H34" s="285"/>
      <c r="I34" s="261"/>
      <c r="J34" s="283"/>
      <c r="K34" s="286"/>
    </row>
    <row r="35" spans="2:11">
      <c r="B35" s="267"/>
      <c r="C35" s="268"/>
      <c r="D35" s="269"/>
      <c r="E35" s="269"/>
      <c r="F35" s="270"/>
      <c r="G35" s="278" t="s">
        <v>176</v>
      </c>
      <c r="H35" s="269"/>
      <c r="I35" s="269" t="s">
        <v>180</v>
      </c>
      <c r="J35" s="271"/>
      <c r="K35" s="329">
        <f>SUM(K30:K34)</f>
        <v>4575000</v>
      </c>
    </row>
    <row r="36" spans="2:11" ht="13.5" thickBot="1">
      <c r="B36" s="287"/>
      <c r="C36" s="288"/>
      <c r="D36" s="289"/>
      <c r="E36" s="289"/>
      <c r="F36" s="289"/>
      <c r="G36" s="289"/>
      <c r="H36" s="290"/>
      <c r="I36" s="289"/>
      <c r="J36" s="291"/>
      <c r="K36" s="292"/>
    </row>
    <row r="37" spans="2:11" ht="14.25" thickTop="1" thickBot="1">
      <c r="B37" s="330"/>
      <c r="C37" s="331" t="s">
        <v>181</v>
      </c>
      <c r="D37" s="332"/>
      <c r="E37" s="332"/>
      <c r="F37" s="332"/>
      <c r="G37" s="332"/>
      <c r="H37" s="333"/>
      <c r="I37" s="332"/>
      <c r="J37" s="334"/>
      <c r="K37" s="335">
        <f>K19+K28+K35</f>
        <v>27437882</v>
      </c>
    </row>
    <row r="38" spans="2:11" ht="14.25" thickTop="1" thickBot="1">
      <c r="B38" s="293"/>
      <c r="C38" s="294"/>
      <c r="D38" s="289"/>
      <c r="E38" s="289"/>
      <c r="F38" s="289"/>
      <c r="G38" s="289"/>
      <c r="H38" s="290"/>
      <c r="I38" s="289"/>
      <c r="J38" s="291"/>
      <c r="K38" s="292"/>
    </row>
    <row r="39" spans="2:11" ht="13.5" thickTop="1">
      <c r="B39" s="336"/>
      <c r="C39" s="337" t="s">
        <v>182</v>
      </c>
      <c r="D39" s="338"/>
      <c r="E39" s="338"/>
      <c r="F39" s="338"/>
      <c r="G39" s="338"/>
      <c r="H39" s="339"/>
      <c r="I39" s="338"/>
      <c r="J39" s="340"/>
      <c r="K39" s="341"/>
    </row>
    <row r="40" spans="2:11">
      <c r="B40" s="295"/>
      <c r="C40" s="296" t="s">
        <v>71</v>
      </c>
      <c r="D40" s="297" t="s">
        <v>183</v>
      </c>
      <c r="E40" s="298" t="s">
        <v>72</v>
      </c>
      <c r="F40" s="298" t="s">
        <v>184</v>
      </c>
      <c r="G40" s="248" t="s">
        <v>161</v>
      </c>
      <c r="H40" s="249" t="s">
        <v>162</v>
      </c>
      <c r="I40" s="298" t="s">
        <v>14</v>
      </c>
      <c r="J40" s="299" t="s">
        <v>164</v>
      </c>
      <c r="K40" s="300" t="s">
        <v>165</v>
      </c>
    </row>
    <row r="41" spans="2:11" ht="60">
      <c r="B41" s="259"/>
      <c r="C41" s="301" t="s">
        <v>185</v>
      </c>
      <c r="D41" s="261">
        <v>359995899</v>
      </c>
      <c r="E41" s="302">
        <v>2.5000000000000001E-3</v>
      </c>
      <c r="F41" s="261"/>
      <c r="G41" s="303"/>
      <c r="H41" s="304"/>
      <c r="I41" s="261">
        <f>+D41*E41</f>
        <v>899989.74750000006</v>
      </c>
      <c r="J41" s="283"/>
      <c r="K41" s="266">
        <f>I41</f>
        <v>899989.74750000006</v>
      </c>
    </row>
    <row r="42" spans="2:11" ht="24">
      <c r="B42" s="259"/>
      <c r="C42" s="301" t="s">
        <v>186</v>
      </c>
      <c r="D42" s="261">
        <v>359995899</v>
      </c>
      <c r="E42" s="302">
        <v>5.0000000000000001E-4</v>
      </c>
      <c r="F42" s="261"/>
      <c r="G42" s="303"/>
      <c r="H42" s="304"/>
      <c r="I42" s="261">
        <f>+D42*E42</f>
        <v>179997.94950000002</v>
      </c>
      <c r="J42" s="327"/>
      <c r="K42" s="342">
        <f>I42</f>
        <v>179997.94950000002</v>
      </c>
    </row>
    <row r="43" spans="2:11" ht="24">
      <c r="B43" s="259"/>
      <c r="C43" s="301" t="s">
        <v>187</v>
      </c>
      <c r="D43" s="261">
        <v>359995899</v>
      </c>
      <c r="E43" s="305">
        <v>0.01</v>
      </c>
      <c r="F43" s="261"/>
      <c r="G43" s="303"/>
      <c r="H43" s="304"/>
      <c r="I43" s="261">
        <f>+D43*E43</f>
        <v>3599958.99</v>
      </c>
      <c r="J43" s="283"/>
      <c r="K43" s="266">
        <f t="shared" ref="K43:K48" si="9">I43</f>
        <v>3599958.99</v>
      </c>
    </row>
    <row r="44" spans="2:11" ht="24">
      <c r="B44" s="259"/>
      <c r="C44" s="301" t="s">
        <v>188</v>
      </c>
      <c r="D44" s="261">
        <v>359995899</v>
      </c>
      <c r="E44" s="305">
        <v>0.05</v>
      </c>
      <c r="F44" s="261"/>
      <c r="G44" s="303"/>
      <c r="H44" s="304"/>
      <c r="I44" s="261">
        <f t="shared" ref="I44:I48" si="10">+D44*E44</f>
        <v>17999794.949999999</v>
      </c>
      <c r="J44" s="283"/>
      <c r="K44" s="266">
        <f t="shared" si="9"/>
        <v>17999794.949999999</v>
      </c>
    </row>
    <row r="45" spans="2:11" ht="36">
      <c r="B45" s="259"/>
      <c r="C45" s="301" t="s">
        <v>189</v>
      </c>
      <c r="D45" s="261">
        <v>359995899</v>
      </c>
      <c r="E45" s="305">
        <v>0.04</v>
      </c>
      <c r="F45" s="261"/>
      <c r="G45" s="303"/>
      <c r="H45" s="304"/>
      <c r="I45" s="261">
        <f t="shared" si="10"/>
        <v>14399835.960000001</v>
      </c>
      <c r="J45" s="283"/>
      <c r="K45" s="266">
        <f t="shared" si="9"/>
        <v>14399835.960000001</v>
      </c>
    </row>
    <row r="46" spans="2:11" ht="36">
      <c r="B46" s="259"/>
      <c r="C46" s="301" t="s">
        <v>212</v>
      </c>
      <c r="D46" s="261">
        <v>359995899</v>
      </c>
      <c r="E46" s="305">
        <v>5.0000000000000001E-3</v>
      </c>
      <c r="F46" s="261"/>
      <c r="G46" s="303"/>
      <c r="H46" s="304"/>
      <c r="I46" s="261">
        <f t="shared" si="10"/>
        <v>1799979.4950000001</v>
      </c>
      <c r="J46" s="283"/>
      <c r="K46" s="266">
        <f t="shared" si="9"/>
        <v>1799979.4950000001</v>
      </c>
    </row>
    <row r="47" spans="2:11" ht="36">
      <c r="B47" s="259"/>
      <c r="C47" s="301" t="s">
        <v>213</v>
      </c>
      <c r="D47" s="261">
        <v>359995899</v>
      </c>
      <c r="E47" s="305">
        <v>2.5000000000000001E-2</v>
      </c>
      <c r="F47" s="261"/>
      <c r="G47" s="303"/>
      <c r="H47" s="304"/>
      <c r="I47" s="261">
        <f t="shared" si="10"/>
        <v>8999897.4749999996</v>
      </c>
      <c r="J47" s="283"/>
      <c r="K47" s="266">
        <f t="shared" si="9"/>
        <v>8999897.4749999996</v>
      </c>
    </row>
    <row r="48" spans="2:11" ht="24.75" thickBot="1">
      <c r="B48" s="259"/>
      <c r="C48" s="306" t="s">
        <v>190</v>
      </c>
      <c r="D48" s="261">
        <v>359995899</v>
      </c>
      <c r="E48" s="305">
        <v>4.0000000000000001E-3</v>
      </c>
      <c r="F48" s="261"/>
      <c r="G48" s="303"/>
      <c r="H48" s="304"/>
      <c r="I48" s="261">
        <f t="shared" si="10"/>
        <v>1439983.5960000001</v>
      </c>
      <c r="J48" s="283"/>
      <c r="K48" s="266">
        <f t="shared" si="9"/>
        <v>1439983.5960000001</v>
      </c>
    </row>
    <row r="49" spans="2:11" ht="14.25" thickTop="1" thickBot="1">
      <c r="B49" s="330"/>
      <c r="C49" s="331" t="s">
        <v>191</v>
      </c>
      <c r="D49" s="332"/>
      <c r="E49" s="332"/>
      <c r="F49" s="332"/>
      <c r="G49" s="332"/>
      <c r="H49" s="333"/>
      <c r="I49" s="332"/>
      <c r="J49" s="334"/>
      <c r="K49" s="335">
        <f>SUM(K41:K48)</f>
        <v>49319438.163000003</v>
      </c>
    </row>
    <row r="50" spans="2:11" ht="14.25" thickTop="1" thickBot="1">
      <c r="B50" s="293"/>
      <c r="C50" s="294"/>
      <c r="D50" s="289"/>
      <c r="E50" s="289"/>
      <c r="F50" s="289"/>
      <c r="G50" s="289"/>
      <c r="H50" s="290"/>
      <c r="I50" s="289"/>
      <c r="J50" s="307"/>
      <c r="K50" s="308"/>
    </row>
    <row r="51" spans="2:11" ht="13.5" thickTop="1">
      <c r="B51" s="336"/>
      <c r="C51" s="337" t="s">
        <v>192</v>
      </c>
      <c r="D51" s="338"/>
      <c r="E51" s="338"/>
      <c r="F51" s="338"/>
      <c r="G51" s="338"/>
      <c r="H51" s="339"/>
      <c r="I51" s="338"/>
      <c r="J51" s="340"/>
      <c r="K51" s="341"/>
    </row>
    <row r="52" spans="2:11">
      <c r="B52" s="295"/>
      <c r="C52" s="296" t="s">
        <v>71</v>
      </c>
      <c r="D52" s="297" t="s">
        <v>48</v>
      </c>
      <c r="E52" s="298" t="s">
        <v>193</v>
      </c>
      <c r="F52" s="298" t="s">
        <v>184</v>
      </c>
      <c r="G52" s="248" t="s">
        <v>161</v>
      </c>
      <c r="H52" s="249" t="s">
        <v>162</v>
      </c>
      <c r="I52" s="298" t="s">
        <v>14</v>
      </c>
      <c r="J52" s="299" t="s">
        <v>164</v>
      </c>
      <c r="K52" s="300" t="s">
        <v>165</v>
      </c>
    </row>
    <row r="53" spans="2:11" ht="72">
      <c r="B53" s="259"/>
      <c r="C53" s="309" t="s">
        <v>194</v>
      </c>
      <c r="D53" s="281" t="s">
        <v>195</v>
      </c>
      <c r="E53" s="305"/>
      <c r="F53" s="261">
        <v>1400000</v>
      </c>
      <c r="G53" s="263">
        <v>1</v>
      </c>
      <c r="H53" s="285">
        <v>1</v>
      </c>
      <c r="I53" s="261">
        <f>+H53*G53*F53</f>
        <v>1400000</v>
      </c>
      <c r="J53" s="265">
        <v>0.5</v>
      </c>
      <c r="K53" s="266">
        <f t="shared" ref="K53:K58" si="11">J53*I53</f>
        <v>700000</v>
      </c>
    </row>
    <row r="54" spans="2:11" ht="60">
      <c r="B54" s="259"/>
      <c r="C54" s="309" t="s">
        <v>214</v>
      </c>
      <c r="D54" s="281" t="s">
        <v>195</v>
      </c>
      <c r="E54" s="305"/>
      <c r="F54" s="261">
        <v>1000000</v>
      </c>
      <c r="G54" s="263">
        <v>1</v>
      </c>
      <c r="H54" s="285">
        <v>1</v>
      </c>
      <c r="I54" s="261">
        <f t="shared" ref="I54:I61" si="12">+H54*G54*F54</f>
        <v>1000000</v>
      </c>
      <c r="J54" s="265">
        <v>0.5</v>
      </c>
      <c r="K54" s="266">
        <f t="shared" si="11"/>
        <v>500000</v>
      </c>
    </row>
    <row r="55" spans="2:11" ht="24">
      <c r="B55" s="259"/>
      <c r="C55" s="309" t="s">
        <v>196</v>
      </c>
      <c r="D55" s="281" t="s">
        <v>195</v>
      </c>
      <c r="E55" s="305"/>
      <c r="F55" s="261">
        <v>7500000</v>
      </c>
      <c r="G55" s="263">
        <v>2</v>
      </c>
      <c r="H55" s="285">
        <v>1</v>
      </c>
      <c r="I55" s="261">
        <f t="shared" si="12"/>
        <v>15000000</v>
      </c>
      <c r="J55" s="265">
        <v>0.5</v>
      </c>
      <c r="K55" s="266">
        <f t="shared" si="11"/>
        <v>7500000</v>
      </c>
    </row>
    <row r="56" spans="2:11" ht="48">
      <c r="B56" s="259"/>
      <c r="C56" s="309" t="s">
        <v>197</v>
      </c>
      <c r="D56" s="281" t="s">
        <v>195</v>
      </c>
      <c r="E56" s="305"/>
      <c r="F56" s="261">
        <v>2500000</v>
      </c>
      <c r="G56" s="263">
        <v>1</v>
      </c>
      <c r="H56" s="285">
        <v>1</v>
      </c>
      <c r="I56" s="261">
        <f t="shared" si="12"/>
        <v>2500000</v>
      </c>
      <c r="J56" s="265">
        <v>0.5</v>
      </c>
      <c r="K56" s="266">
        <f t="shared" si="11"/>
        <v>1250000</v>
      </c>
    </row>
    <row r="57" spans="2:11" ht="36">
      <c r="B57" s="259"/>
      <c r="C57" s="301" t="s">
        <v>198</v>
      </c>
      <c r="D57" s="281" t="s">
        <v>195</v>
      </c>
      <c r="E57" s="305"/>
      <c r="F57" s="261">
        <v>2500000</v>
      </c>
      <c r="G57" s="263">
        <v>1</v>
      </c>
      <c r="H57" s="285">
        <v>1</v>
      </c>
      <c r="I57" s="261">
        <f t="shared" si="12"/>
        <v>2500000</v>
      </c>
      <c r="J57" s="265">
        <v>0.5</v>
      </c>
      <c r="K57" s="266">
        <f t="shared" si="11"/>
        <v>1250000</v>
      </c>
    </row>
    <row r="58" spans="2:11" ht="132">
      <c r="B58" s="310"/>
      <c r="C58" s="301" t="s">
        <v>215</v>
      </c>
      <c r="D58" s="281" t="s">
        <v>195</v>
      </c>
      <c r="E58" s="305"/>
      <c r="F58" s="261">
        <v>1500000</v>
      </c>
      <c r="G58" s="263">
        <v>1</v>
      </c>
      <c r="H58" s="285">
        <v>1</v>
      </c>
      <c r="I58" s="261">
        <f t="shared" si="12"/>
        <v>1500000</v>
      </c>
      <c r="J58" s="265">
        <v>0.5</v>
      </c>
      <c r="K58" s="266">
        <f t="shared" si="11"/>
        <v>750000</v>
      </c>
    </row>
    <row r="59" spans="2:11" ht="48">
      <c r="B59" s="310"/>
      <c r="C59" s="301" t="s">
        <v>199</v>
      </c>
      <c r="D59" s="281" t="s">
        <v>195</v>
      </c>
      <c r="E59" s="311"/>
      <c r="F59" s="312">
        <v>3000000</v>
      </c>
      <c r="G59" s="313">
        <v>1</v>
      </c>
      <c r="H59" s="285">
        <v>1</v>
      </c>
      <c r="I59" s="261">
        <f t="shared" si="12"/>
        <v>3000000</v>
      </c>
      <c r="J59" s="265">
        <v>0.5</v>
      </c>
      <c r="K59" s="266">
        <f>I59*J59</f>
        <v>1500000</v>
      </c>
    </row>
    <row r="60" spans="2:11" ht="36">
      <c r="B60" s="310"/>
      <c r="C60" s="301" t="s">
        <v>200</v>
      </c>
      <c r="D60" s="281" t="s">
        <v>195</v>
      </c>
      <c r="E60" s="311"/>
      <c r="F60" s="312">
        <v>6000000</v>
      </c>
      <c r="G60" s="313">
        <v>1</v>
      </c>
      <c r="H60" s="285">
        <v>1</v>
      </c>
      <c r="I60" s="261">
        <f t="shared" si="12"/>
        <v>6000000</v>
      </c>
      <c r="J60" s="265">
        <v>0.5</v>
      </c>
      <c r="K60" s="266">
        <f>I60*J60</f>
        <v>3000000</v>
      </c>
    </row>
    <row r="61" spans="2:11" ht="36">
      <c r="B61" s="310"/>
      <c r="C61" s="309" t="s">
        <v>216</v>
      </c>
      <c r="D61" s="281" t="s">
        <v>195</v>
      </c>
      <c r="E61" s="311"/>
      <c r="F61" s="312">
        <v>600000</v>
      </c>
      <c r="G61" s="313">
        <v>1</v>
      </c>
      <c r="H61" s="285">
        <v>1</v>
      </c>
      <c r="I61" s="261">
        <f t="shared" si="12"/>
        <v>600000</v>
      </c>
      <c r="J61" s="265">
        <v>0.2</v>
      </c>
      <c r="K61" s="266">
        <f>I61*J61</f>
        <v>120000</v>
      </c>
    </row>
    <row r="62" spans="2:11" ht="13.5" thickBot="1">
      <c r="B62" s="314"/>
      <c r="C62" s="315" t="s">
        <v>201</v>
      </c>
      <c r="D62" s="316"/>
      <c r="E62" s="316"/>
      <c r="F62" s="316"/>
      <c r="G62" s="316"/>
      <c r="H62" s="317"/>
      <c r="I62" s="316"/>
      <c r="J62" s="318"/>
      <c r="K62" s="319">
        <f>SUM(K53:K61)</f>
        <v>16570000</v>
      </c>
    </row>
    <row r="63" spans="2:11" ht="14.25" thickTop="1" thickBot="1">
      <c r="B63" s="330"/>
      <c r="C63" s="331"/>
      <c r="D63" s="332"/>
      <c r="E63" s="332"/>
      <c r="F63" s="332"/>
      <c r="G63" s="332"/>
      <c r="H63" s="333"/>
      <c r="I63" s="332"/>
      <c r="J63" s="334"/>
      <c r="K63" s="343"/>
    </row>
    <row r="64" spans="2:11" ht="14.25" thickTop="1" thickBot="1">
      <c r="B64" s="344"/>
      <c r="C64" s="320" t="s">
        <v>202</v>
      </c>
      <c r="D64" s="321"/>
      <c r="E64" s="321"/>
      <c r="F64" s="321"/>
      <c r="G64" s="321"/>
      <c r="H64" s="322"/>
      <c r="I64" s="321"/>
      <c r="J64" s="323"/>
      <c r="K64" s="324">
        <f>K37+K49+K62</f>
        <v>93327320.163000003</v>
      </c>
    </row>
    <row r="65" spans="2:11" ht="14.25" thickTop="1" thickBot="1">
      <c r="B65" s="325"/>
      <c r="C65" s="320"/>
      <c r="D65" s="321"/>
      <c r="E65" s="321"/>
      <c r="F65" s="321"/>
      <c r="G65" s="321"/>
      <c r="H65" s="322"/>
      <c r="I65" s="321"/>
      <c r="J65" s="323"/>
      <c r="K65" s="326"/>
    </row>
    <row r="66" spans="2:11" ht="14.25" thickTop="1" thickBot="1">
      <c r="B66" s="330"/>
      <c r="C66" s="331"/>
      <c r="D66" s="332"/>
      <c r="E66" s="332"/>
      <c r="F66" s="332"/>
      <c r="G66" s="332"/>
      <c r="H66" s="333" t="s">
        <v>203</v>
      </c>
      <c r="I66" s="332"/>
      <c r="J66" s="334" t="s">
        <v>204</v>
      </c>
      <c r="K66" s="345">
        <f>ROUND(+K64/G8,4)</f>
        <v>0.35</v>
      </c>
    </row>
    <row r="67" spans="2:11" ht="13.5" thickTop="1"/>
  </sheetData>
  <mergeCells count="9">
    <mergeCell ref="C9:F9"/>
    <mergeCell ref="B12:H12"/>
    <mergeCell ref="B2:H2"/>
    <mergeCell ref="B3:K3"/>
    <mergeCell ref="B4:K4"/>
    <mergeCell ref="B6:K6"/>
    <mergeCell ref="G7:I7"/>
    <mergeCell ref="C8:F8"/>
    <mergeCell ref="G8:H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27680-1AB8-4136-B613-E8A46455DCA2}">
  <dimension ref="B1:P94"/>
  <sheetViews>
    <sheetView showGridLines="0" view="pageBreakPreview" topLeftCell="A42" zoomScale="80" zoomScaleNormal="80" zoomScaleSheetLayoutView="80" zoomScalePageLayoutView="85" workbookViewId="0">
      <selection activeCell="O69" sqref="O69"/>
    </sheetView>
  </sheetViews>
  <sheetFormatPr baseColWidth="10" defaultColWidth="11.42578125" defaultRowHeight="12.75"/>
  <cols>
    <col min="1" max="2" width="3.140625" style="73" customWidth="1"/>
    <col min="3" max="3" width="14.7109375" style="73" customWidth="1"/>
    <col min="4" max="4" width="15.5703125" style="73" customWidth="1"/>
    <col min="5" max="9" width="11.42578125" style="73"/>
    <col min="10" max="10" width="13" style="73" customWidth="1"/>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1</v>
      </c>
      <c r="D25" s="471" t="s">
        <v>93</v>
      </c>
      <c r="E25" s="472"/>
      <c r="F25" s="472"/>
      <c r="G25" s="472"/>
      <c r="H25" s="472"/>
      <c r="I25" s="472"/>
      <c r="J25" s="472"/>
      <c r="K25" s="472"/>
      <c r="L25" s="473"/>
      <c r="M25" s="471" t="s">
        <v>101</v>
      </c>
      <c r="N25" s="473"/>
      <c r="O25" s="118">
        <v>437</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3.5">
      <c r="B29" s="152"/>
      <c r="C29" s="431" t="s">
        <v>47</v>
      </c>
      <c r="D29" s="474"/>
      <c r="E29" s="474"/>
      <c r="F29" s="474"/>
      <c r="G29" s="475"/>
      <c r="H29" s="445" t="s">
        <v>50</v>
      </c>
      <c r="I29" s="474"/>
      <c r="J29" s="476" t="s">
        <v>51</v>
      </c>
      <c r="K29" s="477"/>
      <c r="L29" s="106" t="s">
        <v>52</v>
      </c>
      <c r="M29" s="445" t="s">
        <v>53</v>
      </c>
      <c r="N29" s="446"/>
      <c r="O29" s="111" t="s">
        <v>54</v>
      </c>
      <c r="P29" s="153"/>
    </row>
    <row r="30" spans="2:16">
      <c r="B30" s="152"/>
      <c r="C30" s="435" t="s">
        <v>109</v>
      </c>
      <c r="D30" s="436"/>
      <c r="E30" s="436"/>
      <c r="F30" s="436"/>
      <c r="G30" s="455"/>
      <c r="H30" s="458"/>
      <c r="I30" s="455"/>
      <c r="J30" s="458"/>
      <c r="K30" s="455"/>
      <c r="L30" s="115">
        <v>20825</v>
      </c>
      <c r="M30" s="459">
        <v>5.62</v>
      </c>
      <c r="N30" s="460"/>
      <c r="O30" s="197">
        <f>L30/M30</f>
        <v>3705.5160142348755</v>
      </c>
      <c r="P30" s="153"/>
    </row>
    <row r="31" spans="2:16">
      <c r="B31" s="152"/>
      <c r="C31" s="96"/>
      <c r="D31" s="80"/>
      <c r="E31" s="80"/>
      <c r="F31" s="80"/>
      <c r="G31" s="116"/>
      <c r="H31" s="117"/>
      <c r="I31" s="116"/>
      <c r="J31" s="117"/>
      <c r="K31" s="116"/>
      <c r="L31" s="115"/>
      <c r="M31" s="450"/>
      <c r="N31" s="451"/>
      <c r="O31" s="108"/>
      <c r="P31" s="153"/>
    </row>
    <row r="32" spans="2:16" ht="13.5" thickBot="1">
      <c r="B32" s="152"/>
      <c r="C32" s="437"/>
      <c r="D32" s="438"/>
      <c r="E32" s="438"/>
      <c r="F32" s="438"/>
      <c r="G32" s="447"/>
      <c r="H32" s="452"/>
      <c r="I32" s="447"/>
      <c r="J32" s="452"/>
      <c r="K32" s="447"/>
      <c r="L32" s="114"/>
      <c r="M32" s="453"/>
      <c r="N32" s="454"/>
      <c r="O32" s="108"/>
      <c r="P32" s="153"/>
    </row>
    <row r="33" spans="2:16" ht="14.25" thickBot="1">
      <c r="B33" s="152"/>
      <c r="C33" s="413" t="s">
        <v>55</v>
      </c>
      <c r="D33" s="414"/>
      <c r="E33" s="414"/>
      <c r="F33" s="414"/>
      <c r="G33" s="414"/>
      <c r="H33" s="414"/>
      <c r="I33" s="414"/>
      <c r="J33" s="414"/>
      <c r="K33" s="414"/>
      <c r="L33" s="414"/>
      <c r="M33" s="414"/>
      <c r="N33" s="415"/>
      <c r="O33" s="198">
        <f>+SUM(O30:O32)</f>
        <v>3705.5160142348755</v>
      </c>
      <c r="P33" s="153"/>
    </row>
    <row r="34" spans="2:16" ht="13.5" customHeight="1">
      <c r="B34" s="152"/>
      <c r="C34" s="422" t="s">
        <v>56</v>
      </c>
      <c r="D34" s="423"/>
      <c r="E34" s="423"/>
      <c r="F34" s="423"/>
      <c r="G34" s="423"/>
      <c r="H34" s="423"/>
      <c r="I34" s="423"/>
      <c r="J34" s="423"/>
      <c r="K34" s="423"/>
      <c r="L34" s="423"/>
      <c r="M34" s="423"/>
      <c r="N34" s="423"/>
      <c r="O34" s="424"/>
      <c r="P34" s="153"/>
    </row>
    <row r="35" spans="2:16">
      <c r="B35" s="152"/>
      <c r="C35" s="425"/>
      <c r="D35" s="426"/>
      <c r="E35" s="426"/>
      <c r="F35" s="426"/>
      <c r="G35" s="426"/>
      <c r="H35" s="426"/>
      <c r="I35" s="426"/>
      <c r="J35" s="426"/>
      <c r="K35" s="426"/>
      <c r="L35" s="426"/>
      <c r="M35" s="426"/>
      <c r="N35" s="426"/>
      <c r="O35" s="427"/>
      <c r="P35" s="153"/>
    </row>
    <row r="36" spans="2:16" ht="13.5" thickBot="1">
      <c r="B36" s="152"/>
      <c r="C36" s="428"/>
      <c r="D36" s="429"/>
      <c r="E36" s="429"/>
      <c r="F36" s="429"/>
      <c r="G36" s="429"/>
      <c r="H36" s="429"/>
      <c r="I36" s="429"/>
      <c r="J36" s="429"/>
      <c r="K36" s="429"/>
      <c r="L36" s="429"/>
      <c r="M36" s="429"/>
      <c r="N36" s="429"/>
      <c r="O36" s="430"/>
      <c r="P36" s="153"/>
    </row>
    <row r="37" spans="2:16" ht="13.5">
      <c r="B37" s="152"/>
      <c r="C37" s="431" t="s">
        <v>47</v>
      </c>
      <c r="D37" s="432"/>
      <c r="E37" s="432"/>
      <c r="F37" s="432"/>
      <c r="G37" s="432"/>
      <c r="H37" s="432"/>
      <c r="I37" s="432"/>
      <c r="J37" s="446"/>
      <c r="K37" s="151" t="s">
        <v>48</v>
      </c>
      <c r="L37" s="106" t="s">
        <v>9</v>
      </c>
      <c r="M37" s="445" t="s">
        <v>57</v>
      </c>
      <c r="N37" s="446"/>
      <c r="O37" s="111" t="s">
        <v>54</v>
      </c>
      <c r="P37" s="153"/>
    </row>
    <row r="38" spans="2:16" ht="13.5" thickBot="1">
      <c r="B38" s="152"/>
      <c r="C38" s="435" t="s">
        <v>110</v>
      </c>
      <c r="D38" s="436"/>
      <c r="E38" s="436"/>
      <c r="F38" s="436"/>
      <c r="G38" s="436"/>
      <c r="H38" s="436"/>
      <c r="I38" s="436"/>
      <c r="J38" s="455"/>
      <c r="K38" s="148" t="s">
        <v>112</v>
      </c>
      <c r="L38" s="113">
        <v>8</v>
      </c>
      <c r="M38" s="448">
        <v>1</v>
      </c>
      <c r="N38" s="449"/>
      <c r="O38" s="197">
        <f t="shared" ref="O38:O39" si="0">+M38*L38</f>
        <v>8</v>
      </c>
      <c r="P38" s="153"/>
    </row>
    <row r="39" spans="2:16" ht="13.5" thickBot="1">
      <c r="B39" s="152"/>
      <c r="C39" s="437" t="s">
        <v>111</v>
      </c>
      <c r="D39" s="438"/>
      <c r="E39" s="438"/>
      <c r="F39" s="438"/>
      <c r="G39" s="438"/>
      <c r="H39" s="438"/>
      <c r="I39" s="438"/>
      <c r="J39" s="447"/>
      <c r="K39" s="189" t="s">
        <v>113</v>
      </c>
      <c r="L39" s="191">
        <v>1.6799999999999999E-2</v>
      </c>
      <c r="M39" s="448">
        <v>15935</v>
      </c>
      <c r="N39" s="449"/>
      <c r="O39" s="197">
        <f t="shared" si="0"/>
        <v>267.70799999999997</v>
      </c>
      <c r="P39" s="153"/>
    </row>
    <row r="40" spans="2:16" ht="14.25" thickBot="1">
      <c r="B40" s="152"/>
      <c r="C40" s="413" t="s">
        <v>55</v>
      </c>
      <c r="D40" s="414"/>
      <c r="E40" s="414"/>
      <c r="F40" s="414"/>
      <c r="G40" s="414"/>
      <c r="H40" s="414"/>
      <c r="I40" s="414"/>
      <c r="J40" s="414"/>
      <c r="K40" s="414"/>
      <c r="L40" s="414"/>
      <c r="M40" s="414"/>
      <c r="N40" s="415"/>
      <c r="O40" s="198">
        <f>+SUM(O38:O39)</f>
        <v>275.70799999999997</v>
      </c>
      <c r="P40" s="153"/>
    </row>
    <row r="41" spans="2:16">
      <c r="B41" s="152"/>
      <c r="C41" s="422" t="s">
        <v>58</v>
      </c>
      <c r="D41" s="423"/>
      <c r="E41" s="423"/>
      <c r="F41" s="423"/>
      <c r="G41" s="423"/>
      <c r="H41" s="423"/>
      <c r="I41" s="423"/>
      <c r="J41" s="423"/>
      <c r="K41" s="423"/>
      <c r="L41" s="423"/>
      <c r="M41" s="423"/>
      <c r="N41" s="423"/>
      <c r="O41" s="424"/>
      <c r="P41" s="153"/>
    </row>
    <row r="42" spans="2:16">
      <c r="B42" s="152"/>
      <c r="C42" s="425"/>
      <c r="D42" s="426"/>
      <c r="E42" s="426"/>
      <c r="F42" s="426"/>
      <c r="G42" s="426"/>
      <c r="H42" s="426"/>
      <c r="I42" s="426"/>
      <c r="J42" s="426"/>
      <c r="K42" s="426"/>
      <c r="L42" s="426"/>
      <c r="M42" s="426"/>
      <c r="N42" s="426"/>
      <c r="O42" s="427"/>
      <c r="P42" s="153"/>
    </row>
    <row r="43" spans="2:16" ht="13.5" thickBot="1">
      <c r="B43" s="152"/>
      <c r="C43" s="428"/>
      <c r="D43" s="429"/>
      <c r="E43" s="429"/>
      <c r="F43" s="429"/>
      <c r="G43" s="429"/>
      <c r="H43" s="429"/>
      <c r="I43" s="429"/>
      <c r="J43" s="429"/>
      <c r="K43" s="429"/>
      <c r="L43" s="429"/>
      <c r="M43" s="429"/>
      <c r="N43" s="429"/>
      <c r="O43" s="430"/>
      <c r="P43" s="153"/>
    </row>
    <row r="44" spans="2:16" ht="13.5">
      <c r="B44" s="152"/>
      <c r="C44" s="431" t="s">
        <v>59</v>
      </c>
      <c r="D44" s="432"/>
      <c r="E44" s="432"/>
      <c r="F44" s="432"/>
      <c r="G44" s="432"/>
      <c r="H44" s="432"/>
      <c r="I44" s="432"/>
      <c r="J44" s="106" t="s">
        <v>60</v>
      </c>
      <c r="K44" s="149" t="s">
        <v>61</v>
      </c>
      <c r="L44" s="112" t="s">
        <v>62</v>
      </c>
      <c r="M44" s="445" t="s">
        <v>63</v>
      </c>
      <c r="N44" s="446"/>
      <c r="O44" s="111" t="s">
        <v>54</v>
      </c>
      <c r="P44" s="153"/>
    </row>
    <row r="45" spans="2:16">
      <c r="B45" s="152"/>
      <c r="C45" s="435"/>
      <c r="D45" s="436"/>
      <c r="E45" s="436"/>
      <c r="F45" s="436"/>
      <c r="G45" s="436"/>
      <c r="H45" s="436"/>
      <c r="I45" s="436"/>
      <c r="J45" s="109"/>
      <c r="K45" s="110"/>
      <c r="L45" s="109"/>
      <c r="M45" s="443"/>
      <c r="N45" s="444"/>
      <c r="O45" s="108"/>
      <c r="P45" s="153"/>
    </row>
    <row r="46" spans="2:16" ht="13.5" thickBot="1">
      <c r="B46" s="152"/>
      <c r="C46" s="437"/>
      <c r="D46" s="438"/>
      <c r="E46" s="438"/>
      <c r="F46" s="438"/>
      <c r="G46" s="438"/>
      <c r="H46" s="438"/>
      <c r="I46" s="438"/>
      <c r="J46" s="100"/>
      <c r="K46" s="74"/>
      <c r="L46" s="100"/>
      <c r="M46" s="439"/>
      <c r="N46" s="440"/>
      <c r="O46" s="99"/>
      <c r="P46" s="153"/>
    </row>
    <row r="47" spans="2:16" ht="14.25" thickBot="1">
      <c r="B47" s="152"/>
      <c r="C47" s="413" t="s">
        <v>55</v>
      </c>
      <c r="D47" s="414"/>
      <c r="E47" s="414"/>
      <c r="F47" s="414"/>
      <c r="G47" s="414"/>
      <c r="H47" s="414"/>
      <c r="I47" s="414"/>
      <c r="J47" s="414"/>
      <c r="K47" s="414"/>
      <c r="L47" s="414"/>
      <c r="M47" s="414"/>
      <c r="N47" s="415"/>
      <c r="O47" s="107"/>
      <c r="P47" s="153"/>
    </row>
    <row r="48" spans="2:16">
      <c r="B48" s="152"/>
      <c r="C48" s="422" t="s">
        <v>64</v>
      </c>
      <c r="D48" s="423"/>
      <c r="E48" s="423"/>
      <c r="F48" s="423"/>
      <c r="G48" s="423"/>
      <c r="H48" s="423"/>
      <c r="I48" s="423"/>
      <c r="J48" s="423"/>
      <c r="K48" s="423"/>
      <c r="L48" s="423"/>
      <c r="M48" s="423"/>
      <c r="N48" s="423"/>
      <c r="O48" s="424"/>
      <c r="P48" s="153"/>
    </row>
    <row r="49" spans="2:16">
      <c r="B49" s="152"/>
      <c r="C49" s="425"/>
      <c r="D49" s="426"/>
      <c r="E49" s="426"/>
      <c r="F49" s="426"/>
      <c r="G49" s="426"/>
      <c r="H49" s="426"/>
      <c r="I49" s="426"/>
      <c r="J49" s="426"/>
      <c r="K49" s="426"/>
      <c r="L49" s="426"/>
      <c r="M49" s="426"/>
      <c r="N49" s="426"/>
      <c r="O49" s="427"/>
      <c r="P49" s="153"/>
    </row>
    <row r="50" spans="2:16" ht="13.5" thickBot="1">
      <c r="B50" s="152"/>
      <c r="C50" s="428"/>
      <c r="D50" s="429"/>
      <c r="E50" s="429"/>
      <c r="F50" s="429"/>
      <c r="G50" s="429"/>
      <c r="H50" s="429"/>
      <c r="I50" s="429"/>
      <c r="J50" s="429"/>
      <c r="K50" s="429"/>
      <c r="L50" s="429"/>
      <c r="M50" s="429"/>
      <c r="N50" s="429"/>
      <c r="O50" s="430"/>
      <c r="P50" s="153"/>
    </row>
    <row r="51" spans="2:16" ht="13.5">
      <c r="B51" s="152"/>
      <c r="C51" s="431" t="s">
        <v>65</v>
      </c>
      <c r="D51" s="432"/>
      <c r="E51" s="432"/>
      <c r="F51" s="432"/>
      <c r="G51" s="432"/>
      <c r="H51" s="432"/>
      <c r="I51" s="432"/>
      <c r="J51" s="106" t="s">
        <v>66</v>
      </c>
      <c r="K51" s="149" t="s">
        <v>67</v>
      </c>
      <c r="L51" s="98" t="s">
        <v>68</v>
      </c>
      <c r="M51" s="433" t="s">
        <v>53</v>
      </c>
      <c r="N51" s="434"/>
      <c r="O51" s="97" t="s">
        <v>54</v>
      </c>
      <c r="P51" s="153"/>
    </row>
    <row r="52" spans="2:16">
      <c r="B52" s="152"/>
      <c r="C52" s="105" t="s">
        <v>92</v>
      </c>
      <c r="D52" s="104"/>
      <c r="E52" s="104"/>
      <c r="F52" s="104"/>
      <c r="G52" s="104"/>
      <c r="H52" s="104"/>
      <c r="I52" s="104"/>
      <c r="J52" s="103">
        <f>1820000/30</f>
        <v>60666.666666666664</v>
      </c>
      <c r="K52" s="190">
        <f>1579788/30</f>
        <v>52659.6</v>
      </c>
      <c r="L52" s="101">
        <f>J52+K52</f>
        <v>113326.26666666666</v>
      </c>
      <c r="M52" s="441">
        <f>1/45</f>
        <v>2.2222222222222223E-2</v>
      </c>
      <c r="N52" s="442"/>
      <c r="O52" s="197">
        <f t="shared" ref="O52" si="1">+M52*L52</f>
        <v>2518.3614814814814</v>
      </c>
      <c r="P52" s="153"/>
    </row>
    <row r="53" spans="2:16">
      <c r="B53" s="152"/>
      <c r="C53" s="105"/>
      <c r="D53" s="104"/>
      <c r="E53" s="104"/>
      <c r="F53" s="104"/>
      <c r="G53" s="104"/>
      <c r="H53" s="104"/>
      <c r="I53" s="104"/>
      <c r="J53" s="103"/>
      <c r="K53" s="102"/>
      <c r="L53" s="101"/>
      <c r="M53" s="441"/>
      <c r="N53" s="442"/>
      <c r="O53" s="199"/>
      <c r="P53" s="153"/>
    </row>
    <row r="54" spans="2:16">
      <c r="B54" s="152"/>
      <c r="C54" s="105"/>
      <c r="D54" s="104"/>
      <c r="E54" s="104"/>
      <c r="F54" s="104"/>
      <c r="G54" s="104"/>
      <c r="H54" s="104"/>
      <c r="I54" s="104"/>
      <c r="J54" s="103"/>
      <c r="K54" s="102"/>
      <c r="L54" s="101"/>
      <c r="M54" s="443"/>
      <c r="N54" s="444"/>
      <c r="O54" s="199"/>
      <c r="P54" s="153"/>
    </row>
    <row r="55" spans="2:16" ht="13.5" thickBot="1">
      <c r="B55" s="152"/>
      <c r="C55" s="437"/>
      <c r="D55" s="438"/>
      <c r="E55" s="438"/>
      <c r="F55" s="438"/>
      <c r="G55" s="438"/>
      <c r="H55" s="438"/>
      <c r="I55" s="438"/>
      <c r="J55" s="100"/>
      <c r="K55" s="74"/>
      <c r="L55" s="100"/>
      <c r="M55" s="439"/>
      <c r="N55" s="440"/>
      <c r="O55" s="200"/>
      <c r="P55" s="153"/>
    </row>
    <row r="56" spans="2:16" ht="14.25" thickBot="1">
      <c r="B56" s="152"/>
      <c r="C56" s="413" t="s">
        <v>55</v>
      </c>
      <c r="D56" s="414"/>
      <c r="E56" s="414"/>
      <c r="F56" s="414"/>
      <c r="G56" s="414"/>
      <c r="H56" s="414"/>
      <c r="I56" s="414"/>
      <c r="J56" s="414"/>
      <c r="K56" s="414"/>
      <c r="L56" s="414"/>
      <c r="M56" s="414"/>
      <c r="N56" s="415"/>
      <c r="O56" s="198">
        <f>+SUM(O52:O55)</f>
        <v>2518.3614814814814</v>
      </c>
      <c r="P56" s="153"/>
    </row>
    <row r="57" spans="2:16" ht="13.5" thickBot="1">
      <c r="B57" s="152"/>
      <c r="C57" s="79"/>
      <c r="O57" s="201"/>
      <c r="P57" s="153"/>
    </row>
    <row r="58" spans="2:16" ht="13.5" thickBot="1">
      <c r="B58" s="152"/>
      <c r="C58" s="416" t="s">
        <v>69</v>
      </c>
      <c r="D58" s="417"/>
      <c r="E58" s="417"/>
      <c r="F58" s="417"/>
      <c r="G58" s="417"/>
      <c r="H58" s="417"/>
      <c r="I58" s="417"/>
      <c r="J58" s="417"/>
      <c r="K58" s="417"/>
      <c r="L58" s="417"/>
      <c r="M58" s="417"/>
      <c r="N58" s="418"/>
      <c r="O58" s="202">
        <f>+O56+O40+O33</f>
        <v>6499.5854957163574</v>
      </c>
      <c r="P58" s="153"/>
    </row>
    <row r="59" spans="2:16">
      <c r="B59" s="152"/>
      <c r="C59" s="422" t="s">
        <v>70</v>
      </c>
      <c r="D59" s="423"/>
      <c r="E59" s="423"/>
      <c r="F59" s="423"/>
      <c r="G59" s="423"/>
      <c r="H59" s="423"/>
      <c r="I59" s="423"/>
      <c r="J59" s="423"/>
      <c r="K59" s="423"/>
      <c r="L59" s="423"/>
      <c r="M59" s="423"/>
      <c r="N59" s="423"/>
      <c r="O59" s="424"/>
      <c r="P59" s="153"/>
    </row>
    <row r="60" spans="2:16">
      <c r="B60" s="152"/>
      <c r="C60" s="425"/>
      <c r="D60" s="426"/>
      <c r="E60" s="426"/>
      <c r="F60" s="426"/>
      <c r="G60" s="426"/>
      <c r="H60" s="426"/>
      <c r="I60" s="426"/>
      <c r="J60" s="426"/>
      <c r="K60" s="426"/>
      <c r="L60" s="426"/>
      <c r="M60" s="426"/>
      <c r="N60" s="426"/>
      <c r="O60" s="427"/>
      <c r="P60" s="153"/>
    </row>
    <row r="61" spans="2:16" ht="13.5" thickBot="1">
      <c r="B61" s="152"/>
      <c r="C61" s="428"/>
      <c r="D61" s="429"/>
      <c r="E61" s="429"/>
      <c r="F61" s="429"/>
      <c r="G61" s="429"/>
      <c r="H61" s="429"/>
      <c r="I61" s="429"/>
      <c r="J61" s="429"/>
      <c r="K61" s="429"/>
      <c r="L61" s="429"/>
      <c r="M61" s="429"/>
      <c r="N61" s="429"/>
      <c r="O61" s="430"/>
      <c r="P61" s="153"/>
    </row>
    <row r="62" spans="2:16" ht="13.5">
      <c r="B62" s="152"/>
      <c r="C62" s="431" t="s">
        <v>71</v>
      </c>
      <c r="D62" s="432"/>
      <c r="E62" s="432"/>
      <c r="F62" s="432"/>
      <c r="G62" s="432"/>
      <c r="H62" s="432"/>
      <c r="I62" s="432"/>
      <c r="J62" s="149"/>
      <c r="K62" s="150"/>
      <c r="L62" s="98" t="s">
        <v>72</v>
      </c>
      <c r="M62" s="433" t="s">
        <v>73</v>
      </c>
      <c r="N62" s="434"/>
      <c r="O62" s="97"/>
      <c r="P62" s="153"/>
    </row>
    <row r="63" spans="2:16">
      <c r="B63" s="152"/>
      <c r="C63" s="435" t="s">
        <v>21</v>
      </c>
      <c r="D63" s="436"/>
      <c r="E63" s="436"/>
      <c r="F63" s="436"/>
      <c r="G63" s="436"/>
      <c r="H63" s="436"/>
      <c r="I63" s="436"/>
      <c r="J63" s="95"/>
      <c r="K63" s="94"/>
      <c r="L63" s="91">
        <v>0.3</v>
      </c>
      <c r="M63" s="409">
        <f>O58*L63</f>
        <v>1949.8756487149071</v>
      </c>
      <c r="N63" s="410"/>
      <c r="O63" s="204">
        <f>M63</f>
        <v>1949.8756487149071</v>
      </c>
      <c r="P63" s="153"/>
    </row>
    <row r="64" spans="2:16">
      <c r="B64" s="152"/>
      <c r="C64" s="96" t="s">
        <v>74</v>
      </c>
      <c r="D64" s="80"/>
      <c r="E64" s="80"/>
      <c r="F64" s="80"/>
      <c r="G64" s="80"/>
      <c r="H64" s="80"/>
      <c r="I64" s="80"/>
      <c r="J64" s="95"/>
      <c r="K64" s="94"/>
      <c r="L64" s="91">
        <v>0</v>
      </c>
      <c r="M64" s="409">
        <f>O58*0</f>
        <v>0</v>
      </c>
      <c r="N64" s="410"/>
      <c r="O64" s="204">
        <f t="shared" ref="O64:O65" si="2">M64</f>
        <v>0</v>
      </c>
      <c r="P64" s="153"/>
    </row>
    <row r="65" spans="2:16" ht="13.5" thickBot="1">
      <c r="B65" s="152"/>
      <c r="C65" s="146" t="s">
        <v>75</v>
      </c>
      <c r="D65" s="147"/>
      <c r="E65" s="147"/>
      <c r="F65" s="147"/>
      <c r="G65" s="147"/>
      <c r="H65" s="147"/>
      <c r="I65" s="147"/>
      <c r="J65" s="93"/>
      <c r="K65" s="92"/>
      <c r="L65" s="91">
        <v>0.05</v>
      </c>
      <c r="M65" s="411">
        <f>O58*L65</f>
        <v>324.97927478581789</v>
      </c>
      <c r="N65" s="412"/>
      <c r="O65" s="204">
        <f t="shared" si="2"/>
        <v>324.97927478581789</v>
      </c>
      <c r="P65" s="153"/>
    </row>
    <row r="66" spans="2:16" ht="14.25" thickBot="1">
      <c r="B66" s="152"/>
      <c r="C66" s="413" t="s">
        <v>55</v>
      </c>
      <c r="D66" s="414"/>
      <c r="E66" s="414"/>
      <c r="F66" s="414"/>
      <c r="G66" s="414"/>
      <c r="H66" s="414"/>
      <c r="I66" s="414"/>
      <c r="J66" s="414"/>
      <c r="K66" s="414"/>
      <c r="L66" s="414"/>
      <c r="M66" s="414"/>
      <c r="N66" s="415"/>
      <c r="O66" s="205">
        <f>SUM(O63:O65)</f>
        <v>2274.8549235007249</v>
      </c>
      <c r="P66" s="153"/>
    </row>
    <row r="67" spans="2:16" ht="13.5" thickBot="1">
      <c r="B67" s="152"/>
      <c r="C67" s="79"/>
      <c r="O67" s="78"/>
      <c r="P67" s="153"/>
    </row>
    <row r="68" spans="2:16" ht="13.5" thickBot="1">
      <c r="B68" s="152"/>
      <c r="C68" s="416" t="s">
        <v>76</v>
      </c>
      <c r="D68" s="417"/>
      <c r="E68" s="417"/>
      <c r="F68" s="417"/>
      <c r="G68" s="417"/>
      <c r="H68" s="417"/>
      <c r="I68" s="417"/>
      <c r="J68" s="417"/>
      <c r="K68" s="417"/>
      <c r="L68" s="417"/>
      <c r="M68" s="417"/>
      <c r="N68" s="418"/>
      <c r="O68" s="203">
        <v>8775</v>
      </c>
      <c r="P68" s="153"/>
    </row>
    <row r="69" spans="2:16">
      <c r="B69" s="152"/>
      <c r="C69" s="90"/>
      <c r="D69" s="89"/>
      <c r="E69" s="89"/>
      <c r="F69" s="89"/>
      <c r="G69" s="89"/>
      <c r="H69" s="89"/>
      <c r="I69" s="89"/>
      <c r="J69" s="89"/>
      <c r="K69" s="89"/>
      <c r="L69" s="89"/>
      <c r="M69" s="89"/>
      <c r="N69" s="89"/>
      <c r="O69" s="88"/>
      <c r="P69" s="153"/>
    </row>
    <row r="70" spans="2:16">
      <c r="B70" s="152"/>
      <c r="C70" s="79"/>
      <c r="O70" s="78"/>
      <c r="P70" s="153"/>
    </row>
    <row r="71" spans="2:16">
      <c r="B71" s="152"/>
      <c r="C71" s="79"/>
      <c r="O71" s="78"/>
      <c r="P71" s="153"/>
    </row>
    <row r="72" spans="2:16">
      <c r="B72" s="152"/>
      <c r="C72" s="79"/>
      <c r="H72" s="81" t="s">
        <v>77</v>
      </c>
      <c r="I72" s="81"/>
      <c r="J72" s="81"/>
      <c r="K72" s="81"/>
      <c r="O72" s="78"/>
      <c r="P72" s="153"/>
    </row>
    <row r="73" spans="2:16" ht="13.5">
      <c r="B73" s="152"/>
      <c r="C73" s="87"/>
      <c r="D73" s="156"/>
      <c r="E73" s="156"/>
      <c r="F73" s="156"/>
      <c r="G73" s="156"/>
      <c r="H73" s="81" t="s">
        <v>78</v>
      </c>
      <c r="I73" s="156"/>
      <c r="J73" s="156"/>
      <c r="K73" s="156"/>
      <c r="L73" s="156"/>
      <c r="M73" s="156"/>
      <c r="N73" s="156"/>
      <c r="O73" s="86"/>
      <c r="P73" s="153"/>
    </row>
    <row r="74" spans="2:16" ht="13.5">
      <c r="B74" s="152"/>
      <c r="C74" s="87"/>
      <c r="D74" s="156"/>
      <c r="E74" s="156"/>
      <c r="F74" s="156"/>
      <c r="G74" s="156"/>
      <c r="H74" s="81" t="s">
        <v>79</v>
      </c>
      <c r="K74" s="156"/>
      <c r="L74" s="156"/>
      <c r="M74" s="156"/>
      <c r="N74" s="156"/>
      <c r="O74" s="86"/>
      <c r="P74" s="153"/>
    </row>
    <row r="75" spans="2:16">
      <c r="B75" s="152"/>
      <c r="C75" s="82"/>
      <c r="D75" s="157"/>
      <c r="E75" s="157"/>
      <c r="F75" s="157"/>
      <c r="G75" s="157"/>
      <c r="H75" s="81" t="s">
        <v>80</v>
      </c>
      <c r="I75" s="157"/>
      <c r="J75" s="157"/>
      <c r="K75" s="157"/>
      <c r="L75" s="157"/>
      <c r="M75" s="157"/>
      <c r="N75" s="157"/>
      <c r="O75" s="76"/>
      <c r="P75" s="153"/>
    </row>
    <row r="76" spans="2:16">
      <c r="B76" s="152"/>
      <c r="C76" s="79"/>
      <c r="H76" s="73" t="s">
        <v>81</v>
      </c>
      <c r="O76" s="78"/>
      <c r="P76" s="153"/>
    </row>
    <row r="77" spans="2:16" ht="13.5">
      <c r="B77" s="152"/>
      <c r="C77" s="85" t="s">
        <v>82</v>
      </c>
      <c r="D77" s="145"/>
      <c r="E77" s="145"/>
      <c r="F77" s="145"/>
      <c r="G77" s="145"/>
      <c r="H77" s="145"/>
      <c r="I77" s="145"/>
      <c r="J77" s="145"/>
      <c r="K77" s="145"/>
      <c r="L77" s="145"/>
      <c r="M77" s="145"/>
      <c r="N77" s="145"/>
      <c r="O77" s="84"/>
      <c r="P77" s="153"/>
    </row>
    <row r="78" spans="2:16">
      <c r="B78" s="152"/>
      <c r="C78" s="419"/>
      <c r="D78" s="420"/>
      <c r="E78" s="420"/>
      <c r="F78" s="420"/>
      <c r="G78" s="420"/>
      <c r="H78" s="420"/>
      <c r="I78" s="420"/>
      <c r="J78" s="420"/>
      <c r="K78" s="420"/>
      <c r="L78" s="420"/>
      <c r="M78" s="420"/>
      <c r="N78" s="420"/>
      <c r="O78" s="421"/>
      <c r="P78" s="153"/>
    </row>
    <row r="79" spans="2:16">
      <c r="B79" s="152"/>
      <c r="C79" s="419"/>
      <c r="D79" s="420"/>
      <c r="E79" s="420"/>
      <c r="F79" s="420"/>
      <c r="G79" s="420"/>
      <c r="H79" s="420"/>
      <c r="I79" s="420"/>
      <c r="J79" s="420"/>
      <c r="K79" s="420"/>
      <c r="L79" s="420"/>
      <c r="M79" s="420"/>
      <c r="N79" s="420"/>
      <c r="O79" s="421"/>
      <c r="P79" s="153"/>
    </row>
    <row r="80" spans="2:16">
      <c r="B80" s="152"/>
      <c r="C80" s="82"/>
      <c r="D80" s="157"/>
      <c r="E80" s="157"/>
      <c r="F80" s="157"/>
      <c r="G80" s="157"/>
      <c r="H80" s="157"/>
      <c r="I80" s="157"/>
      <c r="J80" s="157"/>
      <c r="K80" s="157"/>
      <c r="L80" s="157"/>
      <c r="M80" s="157"/>
      <c r="N80" s="157"/>
      <c r="O80" s="76"/>
      <c r="P80" s="153"/>
    </row>
    <row r="81" spans="2:16">
      <c r="B81" s="152"/>
      <c r="C81" s="83" t="s">
        <v>83</v>
      </c>
      <c r="D81" s="157"/>
      <c r="E81" s="157"/>
      <c r="F81" s="157"/>
      <c r="G81" s="157"/>
      <c r="H81" s="157"/>
      <c r="I81" s="157"/>
      <c r="J81" s="157"/>
      <c r="K81" s="157"/>
      <c r="L81" s="157"/>
      <c r="M81" s="157"/>
      <c r="N81" s="157"/>
      <c r="O81" s="76"/>
      <c r="P81" s="153"/>
    </row>
    <row r="82" spans="2:16" ht="12.75" customHeight="1">
      <c r="B82" s="152"/>
      <c r="C82" s="400" t="s">
        <v>84</v>
      </c>
      <c r="D82" s="401"/>
      <c r="E82" s="401"/>
      <c r="F82" s="401"/>
      <c r="G82" s="401"/>
      <c r="H82" s="401"/>
      <c r="I82" s="401"/>
      <c r="J82" s="401"/>
      <c r="K82" s="401"/>
      <c r="L82" s="401"/>
      <c r="M82" s="401"/>
      <c r="N82" s="401"/>
      <c r="O82" s="402"/>
      <c r="P82" s="153"/>
    </row>
    <row r="83" spans="2:16">
      <c r="B83" s="152"/>
      <c r="C83" s="400"/>
      <c r="D83" s="401"/>
      <c r="E83" s="401"/>
      <c r="F83" s="401"/>
      <c r="G83" s="401"/>
      <c r="H83" s="401"/>
      <c r="I83" s="401"/>
      <c r="J83" s="401"/>
      <c r="K83" s="401"/>
      <c r="L83" s="401"/>
      <c r="M83" s="401"/>
      <c r="N83" s="401"/>
      <c r="O83" s="402"/>
      <c r="P83" s="153"/>
    </row>
    <row r="84" spans="2:16" ht="12.95" customHeight="1">
      <c r="B84" s="152"/>
      <c r="C84" s="400" t="s">
        <v>85</v>
      </c>
      <c r="D84" s="401"/>
      <c r="E84" s="401"/>
      <c r="F84" s="401"/>
      <c r="G84" s="401"/>
      <c r="H84" s="401"/>
      <c r="I84" s="401"/>
      <c r="J84" s="401"/>
      <c r="K84" s="401"/>
      <c r="L84" s="401"/>
      <c r="M84" s="401"/>
      <c r="N84" s="401"/>
      <c r="O84" s="402"/>
      <c r="P84" s="153"/>
    </row>
    <row r="85" spans="2:16">
      <c r="B85" s="152"/>
      <c r="C85" s="400"/>
      <c r="D85" s="401"/>
      <c r="E85" s="401"/>
      <c r="F85" s="401"/>
      <c r="G85" s="401"/>
      <c r="H85" s="401"/>
      <c r="I85" s="401"/>
      <c r="J85" s="401"/>
      <c r="K85" s="401"/>
      <c r="L85" s="401"/>
      <c r="M85" s="401"/>
      <c r="N85" s="401"/>
      <c r="O85" s="402"/>
      <c r="P85" s="153"/>
    </row>
    <row r="86" spans="2:16">
      <c r="B86" s="152"/>
      <c r="C86" s="82"/>
      <c r="D86" s="157"/>
      <c r="E86" s="157"/>
      <c r="F86" s="157"/>
      <c r="G86" s="157"/>
      <c r="H86" s="157"/>
      <c r="I86" s="157"/>
      <c r="J86" s="157"/>
      <c r="K86" s="157"/>
      <c r="L86" s="157"/>
      <c r="M86" s="157"/>
      <c r="N86" s="157"/>
      <c r="O86" s="76"/>
      <c r="P86" s="153"/>
    </row>
    <row r="87" spans="2:16">
      <c r="B87" s="152"/>
      <c r="C87" s="79"/>
      <c r="H87" s="81" t="s">
        <v>77</v>
      </c>
      <c r="O87" s="78"/>
      <c r="P87" s="153"/>
    </row>
    <row r="88" spans="2:16">
      <c r="B88" s="152"/>
      <c r="C88" s="79"/>
      <c r="H88" s="73" t="s">
        <v>78</v>
      </c>
      <c r="I88" s="80"/>
      <c r="J88" s="80"/>
      <c r="K88" s="80"/>
      <c r="O88" s="78"/>
      <c r="P88" s="153"/>
    </row>
    <row r="89" spans="2:16">
      <c r="B89" s="152"/>
      <c r="C89" s="79"/>
      <c r="H89" s="73" t="s">
        <v>86</v>
      </c>
      <c r="I89" s="158"/>
      <c r="J89" s="158"/>
      <c r="K89" s="158"/>
      <c r="O89" s="78"/>
      <c r="P89" s="153"/>
    </row>
    <row r="90" spans="2:16">
      <c r="B90" s="152"/>
      <c r="C90" s="77"/>
      <c r="D90" s="157"/>
      <c r="E90" s="157"/>
      <c r="F90" s="157"/>
      <c r="G90" s="157"/>
      <c r="H90" s="73" t="s">
        <v>80</v>
      </c>
      <c r="L90" s="157"/>
      <c r="M90" s="157"/>
      <c r="N90" s="157"/>
      <c r="O90" s="76"/>
      <c r="P90" s="153"/>
    </row>
    <row r="91" spans="2:16" ht="17.25" customHeight="1">
      <c r="B91" s="152"/>
      <c r="C91" s="75"/>
      <c r="D91" s="159"/>
      <c r="E91" s="159"/>
      <c r="K91" s="403"/>
      <c r="L91" s="403"/>
      <c r="M91" s="403"/>
      <c r="N91" s="403"/>
      <c r="O91" s="404"/>
      <c r="P91" s="153"/>
    </row>
    <row r="92" spans="2:16" ht="18.75" customHeight="1" thickBot="1">
      <c r="B92" s="152"/>
      <c r="C92" s="407"/>
      <c r="D92" s="408"/>
      <c r="E92" s="408"/>
      <c r="F92" s="74"/>
      <c r="G92" s="74"/>
      <c r="H92" s="74"/>
      <c r="I92" s="74"/>
      <c r="J92" s="74"/>
      <c r="K92" s="405"/>
      <c r="L92" s="405"/>
      <c r="M92" s="405"/>
      <c r="N92" s="405"/>
      <c r="O92" s="406"/>
      <c r="P92" s="153"/>
    </row>
    <row r="93" spans="2:16" ht="13.5" thickBot="1">
      <c r="B93" s="160"/>
      <c r="C93" s="161"/>
      <c r="D93" s="161"/>
      <c r="E93" s="161"/>
      <c r="F93" s="161"/>
      <c r="G93" s="161"/>
      <c r="H93" s="161"/>
      <c r="I93" s="161"/>
      <c r="J93" s="161"/>
      <c r="K93" s="161"/>
      <c r="L93" s="161"/>
      <c r="M93" s="161"/>
      <c r="N93" s="161"/>
      <c r="O93" s="161"/>
      <c r="P93" s="162"/>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79968-D47F-430C-BA9B-A2AE4B0017B0}">
  <dimension ref="B1:P94"/>
  <sheetViews>
    <sheetView showGridLines="0" view="pageBreakPreview" topLeftCell="A41" zoomScale="80" zoomScaleNormal="80" zoomScaleSheetLayoutView="80" zoomScalePageLayoutView="85" workbookViewId="0">
      <selection activeCell="J52" sqref="J52:K52"/>
    </sheetView>
  </sheetViews>
  <sheetFormatPr baseColWidth="10" defaultColWidth="11.42578125" defaultRowHeight="12.75"/>
  <cols>
    <col min="1" max="2" width="3.140625" style="73" customWidth="1"/>
    <col min="3" max="3" width="14.7109375" style="73" customWidth="1"/>
    <col min="4" max="4" width="15.5703125" style="73" customWidth="1"/>
    <col min="5" max="9" width="11.42578125" style="73"/>
    <col min="10" max="10" width="15" style="73" customWidth="1"/>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2</v>
      </c>
      <c r="D25" s="471" t="s">
        <v>94</v>
      </c>
      <c r="E25" s="472"/>
      <c r="F25" s="472"/>
      <c r="G25" s="472"/>
      <c r="H25" s="472"/>
      <c r="I25" s="472"/>
      <c r="J25" s="472"/>
      <c r="K25" s="472"/>
      <c r="L25" s="473"/>
      <c r="M25" s="471" t="s">
        <v>102</v>
      </c>
      <c r="N25" s="473"/>
      <c r="O25" s="118">
        <v>93</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3.5">
      <c r="B29" s="152"/>
      <c r="C29" s="431" t="s">
        <v>47</v>
      </c>
      <c r="D29" s="474"/>
      <c r="E29" s="474"/>
      <c r="F29" s="474"/>
      <c r="G29" s="475"/>
      <c r="H29" s="445" t="s">
        <v>50</v>
      </c>
      <c r="I29" s="474"/>
      <c r="J29" s="476" t="s">
        <v>51</v>
      </c>
      <c r="K29" s="477"/>
      <c r="L29" s="106" t="s">
        <v>52</v>
      </c>
      <c r="M29" s="445" t="s">
        <v>53</v>
      </c>
      <c r="N29" s="446"/>
      <c r="O29" s="111" t="s">
        <v>54</v>
      </c>
      <c r="P29" s="153"/>
    </row>
    <row r="30" spans="2:16">
      <c r="B30" s="152"/>
      <c r="C30" s="435" t="s">
        <v>114</v>
      </c>
      <c r="D30" s="436"/>
      <c r="E30" s="436"/>
      <c r="F30" s="436"/>
      <c r="G30" s="455"/>
      <c r="H30" s="458"/>
      <c r="I30" s="455"/>
      <c r="J30" s="458"/>
      <c r="K30" s="455"/>
      <c r="L30" s="115">
        <v>0.15</v>
      </c>
      <c r="M30" s="514">
        <f>O52</f>
        <v>156522.03025866667</v>
      </c>
      <c r="N30" s="515"/>
      <c r="O30" s="197">
        <f>+M30*L30</f>
        <v>23478.304538799999</v>
      </c>
      <c r="P30" s="153"/>
    </row>
    <row r="31" spans="2:16">
      <c r="B31" s="152"/>
      <c r="C31" s="96"/>
      <c r="D31" s="80"/>
      <c r="E31" s="80"/>
      <c r="F31" s="80"/>
      <c r="G31" s="116"/>
      <c r="H31" s="117"/>
      <c r="I31" s="116"/>
      <c r="J31" s="117"/>
      <c r="K31" s="116"/>
      <c r="L31" s="115"/>
      <c r="M31" s="450"/>
      <c r="N31" s="451"/>
      <c r="O31" s="197"/>
      <c r="P31" s="153"/>
    </row>
    <row r="32" spans="2:16" ht="13.5" thickBot="1">
      <c r="B32" s="152"/>
      <c r="C32" s="437"/>
      <c r="D32" s="438"/>
      <c r="E32" s="438"/>
      <c r="F32" s="438"/>
      <c r="G32" s="447"/>
      <c r="H32" s="452"/>
      <c r="I32" s="447"/>
      <c r="J32" s="452"/>
      <c r="K32" s="447"/>
      <c r="L32" s="114"/>
      <c r="M32" s="453"/>
      <c r="N32" s="454"/>
      <c r="O32" s="197"/>
      <c r="P32" s="153"/>
    </row>
    <row r="33" spans="2:16" ht="14.25" thickBot="1">
      <c r="B33" s="152"/>
      <c r="C33" s="413" t="s">
        <v>55</v>
      </c>
      <c r="D33" s="414"/>
      <c r="E33" s="414"/>
      <c r="F33" s="414"/>
      <c r="G33" s="414"/>
      <c r="H33" s="414"/>
      <c r="I33" s="414"/>
      <c r="J33" s="414"/>
      <c r="K33" s="414"/>
      <c r="L33" s="414"/>
      <c r="M33" s="414"/>
      <c r="N33" s="415"/>
      <c r="O33" s="198">
        <f>+SUM(O30:O32)</f>
        <v>23478.304538799999</v>
      </c>
      <c r="P33" s="153"/>
    </row>
    <row r="34" spans="2:16" ht="13.5" customHeight="1">
      <c r="B34" s="152"/>
      <c r="C34" s="422" t="s">
        <v>56</v>
      </c>
      <c r="D34" s="423"/>
      <c r="E34" s="423"/>
      <c r="F34" s="423"/>
      <c r="G34" s="423"/>
      <c r="H34" s="423"/>
      <c r="I34" s="423"/>
      <c r="J34" s="423"/>
      <c r="K34" s="423"/>
      <c r="L34" s="423"/>
      <c r="M34" s="423"/>
      <c r="N34" s="423"/>
      <c r="O34" s="424"/>
      <c r="P34" s="153"/>
    </row>
    <row r="35" spans="2:16">
      <c r="B35" s="152"/>
      <c r="C35" s="425"/>
      <c r="D35" s="426"/>
      <c r="E35" s="426"/>
      <c r="F35" s="426"/>
      <c r="G35" s="426"/>
      <c r="H35" s="426"/>
      <c r="I35" s="426"/>
      <c r="J35" s="426"/>
      <c r="K35" s="426"/>
      <c r="L35" s="426"/>
      <c r="M35" s="426"/>
      <c r="N35" s="426"/>
      <c r="O35" s="427"/>
      <c r="P35" s="153"/>
    </row>
    <row r="36" spans="2:16" ht="13.5" thickBot="1">
      <c r="B36" s="152"/>
      <c r="C36" s="428"/>
      <c r="D36" s="429"/>
      <c r="E36" s="429"/>
      <c r="F36" s="429"/>
      <c r="G36" s="429"/>
      <c r="H36" s="429"/>
      <c r="I36" s="429"/>
      <c r="J36" s="429"/>
      <c r="K36" s="429"/>
      <c r="L36" s="429"/>
      <c r="M36" s="429"/>
      <c r="N36" s="429"/>
      <c r="O36" s="430"/>
      <c r="P36" s="153"/>
    </row>
    <row r="37" spans="2:16" ht="13.5">
      <c r="B37" s="152"/>
      <c r="C37" s="431" t="s">
        <v>47</v>
      </c>
      <c r="D37" s="432"/>
      <c r="E37" s="432"/>
      <c r="F37" s="432"/>
      <c r="G37" s="432"/>
      <c r="H37" s="432"/>
      <c r="I37" s="432"/>
      <c r="J37" s="446"/>
      <c r="K37" s="151" t="s">
        <v>48</v>
      </c>
      <c r="L37" s="106" t="s">
        <v>9</v>
      </c>
      <c r="M37" s="445" t="s">
        <v>57</v>
      </c>
      <c r="N37" s="446"/>
      <c r="O37" s="111" t="s">
        <v>54</v>
      </c>
      <c r="P37" s="153"/>
    </row>
    <row r="38" spans="2:16" ht="13.5" thickBot="1">
      <c r="B38" s="152"/>
      <c r="C38" s="435"/>
      <c r="D38" s="436"/>
      <c r="E38" s="436"/>
      <c r="F38" s="436"/>
      <c r="G38" s="436"/>
      <c r="H38" s="436"/>
      <c r="I38" s="436"/>
      <c r="J38" s="455"/>
      <c r="K38" s="148"/>
      <c r="L38" s="113"/>
      <c r="M38" s="448"/>
      <c r="N38" s="449"/>
      <c r="O38" s="108">
        <f t="shared" ref="O38:O39" si="0">+M38*L38</f>
        <v>0</v>
      </c>
      <c r="P38" s="153"/>
    </row>
    <row r="39" spans="2:16" ht="13.5" thickBot="1">
      <c r="B39" s="152"/>
      <c r="C39" s="437"/>
      <c r="D39" s="438"/>
      <c r="E39" s="438"/>
      <c r="F39" s="438"/>
      <c r="G39" s="438"/>
      <c r="H39" s="438"/>
      <c r="I39" s="438"/>
      <c r="J39" s="447"/>
      <c r="K39" s="189"/>
      <c r="L39" s="191"/>
      <c r="M39" s="448"/>
      <c r="N39" s="449"/>
      <c r="O39" s="108">
        <f t="shared" si="0"/>
        <v>0</v>
      </c>
      <c r="P39" s="153"/>
    </row>
    <row r="40" spans="2:16" ht="14.25" thickBot="1">
      <c r="B40" s="152"/>
      <c r="C40" s="413" t="s">
        <v>55</v>
      </c>
      <c r="D40" s="414"/>
      <c r="E40" s="414"/>
      <c r="F40" s="414"/>
      <c r="G40" s="414"/>
      <c r="H40" s="414"/>
      <c r="I40" s="414"/>
      <c r="J40" s="414"/>
      <c r="K40" s="414"/>
      <c r="L40" s="414"/>
      <c r="M40" s="414"/>
      <c r="N40" s="415"/>
      <c r="O40" s="107">
        <f>+SUM(O38:O39)</f>
        <v>0</v>
      </c>
      <c r="P40" s="153"/>
    </row>
    <row r="41" spans="2:16">
      <c r="B41" s="152"/>
      <c r="C41" s="422" t="s">
        <v>58</v>
      </c>
      <c r="D41" s="423"/>
      <c r="E41" s="423"/>
      <c r="F41" s="423"/>
      <c r="G41" s="423"/>
      <c r="H41" s="423"/>
      <c r="I41" s="423"/>
      <c r="J41" s="423"/>
      <c r="K41" s="423"/>
      <c r="L41" s="423"/>
      <c r="M41" s="423"/>
      <c r="N41" s="423"/>
      <c r="O41" s="424"/>
      <c r="P41" s="153"/>
    </row>
    <row r="42" spans="2:16">
      <c r="B42" s="152"/>
      <c r="C42" s="425"/>
      <c r="D42" s="426"/>
      <c r="E42" s="426"/>
      <c r="F42" s="426"/>
      <c r="G42" s="426"/>
      <c r="H42" s="426"/>
      <c r="I42" s="426"/>
      <c r="J42" s="426"/>
      <c r="K42" s="426"/>
      <c r="L42" s="426"/>
      <c r="M42" s="426"/>
      <c r="N42" s="426"/>
      <c r="O42" s="427"/>
      <c r="P42" s="153"/>
    </row>
    <row r="43" spans="2:16" ht="13.5" thickBot="1">
      <c r="B43" s="152"/>
      <c r="C43" s="428"/>
      <c r="D43" s="429"/>
      <c r="E43" s="429"/>
      <c r="F43" s="429"/>
      <c r="G43" s="429"/>
      <c r="H43" s="429"/>
      <c r="I43" s="429"/>
      <c r="J43" s="429"/>
      <c r="K43" s="429"/>
      <c r="L43" s="429"/>
      <c r="M43" s="429"/>
      <c r="N43" s="429"/>
      <c r="O43" s="430"/>
      <c r="P43" s="153"/>
    </row>
    <row r="44" spans="2:16" ht="13.5">
      <c r="B44" s="152"/>
      <c r="C44" s="431" t="s">
        <v>59</v>
      </c>
      <c r="D44" s="432"/>
      <c r="E44" s="432"/>
      <c r="F44" s="432"/>
      <c r="G44" s="432"/>
      <c r="H44" s="432"/>
      <c r="I44" s="432"/>
      <c r="J44" s="106" t="s">
        <v>60</v>
      </c>
      <c r="K44" s="149" t="s">
        <v>61</v>
      </c>
      <c r="L44" s="112" t="s">
        <v>62</v>
      </c>
      <c r="M44" s="445" t="s">
        <v>63</v>
      </c>
      <c r="N44" s="446"/>
      <c r="O44" s="111" t="s">
        <v>54</v>
      </c>
      <c r="P44" s="153"/>
    </row>
    <row r="45" spans="2:16">
      <c r="B45" s="152"/>
      <c r="C45" s="435" t="s">
        <v>117</v>
      </c>
      <c r="D45" s="436"/>
      <c r="E45" s="436"/>
      <c r="F45" s="436"/>
      <c r="G45" s="436"/>
      <c r="H45" s="436"/>
      <c r="I45" s="436"/>
      <c r="J45" s="109"/>
      <c r="K45" s="110"/>
      <c r="L45" s="109">
        <v>0.1</v>
      </c>
      <c r="M45" s="514">
        <f>O52</f>
        <v>156522.03025866667</v>
      </c>
      <c r="N45" s="515"/>
      <c r="O45" s="197">
        <f>M45*L45</f>
        <v>15652.203025866667</v>
      </c>
      <c r="P45" s="153"/>
    </row>
    <row r="46" spans="2:16" ht="13.5" thickBot="1">
      <c r="B46" s="152"/>
      <c r="C46" s="437"/>
      <c r="D46" s="438"/>
      <c r="E46" s="438"/>
      <c r="F46" s="438"/>
      <c r="G46" s="438"/>
      <c r="H46" s="438"/>
      <c r="I46" s="438"/>
      <c r="J46" s="100"/>
      <c r="K46" s="74"/>
      <c r="L46" s="100"/>
      <c r="M46" s="439"/>
      <c r="N46" s="440"/>
      <c r="O46" s="99"/>
      <c r="P46" s="153"/>
    </row>
    <row r="47" spans="2:16" ht="14.25" thickBot="1">
      <c r="B47" s="152"/>
      <c r="C47" s="413" t="s">
        <v>55</v>
      </c>
      <c r="D47" s="414"/>
      <c r="E47" s="414"/>
      <c r="F47" s="414"/>
      <c r="G47" s="414"/>
      <c r="H47" s="414"/>
      <c r="I47" s="414"/>
      <c r="J47" s="414"/>
      <c r="K47" s="414"/>
      <c r="L47" s="414"/>
      <c r="M47" s="414"/>
      <c r="N47" s="415"/>
      <c r="O47" s="107"/>
      <c r="P47" s="153"/>
    </row>
    <row r="48" spans="2:16">
      <c r="B48" s="152"/>
      <c r="C48" s="422" t="s">
        <v>64</v>
      </c>
      <c r="D48" s="423"/>
      <c r="E48" s="423"/>
      <c r="F48" s="423"/>
      <c r="G48" s="423"/>
      <c r="H48" s="423"/>
      <c r="I48" s="423"/>
      <c r="J48" s="423"/>
      <c r="K48" s="423"/>
      <c r="L48" s="423"/>
      <c r="M48" s="423"/>
      <c r="N48" s="423"/>
      <c r="O48" s="424"/>
      <c r="P48" s="153"/>
    </row>
    <row r="49" spans="2:16">
      <c r="B49" s="152"/>
      <c r="C49" s="425"/>
      <c r="D49" s="426"/>
      <c r="E49" s="426"/>
      <c r="F49" s="426"/>
      <c r="G49" s="426"/>
      <c r="H49" s="426"/>
      <c r="I49" s="426"/>
      <c r="J49" s="426"/>
      <c r="K49" s="426"/>
      <c r="L49" s="426"/>
      <c r="M49" s="426"/>
      <c r="N49" s="426"/>
      <c r="O49" s="427"/>
      <c r="P49" s="153"/>
    </row>
    <row r="50" spans="2:16" ht="13.5" thickBot="1">
      <c r="B50" s="152"/>
      <c r="C50" s="428"/>
      <c r="D50" s="429"/>
      <c r="E50" s="429"/>
      <c r="F50" s="429"/>
      <c r="G50" s="429"/>
      <c r="H50" s="429"/>
      <c r="I50" s="429"/>
      <c r="J50" s="429"/>
      <c r="K50" s="429"/>
      <c r="L50" s="429"/>
      <c r="M50" s="429"/>
      <c r="N50" s="429"/>
      <c r="O50" s="430"/>
      <c r="P50" s="153"/>
    </row>
    <row r="51" spans="2:16" ht="13.5">
      <c r="B51" s="152"/>
      <c r="C51" s="431" t="s">
        <v>65</v>
      </c>
      <c r="D51" s="432"/>
      <c r="E51" s="432"/>
      <c r="F51" s="432"/>
      <c r="G51" s="432"/>
      <c r="H51" s="432"/>
      <c r="I51" s="432"/>
      <c r="J51" s="106" t="s">
        <v>66</v>
      </c>
      <c r="K51" s="149" t="s">
        <v>67</v>
      </c>
      <c r="L51" s="98" t="s">
        <v>68</v>
      </c>
      <c r="M51" s="433" t="s">
        <v>53</v>
      </c>
      <c r="N51" s="434"/>
      <c r="O51" s="97" t="s">
        <v>54</v>
      </c>
      <c r="P51" s="153"/>
    </row>
    <row r="52" spans="2:16">
      <c r="B52" s="152"/>
      <c r="C52" s="105" t="s">
        <v>118</v>
      </c>
      <c r="D52" s="104"/>
      <c r="E52" s="104"/>
      <c r="F52" s="104"/>
      <c r="G52" s="104"/>
      <c r="H52" s="104"/>
      <c r="I52" s="104"/>
      <c r="J52" s="103">
        <f>5200000/30</f>
        <v>173333.33333333334</v>
      </c>
      <c r="K52" s="190">
        <f>4513680/30</f>
        <v>150456</v>
      </c>
      <c r="L52" s="101">
        <f>J52+K52</f>
        <v>323789.33333333337</v>
      </c>
      <c r="M52" s="441">
        <v>0.48340699999999998</v>
      </c>
      <c r="N52" s="442"/>
      <c r="O52" s="197">
        <f t="shared" ref="O52" si="1">+M52*L52</f>
        <v>156522.03025866667</v>
      </c>
      <c r="P52" s="153"/>
    </row>
    <row r="53" spans="2:16">
      <c r="B53" s="152"/>
      <c r="C53" s="105"/>
      <c r="D53" s="104"/>
      <c r="E53" s="104"/>
      <c r="F53" s="104"/>
      <c r="G53" s="104"/>
      <c r="H53" s="104"/>
      <c r="I53" s="104"/>
      <c r="J53" s="103"/>
      <c r="K53" s="102"/>
      <c r="L53" s="101"/>
      <c r="M53" s="441"/>
      <c r="N53" s="442"/>
      <c r="O53" s="199"/>
      <c r="P53" s="153"/>
    </row>
    <row r="54" spans="2:16">
      <c r="B54" s="152"/>
      <c r="C54" s="105"/>
      <c r="D54" s="104"/>
      <c r="E54" s="104"/>
      <c r="F54" s="104"/>
      <c r="G54" s="104"/>
      <c r="H54" s="104"/>
      <c r="I54" s="104"/>
      <c r="J54" s="103"/>
      <c r="K54" s="102"/>
      <c r="L54" s="101"/>
      <c r="M54" s="443"/>
      <c r="N54" s="444"/>
      <c r="O54" s="199"/>
      <c r="P54" s="153"/>
    </row>
    <row r="55" spans="2:16" ht="13.5" thickBot="1">
      <c r="B55" s="152"/>
      <c r="C55" s="437"/>
      <c r="D55" s="438"/>
      <c r="E55" s="438"/>
      <c r="F55" s="438"/>
      <c r="G55" s="438"/>
      <c r="H55" s="438"/>
      <c r="I55" s="438"/>
      <c r="J55" s="100"/>
      <c r="K55" s="74"/>
      <c r="L55" s="100"/>
      <c r="M55" s="439"/>
      <c r="N55" s="440"/>
      <c r="O55" s="200"/>
      <c r="P55" s="153"/>
    </row>
    <row r="56" spans="2:16" ht="14.25" thickBot="1">
      <c r="B56" s="152"/>
      <c r="C56" s="413" t="s">
        <v>55</v>
      </c>
      <c r="D56" s="414"/>
      <c r="E56" s="414"/>
      <c r="F56" s="414"/>
      <c r="G56" s="414"/>
      <c r="H56" s="414"/>
      <c r="I56" s="414"/>
      <c r="J56" s="414"/>
      <c r="K56" s="414"/>
      <c r="L56" s="414"/>
      <c r="M56" s="414"/>
      <c r="N56" s="415"/>
      <c r="O56" s="198">
        <f>+SUM(O52:O55)</f>
        <v>156522.03025866667</v>
      </c>
      <c r="P56" s="153"/>
    </row>
    <row r="57" spans="2:16" ht="13.5" thickBot="1">
      <c r="B57" s="152"/>
      <c r="C57" s="79"/>
      <c r="O57" s="78"/>
      <c r="P57" s="153"/>
    </row>
    <row r="58" spans="2:16" ht="13.5" thickBot="1">
      <c r="B58" s="152"/>
      <c r="C58" s="416" t="s">
        <v>69</v>
      </c>
      <c r="D58" s="417"/>
      <c r="E58" s="417"/>
      <c r="F58" s="417"/>
      <c r="G58" s="417"/>
      <c r="H58" s="417"/>
      <c r="I58" s="417"/>
      <c r="J58" s="417"/>
      <c r="K58" s="417"/>
      <c r="L58" s="417"/>
      <c r="M58" s="417"/>
      <c r="N58" s="418"/>
      <c r="O58" s="206">
        <f>+O56+O40+O33</f>
        <v>180000.33479746667</v>
      </c>
      <c r="P58" s="153"/>
    </row>
    <row r="59" spans="2:16">
      <c r="B59" s="152"/>
      <c r="C59" s="422" t="s">
        <v>70</v>
      </c>
      <c r="D59" s="423"/>
      <c r="E59" s="423"/>
      <c r="F59" s="423"/>
      <c r="G59" s="423"/>
      <c r="H59" s="423"/>
      <c r="I59" s="423"/>
      <c r="J59" s="423"/>
      <c r="K59" s="423"/>
      <c r="L59" s="423"/>
      <c r="M59" s="423"/>
      <c r="N59" s="423"/>
      <c r="O59" s="424"/>
      <c r="P59" s="153"/>
    </row>
    <row r="60" spans="2:16">
      <c r="B60" s="152"/>
      <c r="C60" s="425"/>
      <c r="D60" s="426"/>
      <c r="E60" s="426"/>
      <c r="F60" s="426"/>
      <c r="G60" s="426"/>
      <c r="H60" s="426"/>
      <c r="I60" s="426"/>
      <c r="J60" s="426"/>
      <c r="K60" s="426"/>
      <c r="L60" s="426"/>
      <c r="M60" s="426"/>
      <c r="N60" s="426"/>
      <c r="O60" s="427"/>
      <c r="P60" s="153"/>
    </row>
    <row r="61" spans="2:16" ht="13.5" thickBot="1">
      <c r="B61" s="152"/>
      <c r="C61" s="428"/>
      <c r="D61" s="429"/>
      <c r="E61" s="429"/>
      <c r="F61" s="429"/>
      <c r="G61" s="429"/>
      <c r="H61" s="429"/>
      <c r="I61" s="429"/>
      <c r="J61" s="429"/>
      <c r="K61" s="429"/>
      <c r="L61" s="429"/>
      <c r="M61" s="429"/>
      <c r="N61" s="429"/>
      <c r="O61" s="430"/>
      <c r="P61" s="153"/>
    </row>
    <row r="62" spans="2:16" ht="13.5">
      <c r="B62" s="152"/>
      <c r="C62" s="431" t="s">
        <v>71</v>
      </c>
      <c r="D62" s="432"/>
      <c r="E62" s="432"/>
      <c r="F62" s="432"/>
      <c r="G62" s="432"/>
      <c r="H62" s="432"/>
      <c r="I62" s="432"/>
      <c r="J62" s="149"/>
      <c r="K62" s="150"/>
      <c r="L62" s="98" t="s">
        <v>72</v>
      </c>
      <c r="M62" s="433" t="s">
        <v>73</v>
      </c>
      <c r="N62" s="434"/>
      <c r="O62" s="97"/>
      <c r="P62" s="153"/>
    </row>
    <row r="63" spans="2:16">
      <c r="B63" s="152"/>
      <c r="C63" s="435" t="s">
        <v>21</v>
      </c>
      <c r="D63" s="436"/>
      <c r="E63" s="436"/>
      <c r="F63" s="436"/>
      <c r="G63" s="436"/>
      <c r="H63" s="436"/>
      <c r="I63" s="436"/>
      <c r="J63" s="95"/>
      <c r="K63" s="94"/>
      <c r="L63" s="91">
        <v>0.3</v>
      </c>
      <c r="M63" s="409">
        <f>O58*L63</f>
        <v>54000.100439239999</v>
      </c>
      <c r="N63" s="410"/>
      <c r="O63" s="204">
        <f>M63</f>
        <v>54000.100439239999</v>
      </c>
      <c r="P63" s="153"/>
    </row>
    <row r="64" spans="2:16">
      <c r="B64" s="152"/>
      <c r="C64" s="96" t="s">
        <v>74</v>
      </c>
      <c r="D64" s="80"/>
      <c r="E64" s="80"/>
      <c r="F64" s="80"/>
      <c r="G64" s="80"/>
      <c r="H64" s="80"/>
      <c r="I64" s="80"/>
      <c r="J64" s="95"/>
      <c r="K64" s="94"/>
      <c r="L64" s="91">
        <v>0</v>
      </c>
      <c r="M64" s="409">
        <f t="shared" ref="M64" si="2">O59*L64</f>
        <v>0</v>
      </c>
      <c r="N64" s="410"/>
      <c r="O64" s="204">
        <f t="shared" ref="O64:O65" si="3">M64</f>
        <v>0</v>
      </c>
      <c r="P64" s="153"/>
    </row>
    <row r="65" spans="2:16" ht="13.5" thickBot="1">
      <c r="B65" s="152"/>
      <c r="C65" s="146" t="s">
        <v>75</v>
      </c>
      <c r="D65" s="147"/>
      <c r="E65" s="147"/>
      <c r="F65" s="147"/>
      <c r="G65" s="147"/>
      <c r="H65" s="147"/>
      <c r="I65" s="147"/>
      <c r="J65" s="93"/>
      <c r="K65" s="92"/>
      <c r="L65" s="91">
        <v>0.05</v>
      </c>
      <c r="M65" s="409">
        <f>O58*L65</f>
        <v>9000.0167398733338</v>
      </c>
      <c r="N65" s="410"/>
      <c r="O65" s="204">
        <f t="shared" si="3"/>
        <v>9000.0167398733338</v>
      </c>
      <c r="P65" s="153"/>
    </row>
    <row r="66" spans="2:16" ht="14.25" thickBot="1">
      <c r="B66" s="152"/>
      <c r="C66" s="413" t="s">
        <v>55</v>
      </c>
      <c r="D66" s="414"/>
      <c r="E66" s="414"/>
      <c r="F66" s="414"/>
      <c r="G66" s="414"/>
      <c r="H66" s="414"/>
      <c r="I66" s="414"/>
      <c r="J66" s="414"/>
      <c r="K66" s="414"/>
      <c r="L66" s="414"/>
      <c r="M66" s="414"/>
      <c r="N66" s="415"/>
      <c r="O66" s="205">
        <f>SUM(O63:O65)</f>
        <v>63000.117179113331</v>
      </c>
      <c r="P66" s="153"/>
    </row>
    <row r="67" spans="2:16" ht="13.5" thickBot="1">
      <c r="B67" s="152"/>
      <c r="C67" s="79"/>
      <c r="O67" s="78"/>
      <c r="P67" s="153"/>
    </row>
    <row r="68" spans="2:16" ht="13.5" thickBot="1">
      <c r="B68" s="152"/>
      <c r="C68" s="416" t="s">
        <v>76</v>
      </c>
      <c r="D68" s="417"/>
      <c r="E68" s="417"/>
      <c r="F68" s="417"/>
      <c r="G68" s="417"/>
      <c r="H68" s="417"/>
      <c r="I68" s="417"/>
      <c r="J68" s="417"/>
      <c r="K68" s="417"/>
      <c r="L68" s="417"/>
      <c r="M68" s="417"/>
      <c r="N68" s="418"/>
      <c r="O68" s="203">
        <f>O58+O66</f>
        <v>243000.45197657999</v>
      </c>
      <c r="P68" s="153"/>
    </row>
    <row r="69" spans="2:16">
      <c r="B69" s="152"/>
      <c r="C69" s="90"/>
      <c r="D69" s="89"/>
      <c r="E69" s="89"/>
      <c r="F69" s="89"/>
      <c r="G69" s="89"/>
      <c r="H69" s="89"/>
      <c r="I69" s="89"/>
      <c r="J69" s="89"/>
      <c r="K69" s="89"/>
      <c r="L69" s="89"/>
      <c r="M69" s="89"/>
      <c r="N69" s="89"/>
      <c r="O69" s="88"/>
      <c r="P69" s="153"/>
    </row>
    <row r="70" spans="2:16">
      <c r="B70" s="152"/>
      <c r="C70" s="79"/>
      <c r="O70" s="78"/>
      <c r="P70" s="153"/>
    </row>
    <row r="71" spans="2:16">
      <c r="B71" s="152"/>
      <c r="C71" s="79"/>
      <c r="O71" s="78"/>
      <c r="P71" s="153"/>
    </row>
    <row r="72" spans="2:16">
      <c r="B72" s="152"/>
      <c r="C72" s="79"/>
      <c r="H72" s="81" t="s">
        <v>77</v>
      </c>
      <c r="I72" s="81"/>
      <c r="J72" s="81"/>
      <c r="K72" s="81"/>
      <c r="O72" s="78"/>
      <c r="P72" s="153"/>
    </row>
    <row r="73" spans="2:16" ht="13.5">
      <c r="B73" s="152"/>
      <c r="C73" s="87"/>
      <c r="D73" s="156"/>
      <c r="E73" s="156"/>
      <c r="F73" s="156"/>
      <c r="G73" s="156"/>
      <c r="H73" s="81" t="s">
        <v>78</v>
      </c>
      <c r="I73" s="156"/>
      <c r="J73" s="156"/>
      <c r="K73" s="156"/>
      <c r="L73" s="156"/>
      <c r="M73" s="156"/>
      <c r="N73" s="156"/>
      <c r="O73" s="86"/>
      <c r="P73" s="153"/>
    </row>
    <row r="74" spans="2:16" ht="13.5">
      <c r="B74" s="152"/>
      <c r="C74" s="87"/>
      <c r="D74" s="156"/>
      <c r="E74" s="156"/>
      <c r="F74" s="156"/>
      <c r="G74" s="156"/>
      <c r="H74" s="81" t="s">
        <v>79</v>
      </c>
      <c r="K74" s="156"/>
      <c r="L74" s="156"/>
      <c r="M74" s="156"/>
      <c r="N74" s="156"/>
      <c r="O74" s="86"/>
      <c r="P74" s="153"/>
    </row>
    <row r="75" spans="2:16">
      <c r="B75" s="152"/>
      <c r="C75" s="82"/>
      <c r="D75" s="157"/>
      <c r="E75" s="157"/>
      <c r="F75" s="157"/>
      <c r="G75" s="157"/>
      <c r="H75" s="81" t="s">
        <v>80</v>
      </c>
      <c r="I75" s="157"/>
      <c r="J75" s="157"/>
      <c r="K75" s="157"/>
      <c r="L75" s="157"/>
      <c r="M75" s="157"/>
      <c r="N75" s="157"/>
      <c r="O75" s="76"/>
      <c r="P75" s="153"/>
    </row>
    <row r="76" spans="2:16">
      <c r="B76" s="152"/>
      <c r="C76" s="79"/>
      <c r="H76" s="73" t="s">
        <v>81</v>
      </c>
      <c r="O76" s="78"/>
      <c r="P76" s="153"/>
    </row>
    <row r="77" spans="2:16" ht="13.5">
      <c r="B77" s="152"/>
      <c r="C77" s="85" t="s">
        <v>82</v>
      </c>
      <c r="D77" s="145"/>
      <c r="E77" s="145"/>
      <c r="F77" s="145"/>
      <c r="G77" s="145"/>
      <c r="H77" s="145"/>
      <c r="I77" s="145"/>
      <c r="J77" s="145"/>
      <c r="K77" s="145"/>
      <c r="L77" s="145"/>
      <c r="M77" s="145"/>
      <c r="N77" s="145"/>
      <c r="O77" s="84"/>
      <c r="P77" s="153"/>
    </row>
    <row r="78" spans="2:16">
      <c r="B78" s="152"/>
      <c r="C78" s="419"/>
      <c r="D78" s="420"/>
      <c r="E78" s="420"/>
      <c r="F78" s="420"/>
      <c r="G78" s="420"/>
      <c r="H78" s="420"/>
      <c r="I78" s="420"/>
      <c r="J78" s="420"/>
      <c r="K78" s="420"/>
      <c r="L78" s="420"/>
      <c r="M78" s="420"/>
      <c r="N78" s="420"/>
      <c r="O78" s="421"/>
      <c r="P78" s="153"/>
    </row>
    <row r="79" spans="2:16">
      <c r="B79" s="152"/>
      <c r="C79" s="419"/>
      <c r="D79" s="420"/>
      <c r="E79" s="420"/>
      <c r="F79" s="420"/>
      <c r="G79" s="420"/>
      <c r="H79" s="420"/>
      <c r="I79" s="420"/>
      <c r="J79" s="420"/>
      <c r="K79" s="420"/>
      <c r="L79" s="420"/>
      <c r="M79" s="420"/>
      <c r="N79" s="420"/>
      <c r="O79" s="421"/>
      <c r="P79" s="153"/>
    </row>
    <row r="80" spans="2:16">
      <c r="B80" s="152"/>
      <c r="C80" s="82"/>
      <c r="D80" s="157"/>
      <c r="E80" s="157"/>
      <c r="F80" s="157"/>
      <c r="G80" s="157"/>
      <c r="H80" s="157"/>
      <c r="I80" s="157"/>
      <c r="J80" s="157"/>
      <c r="K80" s="157"/>
      <c r="L80" s="157"/>
      <c r="M80" s="157"/>
      <c r="N80" s="157"/>
      <c r="O80" s="76"/>
      <c r="P80" s="153"/>
    </row>
    <row r="81" spans="2:16">
      <c r="B81" s="152"/>
      <c r="C81" s="83" t="s">
        <v>83</v>
      </c>
      <c r="D81" s="157"/>
      <c r="E81" s="157"/>
      <c r="F81" s="157"/>
      <c r="G81" s="157"/>
      <c r="H81" s="157"/>
      <c r="I81" s="157"/>
      <c r="J81" s="157"/>
      <c r="K81" s="157"/>
      <c r="L81" s="157"/>
      <c r="M81" s="157"/>
      <c r="N81" s="157"/>
      <c r="O81" s="76"/>
      <c r="P81" s="153"/>
    </row>
    <row r="82" spans="2:16" ht="12.75" customHeight="1">
      <c r="B82" s="152"/>
      <c r="C82" s="400" t="s">
        <v>84</v>
      </c>
      <c r="D82" s="401"/>
      <c r="E82" s="401"/>
      <c r="F82" s="401"/>
      <c r="G82" s="401"/>
      <c r="H82" s="401"/>
      <c r="I82" s="401"/>
      <c r="J82" s="401"/>
      <c r="K82" s="401"/>
      <c r="L82" s="401"/>
      <c r="M82" s="401"/>
      <c r="N82" s="401"/>
      <c r="O82" s="402"/>
      <c r="P82" s="153"/>
    </row>
    <row r="83" spans="2:16">
      <c r="B83" s="152"/>
      <c r="C83" s="400"/>
      <c r="D83" s="401"/>
      <c r="E83" s="401"/>
      <c r="F83" s="401"/>
      <c r="G83" s="401"/>
      <c r="H83" s="401"/>
      <c r="I83" s="401"/>
      <c r="J83" s="401"/>
      <c r="K83" s="401"/>
      <c r="L83" s="401"/>
      <c r="M83" s="401"/>
      <c r="N83" s="401"/>
      <c r="O83" s="402"/>
      <c r="P83" s="153"/>
    </row>
    <row r="84" spans="2:16" ht="12.95" customHeight="1">
      <c r="B84" s="152"/>
      <c r="C84" s="400" t="s">
        <v>85</v>
      </c>
      <c r="D84" s="401"/>
      <c r="E84" s="401"/>
      <c r="F84" s="401"/>
      <c r="G84" s="401"/>
      <c r="H84" s="401"/>
      <c r="I84" s="401"/>
      <c r="J84" s="401"/>
      <c r="K84" s="401"/>
      <c r="L84" s="401"/>
      <c r="M84" s="401"/>
      <c r="N84" s="401"/>
      <c r="O84" s="402"/>
      <c r="P84" s="153"/>
    </row>
    <row r="85" spans="2:16">
      <c r="B85" s="152"/>
      <c r="C85" s="400"/>
      <c r="D85" s="401"/>
      <c r="E85" s="401"/>
      <c r="F85" s="401"/>
      <c r="G85" s="401"/>
      <c r="H85" s="401"/>
      <c r="I85" s="401"/>
      <c r="J85" s="401"/>
      <c r="K85" s="401"/>
      <c r="L85" s="401"/>
      <c r="M85" s="401"/>
      <c r="N85" s="401"/>
      <c r="O85" s="402"/>
      <c r="P85" s="153"/>
    </row>
    <row r="86" spans="2:16">
      <c r="B86" s="152"/>
      <c r="C86" s="82"/>
      <c r="D86" s="157"/>
      <c r="E86" s="157"/>
      <c r="F86" s="157"/>
      <c r="G86" s="157"/>
      <c r="H86" s="157"/>
      <c r="I86" s="157"/>
      <c r="J86" s="157"/>
      <c r="K86" s="157"/>
      <c r="L86" s="157"/>
      <c r="M86" s="157"/>
      <c r="N86" s="157"/>
      <c r="O86" s="76"/>
      <c r="P86" s="153"/>
    </row>
    <row r="87" spans="2:16">
      <c r="B87" s="152"/>
      <c r="C87" s="79"/>
      <c r="H87" s="81" t="s">
        <v>77</v>
      </c>
      <c r="O87" s="78"/>
      <c r="P87" s="153"/>
    </row>
    <row r="88" spans="2:16">
      <c r="B88" s="152"/>
      <c r="C88" s="79"/>
      <c r="H88" s="73" t="s">
        <v>78</v>
      </c>
      <c r="I88" s="80"/>
      <c r="J88" s="80"/>
      <c r="K88" s="80"/>
      <c r="O88" s="78"/>
      <c r="P88" s="153"/>
    </row>
    <row r="89" spans="2:16">
      <c r="B89" s="152"/>
      <c r="C89" s="79"/>
      <c r="H89" s="73" t="s">
        <v>86</v>
      </c>
      <c r="I89" s="158"/>
      <c r="J89" s="158"/>
      <c r="K89" s="158"/>
      <c r="O89" s="78"/>
      <c r="P89" s="153"/>
    </row>
    <row r="90" spans="2:16">
      <c r="B90" s="152"/>
      <c r="C90" s="77"/>
      <c r="D90" s="157"/>
      <c r="E90" s="157"/>
      <c r="F90" s="157"/>
      <c r="G90" s="157"/>
      <c r="H90" s="73" t="s">
        <v>80</v>
      </c>
      <c r="L90" s="157"/>
      <c r="M90" s="157"/>
      <c r="N90" s="157"/>
      <c r="O90" s="76"/>
      <c r="P90" s="153"/>
    </row>
    <row r="91" spans="2:16" ht="17.25" customHeight="1">
      <c r="B91" s="152"/>
      <c r="C91" s="75"/>
      <c r="D91" s="159"/>
      <c r="E91" s="159"/>
      <c r="K91" s="403"/>
      <c r="L91" s="403"/>
      <c r="M91" s="403"/>
      <c r="N91" s="403"/>
      <c r="O91" s="404"/>
      <c r="P91" s="153"/>
    </row>
    <row r="92" spans="2:16" ht="18.75" customHeight="1" thickBot="1">
      <c r="B92" s="152"/>
      <c r="C92" s="407"/>
      <c r="D92" s="408"/>
      <c r="E92" s="408"/>
      <c r="F92" s="74"/>
      <c r="G92" s="74"/>
      <c r="H92" s="74"/>
      <c r="I92" s="74"/>
      <c r="J92" s="74"/>
      <c r="K92" s="405"/>
      <c r="L92" s="405"/>
      <c r="M92" s="405"/>
      <c r="N92" s="405"/>
      <c r="O92" s="406"/>
      <c r="P92" s="153"/>
    </row>
    <row r="93" spans="2:16" ht="13.5" thickBot="1">
      <c r="B93" s="160"/>
      <c r="C93" s="161"/>
      <c r="D93" s="161"/>
      <c r="E93" s="161"/>
      <c r="F93" s="161"/>
      <c r="G93" s="161"/>
      <c r="H93" s="161"/>
      <c r="I93" s="161"/>
      <c r="J93" s="161"/>
      <c r="K93" s="161"/>
      <c r="L93" s="161"/>
      <c r="M93" s="161"/>
      <c r="N93" s="161"/>
      <c r="O93" s="161"/>
      <c r="P93" s="162"/>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73E20-CF49-4487-8B0F-ED1DA70FEECC}">
  <dimension ref="B1:P94"/>
  <sheetViews>
    <sheetView showGridLines="0" view="pageBreakPreview" topLeftCell="A42" zoomScale="80" zoomScaleNormal="80" zoomScaleSheetLayoutView="80" zoomScalePageLayoutView="85" workbookViewId="0">
      <selection activeCell="J52" sqref="J52:K52"/>
    </sheetView>
  </sheetViews>
  <sheetFormatPr baseColWidth="10" defaultColWidth="11.42578125" defaultRowHeight="12.75"/>
  <cols>
    <col min="1" max="2" width="3.140625" style="73" customWidth="1"/>
    <col min="3" max="3" width="14.7109375" style="73" customWidth="1"/>
    <col min="4" max="4" width="15.5703125" style="73" customWidth="1"/>
    <col min="5" max="10" width="11.42578125" style="73"/>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3</v>
      </c>
      <c r="D25" s="471" t="s">
        <v>119</v>
      </c>
      <c r="E25" s="472"/>
      <c r="F25" s="472"/>
      <c r="G25" s="472"/>
      <c r="H25" s="472"/>
      <c r="I25" s="472"/>
      <c r="J25" s="472"/>
      <c r="K25" s="472"/>
      <c r="L25" s="473"/>
      <c r="M25" s="471" t="s">
        <v>102</v>
      </c>
      <c r="N25" s="473"/>
      <c r="O25" s="118">
        <v>19</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3.5">
      <c r="B29" s="152"/>
      <c r="C29" s="431" t="s">
        <v>47</v>
      </c>
      <c r="D29" s="474"/>
      <c r="E29" s="474"/>
      <c r="F29" s="474"/>
      <c r="G29" s="475"/>
      <c r="H29" s="445" t="s">
        <v>50</v>
      </c>
      <c r="I29" s="474"/>
      <c r="J29" s="476" t="s">
        <v>51</v>
      </c>
      <c r="K29" s="477"/>
      <c r="L29" s="106" t="s">
        <v>52</v>
      </c>
      <c r="M29" s="445" t="s">
        <v>53</v>
      </c>
      <c r="N29" s="446"/>
      <c r="O29" s="111" t="s">
        <v>54</v>
      </c>
      <c r="P29" s="153"/>
    </row>
    <row r="30" spans="2:16">
      <c r="B30" s="152"/>
      <c r="C30" s="435" t="s">
        <v>115</v>
      </c>
      <c r="D30" s="436"/>
      <c r="E30" s="436"/>
      <c r="F30" s="436"/>
      <c r="G30" s="455"/>
      <c r="H30" s="458"/>
      <c r="I30" s="455"/>
      <c r="J30" s="458"/>
      <c r="K30" s="455"/>
      <c r="L30" s="115">
        <v>113000</v>
      </c>
      <c r="M30" s="520">
        <f>0.24*1.26</f>
        <v>0.3024</v>
      </c>
      <c r="N30" s="521"/>
      <c r="O30" s="197">
        <f>+M30*L30</f>
        <v>34171.199999999997</v>
      </c>
      <c r="P30" s="153"/>
    </row>
    <row r="31" spans="2:16">
      <c r="B31" s="152"/>
      <c r="C31" s="96" t="s">
        <v>116</v>
      </c>
      <c r="D31" s="80"/>
      <c r="E31" s="80"/>
      <c r="F31" s="80"/>
      <c r="G31" s="116"/>
      <c r="H31" s="117"/>
      <c r="I31" s="116"/>
      <c r="J31" s="117"/>
      <c r="K31" s="116"/>
      <c r="L31" s="115">
        <v>83000</v>
      </c>
      <c r="M31" s="450">
        <f>0.24*1.26</f>
        <v>0.3024</v>
      </c>
      <c r="N31" s="451"/>
      <c r="O31" s="197">
        <f>+M31*L31</f>
        <v>25099.200000000001</v>
      </c>
      <c r="P31" s="153"/>
    </row>
    <row r="32" spans="2:16" ht="13.5" thickBot="1">
      <c r="B32" s="152"/>
      <c r="C32" s="437" t="s">
        <v>114</v>
      </c>
      <c r="D32" s="438"/>
      <c r="E32" s="438"/>
      <c r="F32" s="438"/>
      <c r="G32" s="447"/>
      <c r="H32" s="452"/>
      <c r="I32" s="447"/>
      <c r="J32" s="452"/>
      <c r="K32" s="447"/>
      <c r="L32" s="114"/>
      <c r="M32" s="453">
        <f>O56*0.04825</f>
        <v>2244.0650400000004</v>
      </c>
      <c r="N32" s="454"/>
      <c r="O32" s="197">
        <f>M32</f>
        <v>2244.0650400000004</v>
      </c>
      <c r="P32" s="153"/>
    </row>
    <row r="33" spans="2:16" ht="14.25" thickBot="1">
      <c r="B33" s="152"/>
      <c r="C33" s="413" t="s">
        <v>55</v>
      </c>
      <c r="D33" s="414"/>
      <c r="E33" s="414"/>
      <c r="F33" s="414"/>
      <c r="G33" s="414"/>
      <c r="H33" s="414"/>
      <c r="I33" s="414"/>
      <c r="J33" s="414"/>
      <c r="K33" s="414"/>
      <c r="L33" s="414"/>
      <c r="M33" s="414"/>
      <c r="N33" s="415"/>
      <c r="O33" s="198">
        <f>+SUM(O30:O32)</f>
        <v>61514.465039999995</v>
      </c>
      <c r="P33" s="153"/>
    </row>
    <row r="34" spans="2:16" ht="13.5" customHeight="1">
      <c r="B34" s="152"/>
      <c r="C34" s="422" t="s">
        <v>56</v>
      </c>
      <c r="D34" s="423"/>
      <c r="E34" s="423"/>
      <c r="F34" s="423"/>
      <c r="G34" s="423"/>
      <c r="H34" s="423"/>
      <c r="I34" s="423"/>
      <c r="J34" s="423"/>
      <c r="K34" s="423"/>
      <c r="L34" s="423"/>
      <c r="M34" s="423"/>
      <c r="N34" s="423"/>
      <c r="O34" s="424"/>
      <c r="P34" s="153"/>
    </row>
    <row r="35" spans="2:16">
      <c r="B35" s="152"/>
      <c r="C35" s="425"/>
      <c r="D35" s="426"/>
      <c r="E35" s="426"/>
      <c r="F35" s="426"/>
      <c r="G35" s="426"/>
      <c r="H35" s="426"/>
      <c r="I35" s="426"/>
      <c r="J35" s="426"/>
      <c r="K35" s="426"/>
      <c r="L35" s="426"/>
      <c r="M35" s="426"/>
      <c r="N35" s="426"/>
      <c r="O35" s="427"/>
      <c r="P35" s="153"/>
    </row>
    <row r="36" spans="2:16" ht="13.5" thickBot="1">
      <c r="B36" s="152"/>
      <c r="C36" s="428"/>
      <c r="D36" s="429"/>
      <c r="E36" s="429"/>
      <c r="F36" s="429"/>
      <c r="G36" s="429"/>
      <c r="H36" s="429"/>
      <c r="I36" s="429"/>
      <c r="J36" s="429"/>
      <c r="K36" s="429"/>
      <c r="L36" s="429"/>
      <c r="M36" s="429"/>
      <c r="N36" s="429"/>
      <c r="O36" s="430"/>
      <c r="P36" s="153"/>
    </row>
    <row r="37" spans="2:16" ht="13.5">
      <c r="B37" s="152"/>
      <c r="C37" s="431" t="s">
        <v>47</v>
      </c>
      <c r="D37" s="432"/>
      <c r="E37" s="432"/>
      <c r="F37" s="432"/>
      <c r="G37" s="432"/>
      <c r="H37" s="432"/>
      <c r="I37" s="432"/>
      <c r="J37" s="446"/>
      <c r="K37" s="151" t="s">
        <v>48</v>
      </c>
      <c r="L37" s="106" t="s">
        <v>9</v>
      </c>
      <c r="M37" s="445" t="s">
        <v>57</v>
      </c>
      <c r="N37" s="446"/>
      <c r="O37" s="111" t="s">
        <v>54</v>
      </c>
      <c r="P37" s="153"/>
    </row>
    <row r="38" spans="2:16" ht="13.5" thickBot="1">
      <c r="B38" s="152"/>
      <c r="C38" s="435"/>
      <c r="D38" s="436"/>
      <c r="E38" s="436"/>
      <c r="F38" s="436"/>
      <c r="G38" s="436"/>
      <c r="H38" s="436"/>
      <c r="I38" s="436"/>
      <c r="J38" s="455"/>
      <c r="K38" s="148"/>
      <c r="L38" s="113"/>
      <c r="M38" s="448"/>
      <c r="N38" s="449"/>
      <c r="O38" s="108">
        <f t="shared" ref="O38:O39" si="0">+M38*L38</f>
        <v>0</v>
      </c>
      <c r="P38" s="153"/>
    </row>
    <row r="39" spans="2:16" ht="13.5" thickBot="1">
      <c r="B39" s="152"/>
      <c r="C39" s="437"/>
      <c r="D39" s="438"/>
      <c r="E39" s="438"/>
      <c r="F39" s="438"/>
      <c r="G39" s="438"/>
      <c r="H39" s="438"/>
      <c r="I39" s="438"/>
      <c r="J39" s="447"/>
      <c r="K39" s="189"/>
      <c r="L39" s="191"/>
      <c r="M39" s="448"/>
      <c r="N39" s="449"/>
      <c r="O39" s="108">
        <f t="shared" si="0"/>
        <v>0</v>
      </c>
      <c r="P39" s="153"/>
    </row>
    <row r="40" spans="2:16" ht="14.25" thickBot="1">
      <c r="B40" s="152"/>
      <c r="C40" s="413" t="s">
        <v>55</v>
      </c>
      <c r="D40" s="414"/>
      <c r="E40" s="414"/>
      <c r="F40" s="414"/>
      <c r="G40" s="414"/>
      <c r="H40" s="414"/>
      <c r="I40" s="414"/>
      <c r="J40" s="414"/>
      <c r="K40" s="414"/>
      <c r="L40" s="414"/>
      <c r="M40" s="414"/>
      <c r="N40" s="415"/>
      <c r="O40" s="107">
        <f>+SUM(O38:O39)</f>
        <v>0</v>
      </c>
      <c r="P40" s="153"/>
    </row>
    <row r="41" spans="2:16">
      <c r="B41" s="152"/>
      <c r="C41" s="422" t="s">
        <v>58</v>
      </c>
      <c r="D41" s="423"/>
      <c r="E41" s="423"/>
      <c r="F41" s="423"/>
      <c r="G41" s="423"/>
      <c r="H41" s="423"/>
      <c r="I41" s="423"/>
      <c r="J41" s="423"/>
      <c r="K41" s="423"/>
      <c r="L41" s="423"/>
      <c r="M41" s="423"/>
      <c r="N41" s="423"/>
      <c r="O41" s="424"/>
      <c r="P41" s="153"/>
    </row>
    <row r="42" spans="2:16">
      <c r="B42" s="152"/>
      <c r="C42" s="425"/>
      <c r="D42" s="426"/>
      <c r="E42" s="426"/>
      <c r="F42" s="426"/>
      <c r="G42" s="426"/>
      <c r="H42" s="426"/>
      <c r="I42" s="426"/>
      <c r="J42" s="426"/>
      <c r="K42" s="426"/>
      <c r="L42" s="426"/>
      <c r="M42" s="426"/>
      <c r="N42" s="426"/>
      <c r="O42" s="427"/>
      <c r="P42" s="153"/>
    </row>
    <row r="43" spans="2:16" ht="13.5" thickBot="1">
      <c r="B43" s="152"/>
      <c r="C43" s="428"/>
      <c r="D43" s="429"/>
      <c r="E43" s="429"/>
      <c r="F43" s="429"/>
      <c r="G43" s="429"/>
      <c r="H43" s="429"/>
      <c r="I43" s="429"/>
      <c r="J43" s="429"/>
      <c r="K43" s="429"/>
      <c r="L43" s="429"/>
      <c r="M43" s="429"/>
      <c r="N43" s="429"/>
      <c r="O43" s="430"/>
      <c r="P43" s="153"/>
    </row>
    <row r="44" spans="2:16" ht="13.5">
      <c r="B44" s="152"/>
      <c r="C44" s="431" t="s">
        <v>59</v>
      </c>
      <c r="D44" s="432"/>
      <c r="E44" s="432"/>
      <c r="F44" s="432"/>
      <c r="G44" s="432"/>
      <c r="H44" s="432"/>
      <c r="I44" s="432"/>
      <c r="J44" s="106" t="s">
        <v>60</v>
      </c>
      <c r="K44" s="149" t="s">
        <v>61</v>
      </c>
      <c r="L44" s="112" t="s">
        <v>62</v>
      </c>
      <c r="M44" s="445" t="s">
        <v>63</v>
      </c>
      <c r="N44" s="446"/>
      <c r="O44" s="111" t="s">
        <v>54</v>
      </c>
      <c r="P44" s="153"/>
    </row>
    <row r="45" spans="2:16">
      <c r="B45" s="152"/>
      <c r="C45" s="435" t="s">
        <v>117</v>
      </c>
      <c r="D45" s="436"/>
      <c r="E45" s="436"/>
      <c r="F45" s="436"/>
      <c r="G45" s="436"/>
      <c r="H45" s="436"/>
      <c r="I45" s="436"/>
      <c r="J45" s="109"/>
      <c r="K45" s="110"/>
      <c r="L45" s="109"/>
      <c r="M45" s="443">
        <f>0.15*O52</f>
        <v>6976.3680000000004</v>
      </c>
      <c r="N45" s="444"/>
      <c r="O45" s="197">
        <f>M45</f>
        <v>6976.3680000000004</v>
      </c>
      <c r="P45" s="153"/>
    </row>
    <row r="46" spans="2:16" ht="13.5" thickBot="1">
      <c r="B46" s="152"/>
      <c r="C46" s="437"/>
      <c r="D46" s="438"/>
      <c r="E46" s="438"/>
      <c r="F46" s="438"/>
      <c r="G46" s="438"/>
      <c r="H46" s="438"/>
      <c r="I46" s="438"/>
      <c r="J46" s="100"/>
      <c r="K46" s="74"/>
      <c r="L46" s="100"/>
      <c r="M46" s="439"/>
      <c r="N46" s="440"/>
      <c r="O46" s="200"/>
      <c r="P46" s="153"/>
    </row>
    <row r="47" spans="2:16" ht="14.25" thickBot="1">
      <c r="B47" s="152"/>
      <c r="C47" s="413" t="s">
        <v>55</v>
      </c>
      <c r="D47" s="414"/>
      <c r="E47" s="414"/>
      <c r="F47" s="414"/>
      <c r="G47" s="414"/>
      <c r="H47" s="414"/>
      <c r="I47" s="414"/>
      <c r="J47" s="414"/>
      <c r="K47" s="414"/>
      <c r="L47" s="414"/>
      <c r="M47" s="414"/>
      <c r="N47" s="415"/>
      <c r="O47" s="198">
        <f>O45</f>
        <v>6976.3680000000004</v>
      </c>
      <c r="P47" s="153"/>
    </row>
    <row r="48" spans="2:16">
      <c r="B48" s="152"/>
      <c r="C48" s="422" t="s">
        <v>64</v>
      </c>
      <c r="D48" s="423"/>
      <c r="E48" s="423"/>
      <c r="F48" s="423"/>
      <c r="G48" s="423"/>
      <c r="H48" s="423"/>
      <c r="I48" s="423"/>
      <c r="J48" s="423"/>
      <c r="K48" s="423"/>
      <c r="L48" s="423"/>
      <c r="M48" s="423"/>
      <c r="N48" s="423"/>
      <c r="O48" s="424"/>
      <c r="P48" s="153"/>
    </row>
    <row r="49" spans="2:16">
      <c r="B49" s="152"/>
      <c r="C49" s="425"/>
      <c r="D49" s="426"/>
      <c r="E49" s="426"/>
      <c r="F49" s="426"/>
      <c r="G49" s="426"/>
      <c r="H49" s="426"/>
      <c r="I49" s="426"/>
      <c r="J49" s="426"/>
      <c r="K49" s="426"/>
      <c r="L49" s="426"/>
      <c r="M49" s="426"/>
      <c r="N49" s="426"/>
      <c r="O49" s="427"/>
      <c r="P49" s="153"/>
    </row>
    <row r="50" spans="2:16" ht="13.5" thickBot="1">
      <c r="B50" s="152"/>
      <c r="C50" s="428"/>
      <c r="D50" s="429"/>
      <c r="E50" s="429"/>
      <c r="F50" s="429"/>
      <c r="G50" s="429"/>
      <c r="H50" s="429"/>
      <c r="I50" s="429"/>
      <c r="J50" s="429"/>
      <c r="K50" s="429"/>
      <c r="L50" s="429"/>
      <c r="M50" s="429"/>
      <c r="N50" s="429"/>
      <c r="O50" s="430"/>
      <c r="P50" s="153"/>
    </row>
    <row r="51" spans="2:16" ht="13.5">
      <c r="B51" s="152"/>
      <c r="C51" s="431" t="s">
        <v>65</v>
      </c>
      <c r="D51" s="432"/>
      <c r="E51" s="432"/>
      <c r="F51" s="432"/>
      <c r="G51" s="432"/>
      <c r="H51" s="432"/>
      <c r="I51" s="432"/>
      <c r="J51" s="106" t="s">
        <v>66</v>
      </c>
      <c r="K51" s="149" t="s">
        <v>67</v>
      </c>
      <c r="L51" s="98" t="s">
        <v>68</v>
      </c>
      <c r="M51" s="433" t="s">
        <v>53</v>
      </c>
      <c r="N51" s="434"/>
      <c r="O51" s="97" t="s">
        <v>54</v>
      </c>
      <c r="P51" s="153"/>
    </row>
    <row r="52" spans="2:16">
      <c r="B52" s="152"/>
      <c r="C52" s="105" t="s">
        <v>120</v>
      </c>
      <c r="D52" s="104"/>
      <c r="E52" s="104"/>
      <c r="F52" s="104"/>
      <c r="G52" s="104"/>
      <c r="H52" s="104"/>
      <c r="I52" s="104"/>
      <c r="J52" s="103">
        <v>164667</v>
      </c>
      <c r="K52" s="190">
        <v>142933</v>
      </c>
      <c r="L52" s="101">
        <f>J52+K52</f>
        <v>307600</v>
      </c>
      <c r="M52" s="441">
        <f>0.12*1.26</f>
        <v>0.1512</v>
      </c>
      <c r="N52" s="442"/>
      <c r="O52" s="197">
        <f t="shared" ref="O52" si="1">+M52*L52</f>
        <v>46509.120000000003</v>
      </c>
      <c r="P52" s="153"/>
    </row>
    <row r="53" spans="2:16">
      <c r="B53" s="152"/>
      <c r="C53" s="105"/>
      <c r="D53" s="104"/>
      <c r="E53" s="104"/>
      <c r="F53" s="104"/>
      <c r="G53" s="104"/>
      <c r="H53" s="104"/>
      <c r="I53" s="104"/>
      <c r="J53" s="103"/>
      <c r="K53" s="102"/>
      <c r="L53" s="101"/>
      <c r="M53" s="441"/>
      <c r="N53" s="442"/>
      <c r="O53" s="199"/>
      <c r="P53" s="153"/>
    </row>
    <row r="54" spans="2:16">
      <c r="B54" s="152"/>
      <c r="C54" s="105"/>
      <c r="D54" s="104"/>
      <c r="E54" s="104"/>
      <c r="F54" s="104"/>
      <c r="G54" s="104"/>
      <c r="H54" s="104"/>
      <c r="I54" s="104"/>
      <c r="J54" s="103"/>
      <c r="K54" s="102"/>
      <c r="L54" s="101"/>
      <c r="M54" s="443"/>
      <c r="N54" s="444"/>
      <c r="O54" s="199"/>
      <c r="P54" s="153"/>
    </row>
    <row r="55" spans="2:16" ht="13.5" thickBot="1">
      <c r="B55" s="152"/>
      <c r="C55" s="437"/>
      <c r="D55" s="438"/>
      <c r="E55" s="438"/>
      <c r="F55" s="438"/>
      <c r="G55" s="438"/>
      <c r="H55" s="438"/>
      <c r="I55" s="438"/>
      <c r="J55" s="100"/>
      <c r="K55" s="74"/>
      <c r="L55" s="100"/>
      <c r="M55" s="439"/>
      <c r="N55" s="440"/>
      <c r="O55" s="200"/>
      <c r="P55" s="153"/>
    </row>
    <row r="56" spans="2:16" ht="14.25" thickBot="1">
      <c r="B56" s="152"/>
      <c r="C56" s="413" t="s">
        <v>55</v>
      </c>
      <c r="D56" s="414"/>
      <c r="E56" s="414"/>
      <c r="F56" s="414"/>
      <c r="G56" s="414"/>
      <c r="H56" s="414"/>
      <c r="I56" s="414"/>
      <c r="J56" s="414"/>
      <c r="K56" s="414"/>
      <c r="L56" s="414"/>
      <c r="M56" s="414"/>
      <c r="N56" s="415"/>
      <c r="O56" s="198">
        <f>+SUM(O52:O55)</f>
        <v>46509.120000000003</v>
      </c>
      <c r="P56" s="153"/>
    </row>
    <row r="57" spans="2:16" ht="13.5" thickBot="1">
      <c r="B57" s="152"/>
      <c r="C57" s="79"/>
      <c r="O57" s="78"/>
      <c r="P57" s="153"/>
    </row>
    <row r="58" spans="2:16" ht="13.5" thickBot="1">
      <c r="B58" s="152"/>
      <c r="C58" s="416" t="s">
        <v>69</v>
      </c>
      <c r="D58" s="417"/>
      <c r="E58" s="417"/>
      <c r="F58" s="417"/>
      <c r="G58" s="417"/>
      <c r="H58" s="417"/>
      <c r="I58" s="417"/>
      <c r="J58" s="417"/>
      <c r="K58" s="417"/>
      <c r="L58" s="417"/>
      <c r="M58" s="417"/>
      <c r="N58" s="418"/>
      <c r="O58" s="206">
        <f>+O56+O47+O33</f>
        <v>114999.95303999999</v>
      </c>
      <c r="P58" s="153"/>
    </row>
    <row r="59" spans="2:16">
      <c r="B59" s="152"/>
      <c r="C59" s="422" t="s">
        <v>70</v>
      </c>
      <c r="D59" s="423"/>
      <c r="E59" s="423"/>
      <c r="F59" s="423"/>
      <c r="G59" s="423"/>
      <c r="H59" s="423"/>
      <c r="I59" s="423"/>
      <c r="J59" s="423"/>
      <c r="K59" s="423"/>
      <c r="L59" s="423"/>
      <c r="M59" s="423"/>
      <c r="N59" s="423"/>
      <c r="O59" s="424"/>
      <c r="P59" s="153"/>
    </row>
    <row r="60" spans="2:16">
      <c r="B60" s="152"/>
      <c r="C60" s="425"/>
      <c r="D60" s="426"/>
      <c r="E60" s="426"/>
      <c r="F60" s="426"/>
      <c r="G60" s="426"/>
      <c r="H60" s="426"/>
      <c r="I60" s="426"/>
      <c r="J60" s="426"/>
      <c r="K60" s="426"/>
      <c r="L60" s="426"/>
      <c r="M60" s="426"/>
      <c r="N60" s="426"/>
      <c r="O60" s="427"/>
      <c r="P60" s="153"/>
    </row>
    <row r="61" spans="2:16" ht="13.5" thickBot="1">
      <c r="B61" s="152"/>
      <c r="C61" s="428"/>
      <c r="D61" s="429"/>
      <c r="E61" s="429"/>
      <c r="F61" s="429"/>
      <c r="G61" s="429"/>
      <c r="H61" s="429"/>
      <c r="I61" s="429"/>
      <c r="J61" s="429"/>
      <c r="K61" s="429"/>
      <c r="L61" s="429"/>
      <c r="M61" s="429"/>
      <c r="N61" s="429"/>
      <c r="O61" s="430"/>
      <c r="P61" s="153"/>
    </row>
    <row r="62" spans="2:16" ht="13.5">
      <c r="B62" s="152"/>
      <c r="C62" s="431" t="s">
        <v>71</v>
      </c>
      <c r="D62" s="432"/>
      <c r="E62" s="432"/>
      <c r="F62" s="432"/>
      <c r="G62" s="432"/>
      <c r="H62" s="432"/>
      <c r="I62" s="432"/>
      <c r="J62" s="149"/>
      <c r="K62" s="150"/>
      <c r="L62" s="98" t="s">
        <v>72</v>
      </c>
      <c r="M62" s="433" t="s">
        <v>73</v>
      </c>
      <c r="N62" s="434"/>
      <c r="O62" s="97"/>
      <c r="P62" s="153"/>
    </row>
    <row r="63" spans="2:16">
      <c r="B63" s="152"/>
      <c r="C63" s="435" t="s">
        <v>21</v>
      </c>
      <c r="D63" s="436"/>
      <c r="E63" s="436"/>
      <c r="F63" s="436"/>
      <c r="G63" s="436"/>
      <c r="H63" s="436"/>
      <c r="I63" s="436"/>
      <c r="J63" s="95"/>
      <c r="K63" s="94"/>
      <c r="L63" s="91">
        <v>0.3</v>
      </c>
      <c r="M63" s="516">
        <f>O58*L63</f>
        <v>34499.985911999996</v>
      </c>
      <c r="N63" s="517"/>
      <c r="O63" s="204">
        <f>M63</f>
        <v>34499.985911999996</v>
      </c>
      <c r="P63" s="153"/>
    </row>
    <row r="64" spans="2:16">
      <c r="B64" s="152"/>
      <c r="C64" s="96" t="s">
        <v>74</v>
      </c>
      <c r="D64" s="80"/>
      <c r="E64" s="80"/>
      <c r="F64" s="80"/>
      <c r="G64" s="80"/>
      <c r="H64" s="80"/>
      <c r="I64" s="80"/>
      <c r="J64" s="95"/>
      <c r="K64" s="94"/>
      <c r="L64" s="91">
        <v>0</v>
      </c>
      <c r="M64" s="516"/>
      <c r="N64" s="517"/>
      <c r="O64" s="204">
        <f t="shared" ref="O64:O65" si="2">M64</f>
        <v>0</v>
      </c>
      <c r="P64" s="153"/>
    </row>
    <row r="65" spans="2:16" ht="13.5" thickBot="1">
      <c r="B65" s="152"/>
      <c r="C65" s="146" t="s">
        <v>75</v>
      </c>
      <c r="D65" s="147"/>
      <c r="E65" s="147"/>
      <c r="F65" s="147"/>
      <c r="G65" s="147"/>
      <c r="H65" s="147"/>
      <c r="I65" s="147"/>
      <c r="J65" s="93"/>
      <c r="K65" s="92"/>
      <c r="L65" s="91">
        <v>0.05</v>
      </c>
      <c r="M65" s="518">
        <f>O58*L65</f>
        <v>5749.997652</v>
      </c>
      <c r="N65" s="519"/>
      <c r="O65" s="204">
        <f t="shared" si="2"/>
        <v>5749.997652</v>
      </c>
      <c r="P65" s="153"/>
    </row>
    <row r="66" spans="2:16" ht="14.25" thickBot="1">
      <c r="B66" s="152"/>
      <c r="C66" s="413" t="s">
        <v>55</v>
      </c>
      <c r="D66" s="414"/>
      <c r="E66" s="414"/>
      <c r="F66" s="414"/>
      <c r="G66" s="414"/>
      <c r="H66" s="414"/>
      <c r="I66" s="414"/>
      <c r="J66" s="414"/>
      <c r="K66" s="414"/>
      <c r="L66" s="414"/>
      <c r="M66" s="414"/>
      <c r="N66" s="415"/>
      <c r="O66" s="205">
        <f>SUM(O63:O65)</f>
        <v>40249.983563999995</v>
      </c>
      <c r="P66" s="153"/>
    </row>
    <row r="67" spans="2:16" ht="13.5" thickBot="1">
      <c r="B67" s="152"/>
      <c r="C67" s="79"/>
      <c r="O67" s="207"/>
      <c r="P67" s="153"/>
    </row>
    <row r="68" spans="2:16" ht="13.5" thickBot="1">
      <c r="B68" s="152"/>
      <c r="C68" s="416" t="s">
        <v>76</v>
      </c>
      <c r="D68" s="417"/>
      <c r="E68" s="417"/>
      <c r="F68" s="417"/>
      <c r="G68" s="417"/>
      <c r="H68" s="417"/>
      <c r="I68" s="417"/>
      <c r="J68" s="417"/>
      <c r="K68" s="417"/>
      <c r="L68" s="417"/>
      <c r="M68" s="417"/>
      <c r="N68" s="418"/>
      <c r="O68" s="203">
        <f>O66+O58</f>
        <v>155249.93660399999</v>
      </c>
      <c r="P68" s="153"/>
    </row>
    <row r="69" spans="2:16">
      <c r="B69" s="152"/>
      <c r="C69" s="90"/>
      <c r="D69" s="89"/>
      <c r="E69" s="89"/>
      <c r="F69" s="89"/>
      <c r="G69" s="89"/>
      <c r="H69" s="89"/>
      <c r="I69" s="89"/>
      <c r="J69" s="89"/>
      <c r="K69" s="89"/>
      <c r="L69" s="89"/>
      <c r="M69" s="89"/>
      <c r="N69" s="89"/>
      <c r="O69" s="88"/>
      <c r="P69" s="153"/>
    </row>
    <row r="70" spans="2:16">
      <c r="B70" s="152"/>
      <c r="C70" s="79"/>
      <c r="O70" s="78"/>
      <c r="P70" s="153"/>
    </row>
    <row r="71" spans="2:16">
      <c r="B71" s="152"/>
      <c r="C71" s="79"/>
      <c r="O71" s="78"/>
      <c r="P71" s="153"/>
    </row>
    <row r="72" spans="2:16">
      <c r="B72" s="152"/>
      <c r="C72" s="79"/>
      <c r="H72" s="81" t="s">
        <v>77</v>
      </c>
      <c r="I72" s="81"/>
      <c r="J72" s="81"/>
      <c r="K72" s="81"/>
      <c r="O72" s="78"/>
      <c r="P72" s="153"/>
    </row>
    <row r="73" spans="2:16" ht="13.5">
      <c r="B73" s="152"/>
      <c r="C73" s="87"/>
      <c r="D73" s="156"/>
      <c r="E73" s="156"/>
      <c r="F73" s="156"/>
      <c r="G73" s="156"/>
      <c r="H73" s="81" t="s">
        <v>78</v>
      </c>
      <c r="I73" s="156"/>
      <c r="J73" s="156"/>
      <c r="K73" s="156"/>
      <c r="L73" s="156"/>
      <c r="M73" s="156"/>
      <c r="N73" s="156"/>
      <c r="O73" s="86"/>
      <c r="P73" s="153"/>
    </row>
    <row r="74" spans="2:16" ht="13.5">
      <c r="B74" s="152"/>
      <c r="C74" s="87"/>
      <c r="D74" s="156"/>
      <c r="E74" s="156"/>
      <c r="F74" s="156"/>
      <c r="G74" s="156"/>
      <c r="H74" s="81" t="s">
        <v>79</v>
      </c>
      <c r="K74" s="156"/>
      <c r="L74" s="156"/>
      <c r="M74" s="156"/>
      <c r="N74" s="156"/>
      <c r="O74" s="86"/>
      <c r="P74" s="153"/>
    </row>
    <row r="75" spans="2:16">
      <c r="B75" s="152"/>
      <c r="C75" s="82"/>
      <c r="D75" s="157"/>
      <c r="E75" s="157"/>
      <c r="F75" s="157"/>
      <c r="G75" s="157"/>
      <c r="H75" s="81" t="s">
        <v>80</v>
      </c>
      <c r="I75" s="157"/>
      <c r="J75" s="157"/>
      <c r="K75" s="157"/>
      <c r="L75" s="157"/>
      <c r="M75" s="157"/>
      <c r="N75" s="157"/>
      <c r="O75" s="76"/>
      <c r="P75" s="153"/>
    </row>
    <row r="76" spans="2:16">
      <c r="B76" s="152"/>
      <c r="C76" s="79"/>
      <c r="H76" s="73" t="s">
        <v>81</v>
      </c>
      <c r="O76" s="78"/>
      <c r="P76" s="153"/>
    </row>
    <row r="77" spans="2:16" ht="13.5">
      <c r="B77" s="152"/>
      <c r="C77" s="85" t="s">
        <v>82</v>
      </c>
      <c r="D77" s="145"/>
      <c r="E77" s="145"/>
      <c r="F77" s="145"/>
      <c r="G77" s="145"/>
      <c r="H77" s="145"/>
      <c r="I77" s="145"/>
      <c r="J77" s="145"/>
      <c r="K77" s="145"/>
      <c r="L77" s="145"/>
      <c r="M77" s="145"/>
      <c r="N77" s="145"/>
      <c r="O77" s="84"/>
      <c r="P77" s="153"/>
    </row>
    <row r="78" spans="2:16">
      <c r="B78" s="152"/>
      <c r="C78" s="419"/>
      <c r="D78" s="420"/>
      <c r="E78" s="420"/>
      <c r="F78" s="420"/>
      <c r="G78" s="420"/>
      <c r="H78" s="420"/>
      <c r="I78" s="420"/>
      <c r="J78" s="420"/>
      <c r="K78" s="420"/>
      <c r="L78" s="420"/>
      <c r="M78" s="420"/>
      <c r="N78" s="420"/>
      <c r="O78" s="421"/>
      <c r="P78" s="153"/>
    </row>
    <row r="79" spans="2:16">
      <c r="B79" s="152"/>
      <c r="C79" s="419"/>
      <c r="D79" s="420"/>
      <c r="E79" s="420"/>
      <c r="F79" s="420"/>
      <c r="G79" s="420"/>
      <c r="H79" s="420"/>
      <c r="I79" s="420"/>
      <c r="J79" s="420"/>
      <c r="K79" s="420"/>
      <c r="L79" s="420"/>
      <c r="M79" s="420"/>
      <c r="N79" s="420"/>
      <c r="O79" s="421"/>
      <c r="P79" s="153"/>
    </row>
    <row r="80" spans="2:16">
      <c r="B80" s="152"/>
      <c r="C80" s="82"/>
      <c r="D80" s="157"/>
      <c r="E80" s="157"/>
      <c r="F80" s="157"/>
      <c r="G80" s="157"/>
      <c r="H80" s="157"/>
      <c r="I80" s="157"/>
      <c r="J80" s="157"/>
      <c r="K80" s="157"/>
      <c r="L80" s="157"/>
      <c r="M80" s="157"/>
      <c r="N80" s="157"/>
      <c r="O80" s="76"/>
      <c r="P80" s="153"/>
    </row>
    <row r="81" spans="2:16">
      <c r="B81" s="152"/>
      <c r="C81" s="83" t="s">
        <v>83</v>
      </c>
      <c r="D81" s="157"/>
      <c r="E81" s="157"/>
      <c r="F81" s="157"/>
      <c r="G81" s="157"/>
      <c r="H81" s="157"/>
      <c r="I81" s="157"/>
      <c r="J81" s="157"/>
      <c r="K81" s="157"/>
      <c r="L81" s="157"/>
      <c r="M81" s="157"/>
      <c r="N81" s="157"/>
      <c r="O81" s="76"/>
      <c r="P81" s="153"/>
    </row>
    <row r="82" spans="2:16" ht="12.75" customHeight="1">
      <c r="B82" s="152"/>
      <c r="C82" s="400" t="s">
        <v>84</v>
      </c>
      <c r="D82" s="401"/>
      <c r="E82" s="401"/>
      <c r="F82" s="401"/>
      <c r="G82" s="401"/>
      <c r="H82" s="401"/>
      <c r="I82" s="401"/>
      <c r="J82" s="401"/>
      <c r="K82" s="401"/>
      <c r="L82" s="401"/>
      <c r="M82" s="401"/>
      <c r="N82" s="401"/>
      <c r="O82" s="402"/>
      <c r="P82" s="153"/>
    </row>
    <row r="83" spans="2:16">
      <c r="B83" s="152"/>
      <c r="C83" s="400"/>
      <c r="D83" s="401"/>
      <c r="E83" s="401"/>
      <c r="F83" s="401"/>
      <c r="G83" s="401"/>
      <c r="H83" s="401"/>
      <c r="I83" s="401"/>
      <c r="J83" s="401"/>
      <c r="K83" s="401"/>
      <c r="L83" s="401"/>
      <c r="M83" s="401"/>
      <c r="N83" s="401"/>
      <c r="O83" s="402"/>
      <c r="P83" s="153"/>
    </row>
    <row r="84" spans="2:16" ht="12.95" customHeight="1">
      <c r="B84" s="152"/>
      <c r="C84" s="400" t="s">
        <v>85</v>
      </c>
      <c r="D84" s="401"/>
      <c r="E84" s="401"/>
      <c r="F84" s="401"/>
      <c r="G84" s="401"/>
      <c r="H84" s="401"/>
      <c r="I84" s="401"/>
      <c r="J84" s="401"/>
      <c r="K84" s="401"/>
      <c r="L84" s="401"/>
      <c r="M84" s="401"/>
      <c r="N84" s="401"/>
      <c r="O84" s="402"/>
      <c r="P84" s="153"/>
    </row>
    <row r="85" spans="2:16">
      <c r="B85" s="152"/>
      <c r="C85" s="400"/>
      <c r="D85" s="401"/>
      <c r="E85" s="401"/>
      <c r="F85" s="401"/>
      <c r="G85" s="401"/>
      <c r="H85" s="401"/>
      <c r="I85" s="401"/>
      <c r="J85" s="401"/>
      <c r="K85" s="401"/>
      <c r="L85" s="401"/>
      <c r="M85" s="401"/>
      <c r="N85" s="401"/>
      <c r="O85" s="402"/>
      <c r="P85" s="153"/>
    </row>
    <row r="86" spans="2:16">
      <c r="B86" s="152"/>
      <c r="C86" s="82"/>
      <c r="D86" s="157"/>
      <c r="E86" s="157"/>
      <c r="F86" s="157"/>
      <c r="G86" s="157"/>
      <c r="H86" s="157"/>
      <c r="I86" s="157"/>
      <c r="J86" s="157"/>
      <c r="K86" s="157"/>
      <c r="L86" s="157"/>
      <c r="M86" s="157"/>
      <c r="N86" s="157"/>
      <c r="O86" s="76"/>
      <c r="P86" s="153"/>
    </row>
    <row r="87" spans="2:16">
      <c r="B87" s="152"/>
      <c r="C87" s="79"/>
      <c r="H87" s="81" t="s">
        <v>77</v>
      </c>
      <c r="O87" s="78"/>
      <c r="P87" s="153"/>
    </row>
    <row r="88" spans="2:16">
      <c r="B88" s="152"/>
      <c r="C88" s="79"/>
      <c r="H88" s="73" t="s">
        <v>78</v>
      </c>
      <c r="I88" s="80"/>
      <c r="J88" s="80"/>
      <c r="K88" s="80"/>
      <c r="O88" s="78"/>
      <c r="P88" s="153"/>
    </row>
    <row r="89" spans="2:16">
      <c r="B89" s="152"/>
      <c r="C89" s="79"/>
      <c r="H89" s="73" t="s">
        <v>86</v>
      </c>
      <c r="I89" s="158"/>
      <c r="J89" s="158"/>
      <c r="K89" s="158"/>
      <c r="O89" s="78"/>
      <c r="P89" s="153"/>
    </row>
    <row r="90" spans="2:16">
      <c r="B90" s="152"/>
      <c r="C90" s="77"/>
      <c r="D90" s="157"/>
      <c r="E90" s="157"/>
      <c r="F90" s="157"/>
      <c r="G90" s="157"/>
      <c r="H90" s="73" t="s">
        <v>80</v>
      </c>
      <c r="L90" s="157"/>
      <c r="M90" s="157"/>
      <c r="N90" s="157"/>
      <c r="O90" s="76"/>
      <c r="P90" s="153"/>
    </row>
    <row r="91" spans="2:16" ht="17.25" customHeight="1">
      <c r="B91" s="152"/>
      <c r="C91" s="75"/>
      <c r="D91" s="159"/>
      <c r="E91" s="159"/>
      <c r="K91" s="403"/>
      <c r="L91" s="403"/>
      <c r="M91" s="403"/>
      <c r="N91" s="403"/>
      <c r="O91" s="404"/>
      <c r="P91" s="153"/>
    </row>
    <row r="92" spans="2:16" ht="18.75" customHeight="1" thickBot="1">
      <c r="B92" s="152"/>
      <c r="C92" s="407"/>
      <c r="D92" s="408"/>
      <c r="E92" s="408"/>
      <c r="F92" s="74"/>
      <c r="G92" s="74"/>
      <c r="H92" s="74"/>
      <c r="I92" s="74"/>
      <c r="J92" s="74"/>
      <c r="K92" s="405"/>
      <c r="L92" s="405"/>
      <c r="M92" s="405"/>
      <c r="N92" s="405"/>
      <c r="O92" s="406"/>
      <c r="P92" s="153"/>
    </row>
    <row r="93" spans="2:16" ht="13.5" thickBot="1">
      <c r="B93" s="160"/>
      <c r="C93" s="161"/>
      <c r="D93" s="161"/>
      <c r="E93" s="161"/>
      <c r="F93" s="161"/>
      <c r="G93" s="161"/>
      <c r="H93" s="161"/>
      <c r="I93" s="161"/>
      <c r="J93" s="161"/>
      <c r="K93" s="161"/>
      <c r="L93" s="161"/>
      <c r="M93" s="161"/>
      <c r="N93" s="161"/>
      <c r="O93" s="161"/>
      <c r="P93" s="162"/>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0" zoomScale="80" zoomScaleNormal="80" zoomScaleSheetLayoutView="80" zoomScalePageLayoutView="85" workbookViewId="0">
      <selection activeCell="C33" sqref="C33:N33"/>
    </sheetView>
  </sheetViews>
  <sheetFormatPr baseColWidth="10" defaultColWidth="11.42578125" defaultRowHeight="12.75"/>
  <cols>
    <col min="1" max="2" width="3.140625" style="73" customWidth="1"/>
    <col min="3" max="3" width="14.7109375" style="73" customWidth="1"/>
    <col min="4" max="4" width="15.5703125" style="73" customWidth="1"/>
    <col min="5" max="10" width="11.42578125" style="73"/>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4</v>
      </c>
      <c r="D25" s="471" t="s">
        <v>96</v>
      </c>
      <c r="E25" s="472"/>
      <c r="F25" s="472"/>
      <c r="G25" s="472"/>
      <c r="H25" s="472"/>
      <c r="I25" s="472"/>
      <c r="J25" s="472"/>
      <c r="K25" s="472"/>
      <c r="L25" s="473"/>
      <c r="M25" s="471" t="s">
        <v>102</v>
      </c>
      <c r="N25" s="473"/>
      <c r="O25" s="118">
        <v>139</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3.5">
      <c r="B29" s="152"/>
      <c r="C29" s="431" t="s">
        <v>47</v>
      </c>
      <c r="D29" s="474"/>
      <c r="E29" s="474"/>
      <c r="F29" s="474"/>
      <c r="G29" s="475"/>
      <c r="H29" s="445" t="s">
        <v>50</v>
      </c>
      <c r="I29" s="474"/>
      <c r="J29" s="476" t="s">
        <v>51</v>
      </c>
      <c r="K29" s="477"/>
      <c r="L29" s="106" t="s">
        <v>52</v>
      </c>
      <c r="M29" s="445" t="s">
        <v>53</v>
      </c>
      <c r="N29" s="446"/>
      <c r="O29" s="111" t="s">
        <v>54</v>
      </c>
      <c r="P29" s="153"/>
    </row>
    <row r="30" spans="2:16">
      <c r="B30" s="152"/>
      <c r="C30" s="435" t="s">
        <v>114</v>
      </c>
      <c r="D30" s="436"/>
      <c r="E30" s="436"/>
      <c r="F30" s="436"/>
      <c r="G30" s="455"/>
      <c r="H30" s="458"/>
      <c r="I30" s="455"/>
      <c r="J30" s="458"/>
      <c r="K30" s="455"/>
      <c r="L30" s="115"/>
      <c r="M30" s="520">
        <f>O52*0.099</f>
        <v>3718.3967039999998</v>
      </c>
      <c r="N30" s="521"/>
      <c r="O30" s="197">
        <f>M30</f>
        <v>3718.3967039999998</v>
      </c>
      <c r="P30" s="153"/>
    </row>
    <row r="31" spans="2:16">
      <c r="B31" s="152"/>
      <c r="C31" s="96"/>
      <c r="D31" s="80"/>
      <c r="E31" s="80"/>
      <c r="F31" s="80"/>
      <c r="G31" s="116"/>
      <c r="H31" s="117"/>
      <c r="I31" s="116"/>
      <c r="J31" s="117"/>
      <c r="K31" s="116"/>
      <c r="L31" s="115"/>
      <c r="M31" s="450"/>
      <c r="N31" s="451"/>
      <c r="O31" s="197"/>
      <c r="P31" s="153"/>
    </row>
    <row r="32" spans="2:16" ht="13.5" thickBot="1">
      <c r="B32" s="152"/>
      <c r="C32" s="437"/>
      <c r="D32" s="438"/>
      <c r="E32" s="438"/>
      <c r="F32" s="438"/>
      <c r="G32" s="447"/>
      <c r="H32" s="452"/>
      <c r="I32" s="447"/>
      <c r="J32" s="452"/>
      <c r="K32" s="447"/>
      <c r="L32" s="114"/>
      <c r="M32" s="453"/>
      <c r="N32" s="454"/>
      <c r="O32" s="197"/>
      <c r="P32" s="153"/>
    </row>
    <row r="33" spans="2:16" ht="14.25" thickBot="1">
      <c r="B33" s="152"/>
      <c r="C33" s="413" t="s">
        <v>55</v>
      </c>
      <c r="D33" s="414"/>
      <c r="E33" s="414"/>
      <c r="F33" s="414"/>
      <c r="G33" s="414"/>
      <c r="H33" s="414"/>
      <c r="I33" s="414"/>
      <c r="J33" s="414"/>
      <c r="K33" s="414"/>
      <c r="L33" s="414"/>
      <c r="M33" s="414"/>
      <c r="N33" s="415"/>
      <c r="O33" s="198">
        <f>+SUM(O30:O32)</f>
        <v>3718.3967039999998</v>
      </c>
      <c r="P33" s="153"/>
    </row>
    <row r="34" spans="2:16" ht="13.5" customHeight="1">
      <c r="B34" s="152"/>
      <c r="C34" s="422" t="s">
        <v>56</v>
      </c>
      <c r="D34" s="423"/>
      <c r="E34" s="423"/>
      <c r="F34" s="423"/>
      <c r="G34" s="423"/>
      <c r="H34" s="423"/>
      <c r="I34" s="423"/>
      <c r="J34" s="423"/>
      <c r="K34" s="423"/>
      <c r="L34" s="423"/>
      <c r="M34" s="423"/>
      <c r="N34" s="423"/>
      <c r="O34" s="424"/>
      <c r="P34" s="153"/>
    </row>
    <row r="35" spans="2:16">
      <c r="B35" s="152"/>
      <c r="C35" s="425"/>
      <c r="D35" s="426"/>
      <c r="E35" s="426"/>
      <c r="F35" s="426"/>
      <c r="G35" s="426"/>
      <c r="H35" s="426"/>
      <c r="I35" s="426"/>
      <c r="J35" s="426"/>
      <c r="K35" s="426"/>
      <c r="L35" s="426"/>
      <c r="M35" s="426"/>
      <c r="N35" s="426"/>
      <c r="O35" s="427"/>
      <c r="P35" s="153"/>
    </row>
    <row r="36" spans="2:16" ht="13.5" thickBot="1">
      <c r="B36" s="152"/>
      <c r="C36" s="428"/>
      <c r="D36" s="429"/>
      <c r="E36" s="429"/>
      <c r="F36" s="429"/>
      <c r="G36" s="429"/>
      <c r="H36" s="429"/>
      <c r="I36" s="429"/>
      <c r="J36" s="429"/>
      <c r="K36" s="429"/>
      <c r="L36" s="429"/>
      <c r="M36" s="429"/>
      <c r="N36" s="429"/>
      <c r="O36" s="430"/>
      <c r="P36" s="153"/>
    </row>
    <row r="37" spans="2:16" ht="13.5">
      <c r="B37" s="152"/>
      <c r="C37" s="431" t="s">
        <v>47</v>
      </c>
      <c r="D37" s="432"/>
      <c r="E37" s="432"/>
      <c r="F37" s="432"/>
      <c r="G37" s="432"/>
      <c r="H37" s="432"/>
      <c r="I37" s="432"/>
      <c r="J37" s="446"/>
      <c r="K37" s="151" t="s">
        <v>48</v>
      </c>
      <c r="L37" s="106" t="s">
        <v>9</v>
      </c>
      <c r="M37" s="445" t="s">
        <v>57</v>
      </c>
      <c r="N37" s="446"/>
      <c r="O37" s="111" t="s">
        <v>54</v>
      </c>
      <c r="P37" s="153"/>
    </row>
    <row r="38" spans="2:16" ht="13.5" thickBot="1">
      <c r="B38" s="152"/>
      <c r="C38" s="435"/>
      <c r="D38" s="436"/>
      <c r="E38" s="436"/>
      <c r="F38" s="436"/>
      <c r="G38" s="436"/>
      <c r="H38" s="436"/>
      <c r="I38" s="436"/>
      <c r="J38" s="455"/>
      <c r="K38" s="148"/>
      <c r="L38" s="113"/>
      <c r="M38" s="448"/>
      <c r="N38" s="449"/>
      <c r="O38" s="108">
        <f t="shared" ref="O38:O39" si="0">+M38*L38</f>
        <v>0</v>
      </c>
      <c r="P38" s="153"/>
    </row>
    <row r="39" spans="2:16" ht="13.5" thickBot="1">
      <c r="B39" s="152"/>
      <c r="C39" s="437"/>
      <c r="D39" s="438"/>
      <c r="E39" s="438"/>
      <c r="F39" s="438"/>
      <c r="G39" s="438"/>
      <c r="H39" s="438"/>
      <c r="I39" s="438"/>
      <c r="J39" s="447"/>
      <c r="K39" s="189"/>
      <c r="L39" s="191"/>
      <c r="M39" s="448"/>
      <c r="N39" s="449"/>
      <c r="O39" s="108">
        <f t="shared" si="0"/>
        <v>0</v>
      </c>
      <c r="P39" s="153"/>
    </row>
    <row r="40" spans="2:16" ht="14.25" thickBot="1">
      <c r="B40" s="152"/>
      <c r="C40" s="413" t="s">
        <v>55</v>
      </c>
      <c r="D40" s="414"/>
      <c r="E40" s="414"/>
      <c r="F40" s="414"/>
      <c r="G40" s="414"/>
      <c r="H40" s="414"/>
      <c r="I40" s="414"/>
      <c r="J40" s="414"/>
      <c r="K40" s="414"/>
      <c r="L40" s="414"/>
      <c r="M40" s="414"/>
      <c r="N40" s="415"/>
      <c r="O40" s="107">
        <f>+SUM(O38:O39)</f>
        <v>0</v>
      </c>
      <c r="P40" s="153"/>
    </row>
    <row r="41" spans="2:16">
      <c r="B41" s="152"/>
      <c r="C41" s="422" t="s">
        <v>58</v>
      </c>
      <c r="D41" s="423"/>
      <c r="E41" s="423"/>
      <c r="F41" s="423"/>
      <c r="G41" s="423"/>
      <c r="H41" s="423"/>
      <c r="I41" s="423"/>
      <c r="J41" s="423"/>
      <c r="K41" s="423"/>
      <c r="L41" s="423"/>
      <c r="M41" s="423"/>
      <c r="N41" s="423"/>
      <c r="O41" s="424"/>
      <c r="P41" s="153"/>
    </row>
    <row r="42" spans="2:16">
      <c r="B42" s="152"/>
      <c r="C42" s="425"/>
      <c r="D42" s="426"/>
      <c r="E42" s="426"/>
      <c r="F42" s="426"/>
      <c r="G42" s="426"/>
      <c r="H42" s="426"/>
      <c r="I42" s="426"/>
      <c r="J42" s="426"/>
      <c r="K42" s="426"/>
      <c r="L42" s="426"/>
      <c r="M42" s="426"/>
      <c r="N42" s="426"/>
      <c r="O42" s="427"/>
      <c r="P42" s="153"/>
    </row>
    <row r="43" spans="2:16" ht="13.5" thickBot="1">
      <c r="B43" s="152"/>
      <c r="C43" s="428"/>
      <c r="D43" s="429"/>
      <c r="E43" s="429"/>
      <c r="F43" s="429"/>
      <c r="G43" s="429"/>
      <c r="H43" s="429"/>
      <c r="I43" s="429"/>
      <c r="J43" s="429"/>
      <c r="K43" s="429"/>
      <c r="L43" s="429"/>
      <c r="M43" s="429"/>
      <c r="N43" s="429"/>
      <c r="O43" s="430"/>
      <c r="P43" s="153"/>
    </row>
    <row r="44" spans="2:16" ht="13.5">
      <c r="B44" s="152"/>
      <c r="C44" s="431" t="s">
        <v>59</v>
      </c>
      <c r="D44" s="432"/>
      <c r="E44" s="432"/>
      <c r="F44" s="432"/>
      <c r="G44" s="432"/>
      <c r="H44" s="432"/>
      <c r="I44" s="432"/>
      <c r="J44" s="106" t="s">
        <v>60</v>
      </c>
      <c r="K44" s="149" t="s">
        <v>61</v>
      </c>
      <c r="L44" s="112" t="s">
        <v>62</v>
      </c>
      <c r="M44" s="445" t="s">
        <v>63</v>
      </c>
      <c r="N44" s="446"/>
      <c r="O44" s="111" t="s">
        <v>54</v>
      </c>
      <c r="P44" s="153"/>
    </row>
    <row r="45" spans="2:16">
      <c r="B45" s="152"/>
      <c r="C45" s="435" t="s">
        <v>117</v>
      </c>
      <c r="D45" s="436"/>
      <c r="E45" s="436"/>
      <c r="F45" s="436"/>
      <c r="G45" s="436"/>
      <c r="H45" s="436"/>
      <c r="I45" s="436"/>
      <c r="J45" s="109"/>
      <c r="K45" s="110"/>
      <c r="L45" s="109"/>
      <c r="M45" s="443">
        <f>0.0991*O52</f>
        <v>3722.1526602666663</v>
      </c>
      <c r="N45" s="444"/>
      <c r="O45" s="197">
        <f>M45</f>
        <v>3722.1526602666663</v>
      </c>
      <c r="P45" s="153"/>
    </row>
    <row r="46" spans="2:16" ht="13.5" thickBot="1">
      <c r="B46" s="152"/>
      <c r="C46" s="437"/>
      <c r="D46" s="438"/>
      <c r="E46" s="438"/>
      <c r="F46" s="438"/>
      <c r="G46" s="438"/>
      <c r="H46" s="438"/>
      <c r="I46" s="438"/>
      <c r="J46" s="100"/>
      <c r="K46" s="74"/>
      <c r="L46" s="100"/>
      <c r="M46" s="439"/>
      <c r="N46" s="440"/>
      <c r="O46" s="200"/>
      <c r="P46" s="153"/>
    </row>
    <row r="47" spans="2:16" ht="14.25" thickBot="1">
      <c r="B47" s="152"/>
      <c r="C47" s="413" t="s">
        <v>55</v>
      </c>
      <c r="D47" s="414"/>
      <c r="E47" s="414"/>
      <c r="F47" s="414"/>
      <c r="G47" s="414"/>
      <c r="H47" s="414"/>
      <c r="I47" s="414"/>
      <c r="J47" s="414"/>
      <c r="K47" s="414"/>
      <c r="L47" s="414"/>
      <c r="M47" s="414"/>
      <c r="N47" s="415"/>
      <c r="O47" s="198">
        <f>O45</f>
        <v>3722.1526602666663</v>
      </c>
      <c r="P47" s="153"/>
    </row>
    <row r="48" spans="2:16">
      <c r="B48" s="152"/>
      <c r="C48" s="422" t="s">
        <v>64</v>
      </c>
      <c r="D48" s="423"/>
      <c r="E48" s="423"/>
      <c r="F48" s="423"/>
      <c r="G48" s="423"/>
      <c r="H48" s="423"/>
      <c r="I48" s="423"/>
      <c r="J48" s="423"/>
      <c r="K48" s="423"/>
      <c r="L48" s="423"/>
      <c r="M48" s="423"/>
      <c r="N48" s="423"/>
      <c r="O48" s="424"/>
      <c r="P48" s="153"/>
    </row>
    <row r="49" spans="2:16">
      <c r="B49" s="152"/>
      <c r="C49" s="425"/>
      <c r="D49" s="426"/>
      <c r="E49" s="426"/>
      <c r="F49" s="426"/>
      <c r="G49" s="426"/>
      <c r="H49" s="426"/>
      <c r="I49" s="426"/>
      <c r="J49" s="426"/>
      <c r="K49" s="426"/>
      <c r="L49" s="426"/>
      <c r="M49" s="426"/>
      <c r="N49" s="426"/>
      <c r="O49" s="427"/>
      <c r="P49" s="153"/>
    </row>
    <row r="50" spans="2:16" ht="13.5" thickBot="1">
      <c r="B50" s="152"/>
      <c r="C50" s="428"/>
      <c r="D50" s="429"/>
      <c r="E50" s="429"/>
      <c r="F50" s="429"/>
      <c r="G50" s="429"/>
      <c r="H50" s="429"/>
      <c r="I50" s="429"/>
      <c r="J50" s="429"/>
      <c r="K50" s="429"/>
      <c r="L50" s="429"/>
      <c r="M50" s="429"/>
      <c r="N50" s="429"/>
      <c r="O50" s="430"/>
      <c r="P50" s="153"/>
    </row>
    <row r="51" spans="2:16" ht="13.5">
      <c r="B51" s="152"/>
      <c r="C51" s="431" t="s">
        <v>65</v>
      </c>
      <c r="D51" s="432"/>
      <c r="E51" s="432"/>
      <c r="F51" s="432"/>
      <c r="G51" s="432"/>
      <c r="H51" s="432"/>
      <c r="I51" s="432"/>
      <c r="J51" s="106" t="s">
        <v>66</v>
      </c>
      <c r="K51" s="149" t="s">
        <v>67</v>
      </c>
      <c r="L51" s="98" t="s">
        <v>68</v>
      </c>
      <c r="M51" s="433" t="s">
        <v>53</v>
      </c>
      <c r="N51" s="434"/>
      <c r="O51" s="97" t="s">
        <v>54</v>
      </c>
      <c r="P51" s="153"/>
    </row>
    <row r="52" spans="2:16">
      <c r="B52" s="152"/>
      <c r="C52" s="105" t="s">
        <v>121</v>
      </c>
      <c r="D52" s="104"/>
      <c r="E52" s="104"/>
      <c r="F52" s="104"/>
      <c r="G52" s="104"/>
      <c r="H52" s="104"/>
      <c r="I52" s="104"/>
      <c r="J52" s="103">
        <f>7540000/30</f>
        <v>251333.33333333334</v>
      </c>
      <c r="K52" s="190">
        <f>6544836/30</f>
        <v>218161.2</v>
      </c>
      <c r="L52" s="101">
        <f>J52+K52</f>
        <v>469494.53333333333</v>
      </c>
      <c r="M52" s="441">
        <v>0.08</v>
      </c>
      <c r="N52" s="442"/>
      <c r="O52" s="197">
        <f t="shared" ref="O52" si="1">+M52*L52</f>
        <v>37559.562666666665</v>
      </c>
      <c r="P52" s="153"/>
    </row>
    <row r="53" spans="2:16">
      <c r="B53" s="152"/>
      <c r="C53" s="105"/>
      <c r="D53" s="104"/>
      <c r="E53" s="104"/>
      <c r="F53" s="104"/>
      <c r="G53" s="104"/>
      <c r="H53" s="104"/>
      <c r="I53" s="104"/>
      <c r="J53" s="103"/>
      <c r="K53" s="102"/>
      <c r="L53" s="101"/>
      <c r="M53" s="441"/>
      <c r="N53" s="442"/>
      <c r="O53" s="199"/>
      <c r="P53" s="153"/>
    </row>
    <row r="54" spans="2:16">
      <c r="B54" s="152"/>
      <c r="C54" s="105"/>
      <c r="D54" s="104"/>
      <c r="E54" s="104"/>
      <c r="F54" s="104"/>
      <c r="G54" s="104"/>
      <c r="H54" s="104"/>
      <c r="I54" s="104"/>
      <c r="J54" s="103"/>
      <c r="K54" s="102"/>
      <c r="L54" s="101"/>
      <c r="M54" s="443"/>
      <c r="N54" s="444"/>
      <c r="O54" s="199"/>
      <c r="P54" s="153"/>
    </row>
    <row r="55" spans="2:16" ht="13.5" thickBot="1">
      <c r="B55" s="152"/>
      <c r="C55" s="437"/>
      <c r="D55" s="438"/>
      <c r="E55" s="438"/>
      <c r="F55" s="438"/>
      <c r="G55" s="438"/>
      <c r="H55" s="438"/>
      <c r="I55" s="438"/>
      <c r="J55" s="100"/>
      <c r="K55" s="74"/>
      <c r="L55" s="100"/>
      <c r="M55" s="439"/>
      <c r="N55" s="440"/>
      <c r="O55" s="200"/>
      <c r="P55" s="153"/>
    </row>
    <row r="56" spans="2:16" ht="14.25" thickBot="1">
      <c r="B56" s="152"/>
      <c r="C56" s="413" t="s">
        <v>55</v>
      </c>
      <c r="D56" s="414"/>
      <c r="E56" s="414"/>
      <c r="F56" s="414"/>
      <c r="G56" s="414"/>
      <c r="H56" s="414"/>
      <c r="I56" s="414"/>
      <c r="J56" s="414"/>
      <c r="K56" s="414"/>
      <c r="L56" s="414"/>
      <c r="M56" s="414"/>
      <c r="N56" s="415"/>
      <c r="O56" s="198">
        <f>+SUM(O52:O55)</f>
        <v>37559.562666666665</v>
      </c>
      <c r="P56" s="153"/>
    </row>
    <row r="57" spans="2:16" ht="13.5" thickBot="1">
      <c r="B57" s="152"/>
      <c r="C57" s="79"/>
      <c r="O57" s="78"/>
      <c r="P57" s="153"/>
    </row>
    <row r="58" spans="2:16" ht="13.5" thickBot="1">
      <c r="B58" s="152"/>
      <c r="C58" s="416" t="s">
        <v>69</v>
      </c>
      <c r="D58" s="417"/>
      <c r="E58" s="417"/>
      <c r="F58" s="417"/>
      <c r="G58" s="417"/>
      <c r="H58" s="417"/>
      <c r="I58" s="417"/>
      <c r="J58" s="417"/>
      <c r="K58" s="417"/>
      <c r="L58" s="417"/>
      <c r="M58" s="417"/>
      <c r="N58" s="418"/>
      <c r="O58" s="206">
        <f>+O56+O47+O33</f>
        <v>45000.112030933327</v>
      </c>
      <c r="P58" s="153"/>
    </row>
    <row r="59" spans="2:16">
      <c r="B59" s="152"/>
      <c r="C59" s="422" t="s">
        <v>70</v>
      </c>
      <c r="D59" s="423"/>
      <c r="E59" s="423"/>
      <c r="F59" s="423"/>
      <c r="G59" s="423"/>
      <c r="H59" s="423"/>
      <c r="I59" s="423"/>
      <c r="J59" s="423"/>
      <c r="K59" s="423"/>
      <c r="L59" s="423"/>
      <c r="M59" s="423"/>
      <c r="N59" s="423"/>
      <c r="O59" s="424"/>
      <c r="P59" s="153"/>
    </row>
    <row r="60" spans="2:16">
      <c r="B60" s="152"/>
      <c r="C60" s="425"/>
      <c r="D60" s="426"/>
      <c r="E60" s="426"/>
      <c r="F60" s="426"/>
      <c r="G60" s="426"/>
      <c r="H60" s="426"/>
      <c r="I60" s="426"/>
      <c r="J60" s="426"/>
      <c r="K60" s="426"/>
      <c r="L60" s="426"/>
      <c r="M60" s="426"/>
      <c r="N60" s="426"/>
      <c r="O60" s="427"/>
      <c r="P60" s="153"/>
    </row>
    <row r="61" spans="2:16" ht="13.5" thickBot="1">
      <c r="B61" s="152"/>
      <c r="C61" s="428"/>
      <c r="D61" s="429"/>
      <c r="E61" s="429"/>
      <c r="F61" s="429"/>
      <c r="G61" s="429"/>
      <c r="H61" s="429"/>
      <c r="I61" s="429"/>
      <c r="J61" s="429"/>
      <c r="K61" s="429"/>
      <c r="L61" s="429"/>
      <c r="M61" s="429"/>
      <c r="N61" s="429"/>
      <c r="O61" s="430"/>
      <c r="P61" s="153"/>
    </row>
    <row r="62" spans="2:16" ht="13.5">
      <c r="B62" s="152"/>
      <c r="C62" s="431" t="s">
        <v>71</v>
      </c>
      <c r="D62" s="432"/>
      <c r="E62" s="432"/>
      <c r="F62" s="432"/>
      <c r="G62" s="432"/>
      <c r="H62" s="432"/>
      <c r="I62" s="432"/>
      <c r="J62" s="149"/>
      <c r="K62" s="150"/>
      <c r="L62" s="98" t="s">
        <v>72</v>
      </c>
      <c r="M62" s="433" t="s">
        <v>73</v>
      </c>
      <c r="N62" s="434"/>
      <c r="O62" s="97"/>
      <c r="P62" s="153"/>
    </row>
    <row r="63" spans="2:16">
      <c r="B63" s="152"/>
      <c r="C63" s="435" t="s">
        <v>21</v>
      </c>
      <c r="D63" s="436"/>
      <c r="E63" s="436"/>
      <c r="F63" s="436"/>
      <c r="G63" s="436"/>
      <c r="H63" s="436"/>
      <c r="I63" s="436"/>
      <c r="J63" s="95"/>
      <c r="K63" s="94"/>
      <c r="L63" s="91">
        <v>0.3</v>
      </c>
      <c r="M63" s="516">
        <f>O58*L63</f>
        <v>13500.033609279997</v>
      </c>
      <c r="N63" s="517"/>
      <c r="O63" s="204">
        <f>M63</f>
        <v>13500.033609279997</v>
      </c>
      <c r="P63" s="153"/>
    </row>
    <row r="64" spans="2:16">
      <c r="B64" s="152"/>
      <c r="C64" s="96" t="s">
        <v>74</v>
      </c>
      <c r="D64" s="80"/>
      <c r="E64" s="80"/>
      <c r="F64" s="80"/>
      <c r="G64" s="80"/>
      <c r="H64" s="80"/>
      <c r="I64" s="80"/>
      <c r="J64" s="95"/>
      <c r="K64" s="94"/>
      <c r="L64" s="91">
        <v>0</v>
      </c>
      <c r="M64" s="516"/>
      <c r="N64" s="517"/>
      <c r="O64" s="204">
        <f t="shared" ref="O64:O65" si="2">M64</f>
        <v>0</v>
      </c>
      <c r="P64" s="153"/>
    </row>
    <row r="65" spans="2:16" ht="13.5" thickBot="1">
      <c r="B65" s="152"/>
      <c r="C65" s="146" t="s">
        <v>75</v>
      </c>
      <c r="D65" s="147"/>
      <c r="E65" s="147"/>
      <c r="F65" s="147"/>
      <c r="G65" s="147"/>
      <c r="H65" s="147"/>
      <c r="I65" s="147"/>
      <c r="J65" s="93"/>
      <c r="K65" s="92"/>
      <c r="L65" s="91">
        <v>0.05</v>
      </c>
      <c r="M65" s="518">
        <f>O58*L65</f>
        <v>2250.0056015466666</v>
      </c>
      <c r="N65" s="519"/>
      <c r="O65" s="204">
        <f t="shared" si="2"/>
        <v>2250.0056015466666</v>
      </c>
      <c r="P65" s="153"/>
    </row>
    <row r="66" spans="2:16" ht="14.25" thickBot="1">
      <c r="B66" s="152"/>
      <c r="C66" s="413" t="s">
        <v>55</v>
      </c>
      <c r="D66" s="414"/>
      <c r="E66" s="414"/>
      <c r="F66" s="414"/>
      <c r="G66" s="414"/>
      <c r="H66" s="414"/>
      <c r="I66" s="414"/>
      <c r="J66" s="414"/>
      <c r="K66" s="414"/>
      <c r="L66" s="414"/>
      <c r="M66" s="414"/>
      <c r="N66" s="415"/>
      <c r="O66" s="205">
        <f>SUM(O63:O65)</f>
        <v>15750.039210826664</v>
      </c>
      <c r="P66" s="153"/>
    </row>
    <row r="67" spans="2:16" ht="13.5" thickBot="1">
      <c r="B67" s="152"/>
      <c r="C67" s="79"/>
      <c r="O67" s="207"/>
      <c r="P67" s="153"/>
    </row>
    <row r="68" spans="2:16" ht="13.5" thickBot="1">
      <c r="B68" s="152"/>
      <c r="C68" s="416" t="s">
        <v>76</v>
      </c>
      <c r="D68" s="417"/>
      <c r="E68" s="417"/>
      <c r="F68" s="417"/>
      <c r="G68" s="417"/>
      <c r="H68" s="417"/>
      <c r="I68" s="417"/>
      <c r="J68" s="417"/>
      <c r="K68" s="417"/>
      <c r="L68" s="417"/>
      <c r="M68" s="417"/>
      <c r="N68" s="418"/>
      <c r="O68" s="203">
        <f>O66+O58</f>
        <v>60750.151241759988</v>
      </c>
      <c r="P68" s="153"/>
    </row>
    <row r="69" spans="2:16">
      <c r="B69" s="152"/>
      <c r="C69" s="90"/>
      <c r="D69" s="89"/>
      <c r="E69" s="89"/>
      <c r="F69" s="89"/>
      <c r="G69" s="89"/>
      <c r="H69" s="89"/>
      <c r="I69" s="89"/>
      <c r="J69" s="89"/>
      <c r="K69" s="89"/>
      <c r="L69" s="89"/>
      <c r="M69" s="89"/>
      <c r="N69" s="89"/>
      <c r="O69" s="88"/>
      <c r="P69" s="153"/>
    </row>
    <row r="70" spans="2:16">
      <c r="B70" s="152"/>
      <c r="C70" s="79"/>
      <c r="O70" s="78"/>
      <c r="P70" s="153"/>
    </row>
    <row r="71" spans="2:16">
      <c r="B71" s="152"/>
      <c r="C71" s="79"/>
      <c r="O71" s="78"/>
      <c r="P71" s="153"/>
    </row>
    <row r="72" spans="2:16">
      <c r="B72" s="152"/>
      <c r="C72" s="79"/>
      <c r="H72" s="81" t="s">
        <v>77</v>
      </c>
      <c r="I72" s="81"/>
      <c r="J72" s="81"/>
      <c r="K72" s="81"/>
      <c r="O72" s="78"/>
      <c r="P72" s="153"/>
    </row>
    <row r="73" spans="2:16" ht="13.5">
      <c r="B73" s="152"/>
      <c r="C73" s="87"/>
      <c r="D73" s="156"/>
      <c r="E73" s="156"/>
      <c r="F73" s="156"/>
      <c r="G73" s="156"/>
      <c r="H73" s="81" t="s">
        <v>78</v>
      </c>
      <c r="I73" s="156"/>
      <c r="J73" s="156"/>
      <c r="K73" s="156"/>
      <c r="L73" s="156"/>
      <c r="M73" s="156"/>
      <c r="N73" s="156"/>
      <c r="O73" s="86"/>
      <c r="P73" s="153"/>
    </row>
    <row r="74" spans="2:16" ht="13.5">
      <c r="B74" s="152"/>
      <c r="C74" s="87"/>
      <c r="D74" s="156"/>
      <c r="E74" s="156"/>
      <c r="F74" s="156"/>
      <c r="G74" s="156"/>
      <c r="H74" s="81" t="s">
        <v>79</v>
      </c>
      <c r="K74" s="156"/>
      <c r="L74" s="156"/>
      <c r="M74" s="156"/>
      <c r="N74" s="156"/>
      <c r="O74" s="86"/>
      <c r="P74" s="153"/>
    </row>
    <row r="75" spans="2:16">
      <c r="B75" s="152"/>
      <c r="C75" s="82"/>
      <c r="D75" s="157"/>
      <c r="E75" s="157"/>
      <c r="F75" s="157"/>
      <c r="G75" s="157"/>
      <c r="H75" s="81" t="s">
        <v>80</v>
      </c>
      <c r="I75" s="157"/>
      <c r="J75" s="157"/>
      <c r="K75" s="157"/>
      <c r="L75" s="157"/>
      <c r="M75" s="157"/>
      <c r="N75" s="157"/>
      <c r="O75" s="76"/>
      <c r="P75" s="153"/>
    </row>
    <row r="76" spans="2:16">
      <c r="B76" s="152"/>
      <c r="C76" s="79"/>
      <c r="H76" s="73" t="s">
        <v>81</v>
      </c>
      <c r="O76" s="78"/>
      <c r="P76" s="153"/>
    </row>
    <row r="77" spans="2:16" ht="13.5">
      <c r="B77" s="152"/>
      <c r="C77" s="85" t="s">
        <v>82</v>
      </c>
      <c r="D77" s="145"/>
      <c r="E77" s="145"/>
      <c r="F77" s="145"/>
      <c r="G77" s="145"/>
      <c r="H77" s="145"/>
      <c r="I77" s="145"/>
      <c r="J77" s="145"/>
      <c r="K77" s="145"/>
      <c r="L77" s="145"/>
      <c r="M77" s="145"/>
      <c r="N77" s="145"/>
      <c r="O77" s="84"/>
      <c r="P77" s="153"/>
    </row>
    <row r="78" spans="2:16">
      <c r="B78" s="152"/>
      <c r="C78" s="419"/>
      <c r="D78" s="420"/>
      <c r="E78" s="420"/>
      <c r="F78" s="420"/>
      <c r="G78" s="420"/>
      <c r="H78" s="420"/>
      <c r="I78" s="420"/>
      <c r="J78" s="420"/>
      <c r="K78" s="420"/>
      <c r="L78" s="420"/>
      <c r="M78" s="420"/>
      <c r="N78" s="420"/>
      <c r="O78" s="421"/>
      <c r="P78" s="153"/>
    </row>
    <row r="79" spans="2:16">
      <c r="B79" s="152"/>
      <c r="C79" s="419"/>
      <c r="D79" s="420"/>
      <c r="E79" s="420"/>
      <c r="F79" s="420"/>
      <c r="G79" s="420"/>
      <c r="H79" s="420"/>
      <c r="I79" s="420"/>
      <c r="J79" s="420"/>
      <c r="K79" s="420"/>
      <c r="L79" s="420"/>
      <c r="M79" s="420"/>
      <c r="N79" s="420"/>
      <c r="O79" s="421"/>
      <c r="P79" s="153"/>
    </row>
    <row r="80" spans="2:16">
      <c r="B80" s="152"/>
      <c r="C80" s="82"/>
      <c r="D80" s="157"/>
      <c r="E80" s="157"/>
      <c r="F80" s="157"/>
      <c r="G80" s="157"/>
      <c r="H80" s="157"/>
      <c r="I80" s="157"/>
      <c r="J80" s="157"/>
      <c r="K80" s="157"/>
      <c r="L80" s="157"/>
      <c r="M80" s="157"/>
      <c r="N80" s="157"/>
      <c r="O80" s="76"/>
      <c r="P80" s="153"/>
    </row>
    <row r="81" spans="2:16">
      <c r="B81" s="152"/>
      <c r="C81" s="83" t="s">
        <v>83</v>
      </c>
      <c r="D81" s="157"/>
      <c r="E81" s="157"/>
      <c r="F81" s="157"/>
      <c r="G81" s="157"/>
      <c r="H81" s="157"/>
      <c r="I81" s="157"/>
      <c r="J81" s="157"/>
      <c r="K81" s="157"/>
      <c r="L81" s="157"/>
      <c r="M81" s="157"/>
      <c r="N81" s="157"/>
      <c r="O81" s="76"/>
      <c r="P81" s="153"/>
    </row>
    <row r="82" spans="2:16" ht="12.75" customHeight="1">
      <c r="B82" s="152"/>
      <c r="C82" s="400" t="s">
        <v>84</v>
      </c>
      <c r="D82" s="401"/>
      <c r="E82" s="401"/>
      <c r="F82" s="401"/>
      <c r="G82" s="401"/>
      <c r="H82" s="401"/>
      <c r="I82" s="401"/>
      <c r="J82" s="401"/>
      <c r="K82" s="401"/>
      <c r="L82" s="401"/>
      <c r="M82" s="401"/>
      <c r="N82" s="401"/>
      <c r="O82" s="402"/>
      <c r="P82" s="153"/>
    </row>
    <row r="83" spans="2:16">
      <c r="B83" s="152"/>
      <c r="C83" s="400"/>
      <c r="D83" s="401"/>
      <c r="E83" s="401"/>
      <c r="F83" s="401"/>
      <c r="G83" s="401"/>
      <c r="H83" s="401"/>
      <c r="I83" s="401"/>
      <c r="J83" s="401"/>
      <c r="K83" s="401"/>
      <c r="L83" s="401"/>
      <c r="M83" s="401"/>
      <c r="N83" s="401"/>
      <c r="O83" s="402"/>
      <c r="P83" s="153"/>
    </row>
    <row r="84" spans="2:16" ht="12.95" customHeight="1">
      <c r="B84" s="152"/>
      <c r="C84" s="400" t="s">
        <v>85</v>
      </c>
      <c r="D84" s="401"/>
      <c r="E84" s="401"/>
      <c r="F84" s="401"/>
      <c r="G84" s="401"/>
      <c r="H84" s="401"/>
      <c r="I84" s="401"/>
      <c r="J84" s="401"/>
      <c r="K84" s="401"/>
      <c r="L84" s="401"/>
      <c r="M84" s="401"/>
      <c r="N84" s="401"/>
      <c r="O84" s="402"/>
      <c r="P84" s="153"/>
    </row>
    <row r="85" spans="2:16">
      <c r="B85" s="152"/>
      <c r="C85" s="400"/>
      <c r="D85" s="401"/>
      <c r="E85" s="401"/>
      <c r="F85" s="401"/>
      <c r="G85" s="401"/>
      <c r="H85" s="401"/>
      <c r="I85" s="401"/>
      <c r="J85" s="401"/>
      <c r="K85" s="401"/>
      <c r="L85" s="401"/>
      <c r="M85" s="401"/>
      <c r="N85" s="401"/>
      <c r="O85" s="402"/>
      <c r="P85" s="153"/>
    </row>
    <row r="86" spans="2:16">
      <c r="B86" s="152"/>
      <c r="C86" s="82"/>
      <c r="D86" s="157"/>
      <c r="E86" s="157"/>
      <c r="F86" s="157"/>
      <c r="G86" s="157"/>
      <c r="H86" s="157"/>
      <c r="I86" s="157"/>
      <c r="J86" s="157"/>
      <c r="K86" s="157"/>
      <c r="L86" s="157"/>
      <c r="M86" s="157"/>
      <c r="N86" s="157"/>
      <c r="O86" s="76"/>
      <c r="P86" s="153"/>
    </row>
    <row r="87" spans="2:16">
      <c r="B87" s="152"/>
      <c r="C87" s="79"/>
      <c r="H87" s="81" t="s">
        <v>77</v>
      </c>
      <c r="O87" s="78"/>
      <c r="P87" s="153"/>
    </row>
    <row r="88" spans="2:16">
      <c r="B88" s="152"/>
      <c r="C88" s="79"/>
      <c r="H88" s="73" t="s">
        <v>78</v>
      </c>
      <c r="I88" s="80"/>
      <c r="J88" s="80"/>
      <c r="K88" s="80"/>
      <c r="O88" s="78"/>
      <c r="P88" s="153"/>
    </row>
    <row r="89" spans="2:16">
      <c r="B89" s="152"/>
      <c r="C89" s="79"/>
      <c r="H89" s="73" t="s">
        <v>86</v>
      </c>
      <c r="I89" s="158"/>
      <c r="J89" s="158"/>
      <c r="K89" s="158"/>
      <c r="O89" s="78"/>
      <c r="P89" s="153"/>
    </row>
    <row r="90" spans="2:16">
      <c r="B90" s="152"/>
      <c r="C90" s="77"/>
      <c r="D90" s="157"/>
      <c r="E90" s="157"/>
      <c r="F90" s="157"/>
      <c r="G90" s="157"/>
      <c r="H90" s="73" t="s">
        <v>80</v>
      </c>
      <c r="L90" s="157"/>
      <c r="M90" s="157"/>
      <c r="N90" s="157"/>
      <c r="O90" s="76"/>
      <c r="P90" s="153"/>
    </row>
    <row r="91" spans="2:16" ht="17.25" customHeight="1">
      <c r="B91" s="152"/>
      <c r="C91" s="75"/>
      <c r="D91" s="159"/>
      <c r="E91" s="159"/>
      <c r="K91" s="403"/>
      <c r="L91" s="403"/>
      <c r="M91" s="403"/>
      <c r="N91" s="403"/>
      <c r="O91" s="404"/>
      <c r="P91" s="153"/>
    </row>
    <row r="92" spans="2:16" ht="18.75" customHeight="1" thickBot="1">
      <c r="B92" s="152"/>
      <c r="C92" s="407"/>
      <c r="D92" s="408"/>
      <c r="E92" s="408"/>
      <c r="F92" s="74"/>
      <c r="G92" s="74"/>
      <c r="H92" s="74"/>
      <c r="I92" s="74"/>
      <c r="J92" s="74"/>
      <c r="K92" s="405"/>
      <c r="L92" s="405"/>
      <c r="M92" s="405"/>
      <c r="N92" s="405"/>
      <c r="O92" s="406"/>
      <c r="P92" s="153"/>
    </row>
    <row r="93" spans="2:16" ht="13.5" thickBot="1">
      <c r="B93" s="160"/>
      <c r="C93" s="161"/>
      <c r="D93" s="161"/>
      <c r="E93" s="161"/>
      <c r="F93" s="161"/>
      <c r="G93" s="161"/>
      <c r="H93" s="161"/>
      <c r="I93" s="161"/>
      <c r="J93" s="161"/>
      <c r="K93" s="161"/>
      <c r="L93" s="161"/>
      <c r="M93" s="161"/>
      <c r="N93" s="161"/>
      <c r="O93" s="161"/>
      <c r="P93" s="16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13DBD-CBEA-4071-97D7-046CA41320F8}">
  <dimension ref="B1:P94"/>
  <sheetViews>
    <sheetView showGridLines="0" view="pageBreakPreview" topLeftCell="A40" zoomScale="80" zoomScaleNormal="80" zoomScaleSheetLayoutView="80" zoomScalePageLayoutView="85" workbookViewId="0">
      <selection activeCell="O66" sqref="O66"/>
    </sheetView>
  </sheetViews>
  <sheetFormatPr baseColWidth="10" defaultColWidth="11.42578125" defaultRowHeight="12.75"/>
  <cols>
    <col min="1" max="2" width="3.140625" style="73" customWidth="1"/>
    <col min="3" max="3" width="14.7109375" style="73" customWidth="1"/>
    <col min="4" max="4" width="15.5703125" style="73" customWidth="1"/>
    <col min="5" max="10" width="11.42578125" style="73"/>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5</v>
      </c>
      <c r="D25" s="471" t="s">
        <v>97</v>
      </c>
      <c r="E25" s="472"/>
      <c r="F25" s="472"/>
      <c r="G25" s="472"/>
      <c r="H25" s="472"/>
      <c r="I25" s="472"/>
      <c r="J25" s="472"/>
      <c r="K25" s="472"/>
      <c r="L25" s="473"/>
      <c r="M25" s="471" t="s">
        <v>102</v>
      </c>
      <c r="N25" s="473"/>
      <c r="O25" s="118">
        <v>249</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3.5">
      <c r="B29" s="152"/>
      <c r="C29" s="431" t="s">
        <v>47</v>
      </c>
      <c r="D29" s="474"/>
      <c r="E29" s="474"/>
      <c r="F29" s="474"/>
      <c r="G29" s="475"/>
      <c r="H29" s="445" t="s">
        <v>50</v>
      </c>
      <c r="I29" s="474"/>
      <c r="J29" s="476" t="s">
        <v>51</v>
      </c>
      <c r="K29" s="477"/>
      <c r="L29" s="106" t="s">
        <v>52</v>
      </c>
      <c r="M29" s="445" t="s">
        <v>53</v>
      </c>
      <c r="N29" s="446"/>
      <c r="O29" s="111" t="s">
        <v>54</v>
      </c>
      <c r="P29" s="153"/>
    </row>
    <row r="30" spans="2:16">
      <c r="B30" s="152"/>
      <c r="C30" s="96" t="s">
        <v>123</v>
      </c>
      <c r="D30" s="80"/>
      <c r="E30" s="80"/>
      <c r="F30" s="80"/>
      <c r="G30" s="116"/>
      <c r="H30" s="117"/>
      <c r="I30" s="116"/>
      <c r="J30" s="117"/>
      <c r="K30" s="116"/>
      <c r="L30" s="115">
        <v>3000</v>
      </c>
      <c r="M30" s="450">
        <v>1</v>
      </c>
      <c r="N30" s="451"/>
      <c r="O30" s="197">
        <f>L30*M30</f>
        <v>3000</v>
      </c>
      <c r="P30" s="153"/>
    </row>
    <row r="31" spans="2:16">
      <c r="B31" s="152"/>
      <c r="P31" s="153"/>
    </row>
    <row r="32" spans="2:16" ht="13.5" thickBot="1">
      <c r="B32" s="152"/>
      <c r="C32" s="437"/>
      <c r="D32" s="438"/>
      <c r="E32" s="438"/>
      <c r="F32" s="438"/>
      <c r="G32" s="447"/>
      <c r="H32" s="452"/>
      <c r="I32" s="447"/>
      <c r="J32" s="452"/>
      <c r="K32" s="447"/>
      <c r="L32" s="114"/>
      <c r="M32" s="453"/>
      <c r="N32" s="454"/>
      <c r="O32" s="197"/>
      <c r="P32" s="153"/>
    </row>
    <row r="33" spans="2:16" ht="14.25" thickBot="1">
      <c r="B33" s="152"/>
      <c r="C33" s="413" t="s">
        <v>55</v>
      </c>
      <c r="D33" s="414"/>
      <c r="E33" s="414"/>
      <c r="F33" s="414"/>
      <c r="G33" s="414"/>
      <c r="H33" s="414"/>
      <c r="I33" s="414"/>
      <c r="J33" s="414"/>
      <c r="K33" s="414"/>
      <c r="L33" s="414"/>
      <c r="M33" s="414"/>
      <c r="N33" s="415"/>
      <c r="O33" s="198">
        <f>+SUM(O30:O32)</f>
        <v>3000</v>
      </c>
      <c r="P33" s="153"/>
    </row>
    <row r="34" spans="2:16" ht="13.5" customHeight="1">
      <c r="B34" s="152"/>
      <c r="C34" s="422" t="s">
        <v>56</v>
      </c>
      <c r="D34" s="423"/>
      <c r="E34" s="423"/>
      <c r="F34" s="423"/>
      <c r="G34" s="423"/>
      <c r="H34" s="423"/>
      <c r="I34" s="423"/>
      <c r="J34" s="423"/>
      <c r="K34" s="423"/>
      <c r="L34" s="423"/>
      <c r="M34" s="423"/>
      <c r="N34" s="423"/>
      <c r="O34" s="424"/>
      <c r="P34" s="153"/>
    </row>
    <row r="35" spans="2:16">
      <c r="B35" s="152"/>
      <c r="C35" s="425"/>
      <c r="D35" s="426"/>
      <c r="E35" s="426"/>
      <c r="F35" s="426"/>
      <c r="G35" s="426"/>
      <c r="H35" s="426"/>
      <c r="I35" s="426"/>
      <c r="J35" s="426"/>
      <c r="K35" s="426"/>
      <c r="L35" s="426"/>
      <c r="M35" s="426"/>
      <c r="N35" s="426"/>
      <c r="O35" s="427"/>
      <c r="P35" s="153"/>
    </row>
    <row r="36" spans="2:16" ht="13.5" thickBot="1">
      <c r="B36" s="152"/>
      <c r="C36" s="428"/>
      <c r="D36" s="429"/>
      <c r="E36" s="429"/>
      <c r="F36" s="429"/>
      <c r="G36" s="429"/>
      <c r="H36" s="429"/>
      <c r="I36" s="429"/>
      <c r="J36" s="429"/>
      <c r="K36" s="429"/>
      <c r="L36" s="429"/>
      <c r="M36" s="429"/>
      <c r="N36" s="429"/>
      <c r="O36" s="430"/>
      <c r="P36" s="153"/>
    </row>
    <row r="37" spans="2:16" ht="13.5">
      <c r="B37" s="152"/>
      <c r="C37" s="431" t="s">
        <v>47</v>
      </c>
      <c r="D37" s="432"/>
      <c r="E37" s="432"/>
      <c r="F37" s="432"/>
      <c r="G37" s="432"/>
      <c r="H37" s="432"/>
      <c r="I37" s="432"/>
      <c r="J37" s="446"/>
      <c r="K37" s="151" t="s">
        <v>48</v>
      </c>
      <c r="L37" s="106" t="s">
        <v>9</v>
      </c>
      <c r="M37" s="445" t="s">
        <v>57</v>
      </c>
      <c r="N37" s="446"/>
      <c r="O37" s="111" t="s">
        <v>54</v>
      </c>
      <c r="P37" s="153"/>
    </row>
    <row r="38" spans="2:16" ht="13.5" thickBot="1">
      <c r="B38" s="152"/>
      <c r="C38" s="435"/>
      <c r="D38" s="436"/>
      <c r="E38" s="436"/>
      <c r="F38" s="436"/>
      <c r="G38" s="436"/>
      <c r="H38" s="436"/>
      <c r="I38" s="436"/>
      <c r="J38" s="455"/>
      <c r="K38" s="148"/>
      <c r="L38" s="113"/>
      <c r="M38" s="448"/>
      <c r="N38" s="449"/>
      <c r="O38" s="108">
        <f t="shared" ref="O38:O39" si="0">+M38*L38</f>
        <v>0</v>
      </c>
      <c r="P38" s="153"/>
    </row>
    <row r="39" spans="2:16" ht="13.5" thickBot="1">
      <c r="B39" s="152"/>
      <c r="C39" s="437"/>
      <c r="D39" s="438"/>
      <c r="E39" s="438"/>
      <c r="F39" s="438"/>
      <c r="G39" s="438"/>
      <c r="H39" s="438"/>
      <c r="I39" s="438"/>
      <c r="J39" s="447"/>
      <c r="K39" s="189"/>
      <c r="L39" s="191"/>
      <c r="M39" s="448"/>
      <c r="N39" s="449"/>
      <c r="O39" s="108">
        <f t="shared" si="0"/>
        <v>0</v>
      </c>
      <c r="P39" s="153"/>
    </row>
    <row r="40" spans="2:16" ht="14.25" thickBot="1">
      <c r="B40" s="152"/>
      <c r="C40" s="413" t="s">
        <v>55</v>
      </c>
      <c r="D40" s="414"/>
      <c r="E40" s="414"/>
      <c r="F40" s="414"/>
      <c r="G40" s="414"/>
      <c r="H40" s="414"/>
      <c r="I40" s="414"/>
      <c r="J40" s="414"/>
      <c r="K40" s="414"/>
      <c r="L40" s="414"/>
      <c r="M40" s="414"/>
      <c r="N40" s="415"/>
      <c r="O40" s="107">
        <f>+SUM(O38:O39)</f>
        <v>0</v>
      </c>
      <c r="P40" s="153"/>
    </row>
    <row r="41" spans="2:16">
      <c r="B41" s="152"/>
      <c r="C41" s="422" t="s">
        <v>58</v>
      </c>
      <c r="D41" s="423"/>
      <c r="E41" s="423"/>
      <c r="F41" s="423"/>
      <c r="G41" s="423"/>
      <c r="H41" s="423"/>
      <c r="I41" s="423"/>
      <c r="J41" s="423"/>
      <c r="K41" s="423"/>
      <c r="L41" s="423"/>
      <c r="M41" s="423"/>
      <c r="N41" s="423"/>
      <c r="O41" s="424"/>
      <c r="P41" s="153"/>
    </row>
    <row r="42" spans="2:16">
      <c r="B42" s="152"/>
      <c r="C42" s="425"/>
      <c r="D42" s="426"/>
      <c r="E42" s="426"/>
      <c r="F42" s="426"/>
      <c r="G42" s="426"/>
      <c r="H42" s="426"/>
      <c r="I42" s="426"/>
      <c r="J42" s="426"/>
      <c r="K42" s="426"/>
      <c r="L42" s="426"/>
      <c r="M42" s="426"/>
      <c r="N42" s="426"/>
      <c r="O42" s="427"/>
      <c r="P42" s="153"/>
    </row>
    <row r="43" spans="2:16" ht="13.5" thickBot="1">
      <c r="B43" s="152"/>
      <c r="C43" s="428"/>
      <c r="D43" s="429"/>
      <c r="E43" s="429"/>
      <c r="F43" s="429"/>
      <c r="G43" s="429"/>
      <c r="H43" s="429"/>
      <c r="I43" s="429"/>
      <c r="J43" s="429"/>
      <c r="K43" s="429"/>
      <c r="L43" s="429"/>
      <c r="M43" s="429"/>
      <c r="N43" s="429"/>
      <c r="O43" s="430"/>
      <c r="P43" s="153"/>
    </row>
    <row r="44" spans="2:16" ht="13.5">
      <c r="B44" s="152"/>
      <c r="C44" s="431" t="s">
        <v>59</v>
      </c>
      <c r="D44" s="432"/>
      <c r="E44" s="432"/>
      <c r="F44" s="432"/>
      <c r="G44" s="432"/>
      <c r="H44" s="432"/>
      <c r="I44" s="432"/>
      <c r="J44" s="106" t="s">
        <v>60</v>
      </c>
      <c r="K44" s="149" t="s">
        <v>61</v>
      </c>
      <c r="L44" s="112" t="s">
        <v>62</v>
      </c>
      <c r="M44" s="445" t="s">
        <v>63</v>
      </c>
      <c r="N44" s="446"/>
      <c r="O44" s="111" t="s">
        <v>54</v>
      </c>
      <c r="P44" s="153"/>
    </row>
    <row r="45" spans="2:16">
      <c r="B45" s="152"/>
      <c r="C45" s="435" t="s">
        <v>122</v>
      </c>
      <c r="D45" s="436"/>
      <c r="E45" s="436"/>
      <c r="F45" s="436"/>
      <c r="G45" s="436"/>
      <c r="H45" s="436"/>
      <c r="I45" s="436"/>
      <c r="J45" s="109"/>
      <c r="K45" s="110"/>
      <c r="L45" s="109">
        <v>53773</v>
      </c>
      <c r="M45" s="443">
        <v>1.3</v>
      </c>
      <c r="N45" s="444"/>
      <c r="O45" s="197">
        <f>L45*M45</f>
        <v>69904.900000000009</v>
      </c>
      <c r="P45" s="153"/>
    </row>
    <row r="46" spans="2:16" ht="13.5" thickBot="1">
      <c r="B46" s="152"/>
      <c r="C46" s="437" t="s">
        <v>124</v>
      </c>
      <c r="D46" s="438"/>
      <c r="E46" s="438"/>
      <c r="F46" s="438"/>
      <c r="G46" s="438"/>
      <c r="H46" s="438"/>
      <c r="I46" s="438"/>
      <c r="J46" s="100"/>
      <c r="K46" s="74"/>
      <c r="L46" s="100">
        <v>1</v>
      </c>
      <c r="M46" s="439">
        <v>6095</v>
      </c>
      <c r="N46" s="440"/>
      <c r="O46" s="197">
        <f>L46*M46</f>
        <v>6095</v>
      </c>
      <c r="P46" s="153"/>
    </row>
    <row r="47" spans="2:16" ht="14.25" thickBot="1">
      <c r="B47" s="152"/>
      <c r="C47" s="413" t="s">
        <v>55</v>
      </c>
      <c r="D47" s="414"/>
      <c r="E47" s="414"/>
      <c r="F47" s="414"/>
      <c r="G47" s="414"/>
      <c r="H47" s="414"/>
      <c r="I47" s="414"/>
      <c r="J47" s="414"/>
      <c r="K47" s="414"/>
      <c r="L47" s="414"/>
      <c r="M47" s="414"/>
      <c r="N47" s="415"/>
      <c r="O47" s="198">
        <f>SUM(O45:O46)</f>
        <v>75999.900000000009</v>
      </c>
      <c r="P47" s="153"/>
    </row>
    <row r="48" spans="2:16">
      <c r="B48" s="152"/>
      <c r="C48" s="422" t="s">
        <v>64</v>
      </c>
      <c r="D48" s="423"/>
      <c r="E48" s="423"/>
      <c r="F48" s="423"/>
      <c r="G48" s="423"/>
      <c r="H48" s="423"/>
      <c r="I48" s="423"/>
      <c r="J48" s="423"/>
      <c r="K48" s="423"/>
      <c r="L48" s="423"/>
      <c r="M48" s="423"/>
      <c r="N48" s="423"/>
      <c r="O48" s="424"/>
      <c r="P48" s="153"/>
    </row>
    <row r="49" spans="2:16">
      <c r="B49" s="152"/>
      <c r="C49" s="425"/>
      <c r="D49" s="426"/>
      <c r="E49" s="426"/>
      <c r="F49" s="426"/>
      <c r="G49" s="426"/>
      <c r="H49" s="426"/>
      <c r="I49" s="426"/>
      <c r="J49" s="426"/>
      <c r="K49" s="426"/>
      <c r="L49" s="426"/>
      <c r="M49" s="426"/>
      <c r="N49" s="426"/>
      <c r="O49" s="427"/>
      <c r="P49" s="153"/>
    </row>
    <row r="50" spans="2:16" ht="13.5" thickBot="1">
      <c r="B50" s="152"/>
      <c r="C50" s="428"/>
      <c r="D50" s="429"/>
      <c r="E50" s="429"/>
      <c r="F50" s="429"/>
      <c r="G50" s="429"/>
      <c r="H50" s="429"/>
      <c r="I50" s="429"/>
      <c r="J50" s="429"/>
      <c r="K50" s="429"/>
      <c r="L50" s="429"/>
      <c r="M50" s="429"/>
      <c r="N50" s="429"/>
      <c r="O50" s="430"/>
      <c r="P50" s="153"/>
    </row>
    <row r="51" spans="2:16" ht="13.5">
      <c r="B51" s="152"/>
      <c r="C51" s="431" t="s">
        <v>65</v>
      </c>
      <c r="D51" s="432"/>
      <c r="E51" s="432"/>
      <c r="F51" s="432"/>
      <c r="G51" s="432"/>
      <c r="H51" s="432"/>
      <c r="I51" s="432"/>
      <c r="J51" s="106" t="s">
        <v>66</v>
      </c>
      <c r="K51" s="149" t="s">
        <v>67</v>
      </c>
      <c r="L51" s="98" t="s">
        <v>68</v>
      </c>
      <c r="M51" s="433" t="s">
        <v>53</v>
      </c>
      <c r="N51" s="434"/>
      <c r="O51" s="97" t="s">
        <v>54</v>
      </c>
      <c r="P51" s="153"/>
    </row>
    <row r="52" spans="2:16">
      <c r="B52" s="152"/>
      <c r="C52" s="105"/>
      <c r="D52" s="104"/>
      <c r="E52" s="104"/>
      <c r="F52" s="104"/>
      <c r="G52" s="104"/>
      <c r="H52" s="104"/>
      <c r="I52" s="104"/>
      <c r="J52" s="103"/>
      <c r="K52" s="190"/>
      <c r="L52" s="101"/>
      <c r="M52" s="441"/>
      <c r="N52" s="442"/>
      <c r="O52" s="197"/>
      <c r="P52" s="153"/>
    </row>
    <row r="53" spans="2:16">
      <c r="B53" s="152"/>
      <c r="C53" s="105"/>
      <c r="D53" s="104"/>
      <c r="E53" s="104"/>
      <c r="F53" s="104"/>
      <c r="G53" s="104"/>
      <c r="H53" s="104"/>
      <c r="I53" s="104"/>
      <c r="J53" s="103"/>
      <c r="K53" s="102"/>
      <c r="L53" s="101"/>
      <c r="M53" s="441"/>
      <c r="N53" s="442"/>
      <c r="O53" s="199"/>
      <c r="P53" s="153"/>
    </row>
    <row r="54" spans="2:16">
      <c r="B54" s="152"/>
      <c r="C54" s="105"/>
      <c r="D54" s="104"/>
      <c r="E54" s="104"/>
      <c r="F54" s="104"/>
      <c r="G54" s="104"/>
      <c r="H54" s="104"/>
      <c r="I54" s="104"/>
      <c r="J54" s="103"/>
      <c r="K54" s="102"/>
      <c r="L54" s="101"/>
      <c r="M54" s="443"/>
      <c r="N54" s="444"/>
      <c r="O54" s="199"/>
      <c r="P54" s="153"/>
    </row>
    <row r="55" spans="2:16" ht="13.5" thickBot="1">
      <c r="B55" s="152"/>
      <c r="C55" s="437"/>
      <c r="D55" s="438"/>
      <c r="E55" s="438"/>
      <c r="F55" s="438"/>
      <c r="G55" s="438"/>
      <c r="H55" s="438"/>
      <c r="I55" s="438"/>
      <c r="J55" s="100"/>
      <c r="K55" s="74"/>
      <c r="L55" s="100"/>
      <c r="M55" s="439"/>
      <c r="N55" s="440"/>
      <c r="O55" s="200"/>
      <c r="P55" s="153"/>
    </row>
    <row r="56" spans="2:16" ht="14.25" thickBot="1">
      <c r="B56" s="152"/>
      <c r="C56" s="413" t="s">
        <v>55</v>
      </c>
      <c r="D56" s="414"/>
      <c r="E56" s="414"/>
      <c r="F56" s="414"/>
      <c r="G56" s="414"/>
      <c r="H56" s="414"/>
      <c r="I56" s="414"/>
      <c r="J56" s="414"/>
      <c r="K56" s="414"/>
      <c r="L56" s="414"/>
      <c r="M56" s="414"/>
      <c r="N56" s="415"/>
      <c r="O56" s="198">
        <f>+SUM(O52:O55)</f>
        <v>0</v>
      </c>
      <c r="P56" s="153"/>
    </row>
    <row r="57" spans="2:16" ht="13.5" thickBot="1">
      <c r="B57" s="152"/>
      <c r="C57" s="79"/>
      <c r="O57" s="78"/>
      <c r="P57" s="153"/>
    </row>
    <row r="58" spans="2:16" ht="13.5" thickBot="1">
      <c r="B58" s="152"/>
      <c r="C58" s="416" t="s">
        <v>69</v>
      </c>
      <c r="D58" s="417"/>
      <c r="E58" s="417"/>
      <c r="F58" s="417"/>
      <c r="G58" s="417"/>
      <c r="H58" s="417"/>
      <c r="I58" s="417"/>
      <c r="J58" s="417"/>
      <c r="K58" s="417"/>
      <c r="L58" s="417"/>
      <c r="M58" s="417"/>
      <c r="N58" s="418"/>
      <c r="O58" s="206">
        <f>+O56+O47+O33</f>
        <v>78999.900000000009</v>
      </c>
      <c r="P58" s="153"/>
    </row>
    <row r="59" spans="2:16">
      <c r="B59" s="152"/>
      <c r="C59" s="422" t="s">
        <v>70</v>
      </c>
      <c r="D59" s="423"/>
      <c r="E59" s="423"/>
      <c r="F59" s="423"/>
      <c r="G59" s="423"/>
      <c r="H59" s="423"/>
      <c r="I59" s="423"/>
      <c r="J59" s="423"/>
      <c r="K59" s="423"/>
      <c r="L59" s="423"/>
      <c r="M59" s="423"/>
      <c r="N59" s="423"/>
      <c r="O59" s="424"/>
      <c r="P59" s="153"/>
    </row>
    <row r="60" spans="2:16">
      <c r="B60" s="152"/>
      <c r="C60" s="425"/>
      <c r="D60" s="426"/>
      <c r="E60" s="426"/>
      <c r="F60" s="426"/>
      <c r="G60" s="426"/>
      <c r="H60" s="426"/>
      <c r="I60" s="426"/>
      <c r="J60" s="426"/>
      <c r="K60" s="426"/>
      <c r="L60" s="426"/>
      <c r="M60" s="426"/>
      <c r="N60" s="426"/>
      <c r="O60" s="427"/>
      <c r="P60" s="153"/>
    </row>
    <row r="61" spans="2:16" ht="13.5" thickBot="1">
      <c r="B61" s="152"/>
      <c r="C61" s="428"/>
      <c r="D61" s="429"/>
      <c r="E61" s="429"/>
      <c r="F61" s="429"/>
      <c r="G61" s="429"/>
      <c r="H61" s="429"/>
      <c r="I61" s="429"/>
      <c r="J61" s="429"/>
      <c r="K61" s="429"/>
      <c r="L61" s="429"/>
      <c r="M61" s="429"/>
      <c r="N61" s="429"/>
      <c r="O61" s="430"/>
      <c r="P61" s="153"/>
    </row>
    <row r="62" spans="2:16" ht="13.5">
      <c r="B62" s="152"/>
      <c r="C62" s="431" t="s">
        <v>71</v>
      </c>
      <c r="D62" s="432"/>
      <c r="E62" s="432"/>
      <c r="F62" s="432"/>
      <c r="G62" s="432"/>
      <c r="H62" s="432"/>
      <c r="I62" s="432"/>
      <c r="J62" s="149"/>
      <c r="K62" s="150"/>
      <c r="L62" s="98" t="s">
        <v>72</v>
      </c>
      <c r="M62" s="433" t="s">
        <v>73</v>
      </c>
      <c r="N62" s="434"/>
      <c r="O62" s="97"/>
      <c r="P62" s="153"/>
    </row>
    <row r="63" spans="2:16">
      <c r="B63" s="152"/>
      <c r="C63" s="435" t="s">
        <v>21</v>
      </c>
      <c r="D63" s="436"/>
      <c r="E63" s="436"/>
      <c r="F63" s="436"/>
      <c r="G63" s="436"/>
      <c r="H63" s="436"/>
      <c r="I63" s="436"/>
      <c r="J63" s="95"/>
      <c r="K63" s="94"/>
      <c r="L63" s="91">
        <v>0.3</v>
      </c>
      <c r="M63" s="516">
        <f>O58*L63</f>
        <v>23699.97</v>
      </c>
      <c r="N63" s="517"/>
      <c r="O63" s="204">
        <f>M63</f>
        <v>23699.97</v>
      </c>
      <c r="P63" s="153"/>
    </row>
    <row r="64" spans="2:16">
      <c r="B64" s="152"/>
      <c r="C64" s="96" t="s">
        <v>74</v>
      </c>
      <c r="D64" s="80"/>
      <c r="E64" s="80"/>
      <c r="F64" s="80"/>
      <c r="G64" s="80"/>
      <c r="H64" s="80"/>
      <c r="I64" s="80"/>
      <c r="J64" s="95"/>
      <c r="K64" s="94"/>
      <c r="L64" s="91">
        <v>0</v>
      </c>
      <c r="M64" s="516"/>
      <c r="N64" s="517"/>
      <c r="O64" s="204">
        <f t="shared" ref="O64:O65" si="1">M64</f>
        <v>0</v>
      </c>
      <c r="P64" s="153"/>
    </row>
    <row r="65" spans="2:16" ht="13.5" thickBot="1">
      <c r="B65" s="152"/>
      <c r="C65" s="146" t="s">
        <v>75</v>
      </c>
      <c r="D65" s="147"/>
      <c r="E65" s="147"/>
      <c r="F65" s="147"/>
      <c r="G65" s="147"/>
      <c r="H65" s="147"/>
      <c r="I65" s="147"/>
      <c r="J65" s="93"/>
      <c r="K65" s="92"/>
      <c r="L65" s="91">
        <v>0.05</v>
      </c>
      <c r="M65" s="518">
        <f>O58*L65</f>
        <v>3949.9950000000008</v>
      </c>
      <c r="N65" s="519"/>
      <c r="O65" s="204">
        <f t="shared" si="1"/>
        <v>3949.9950000000008</v>
      </c>
      <c r="P65" s="153"/>
    </row>
    <row r="66" spans="2:16" ht="14.25" thickBot="1">
      <c r="B66" s="152"/>
      <c r="C66" s="413" t="s">
        <v>55</v>
      </c>
      <c r="D66" s="414"/>
      <c r="E66" s="414"/>
      <c r="F66" s="414"/>
      <c r="G66" s="414"/>
      <c r="H66" s="414"/>
      <c r="I66" s="414"/>
      <c r="J66" s="414"/>
      <c r="K66" s="414"/>
      <c r="L66" s="414"/>
      <c r="M66" s="414"/>
      <c r="N66" s="415"/>
      <c r="O66" s="205">
        <f>SUM(O63:O65)</f>
        <v>27649.965000000004</v>
      </c>
      <c r="P66" s="153"/>
    </row>
    <row r="67" spans="2:16" ht="13.5" thickBot="1">
      <c r="B67" s="152"/>
      <c r="C67" s="79"/>
      <c r="O67" s="207"/>
      <c r="P67" s="153"/>
    </row>
    <row r="68" spans="2:16" ht="13.5" thickBot="1">
      <c r="B68" s="152"/>
      <c r="C68" s="416" t="s">
        <v>76</v>
      </c>
      <c r="D68" s="417"/>
      <c r="E68" s="417"/>
      <c r="F68" s="417"/>
      <c r="G68" s="417"/>
      <c r="H68" s="417"/>
      <c r="I68" s="417"/>
      <c r="J68" s="417"/>
      <c r="K68" s="417"/>
      <c r="L68" s="417"/>
      <c r="M68" s="417"/>
      <c r="N68" s="418"/>
      <c r="O68" s="203">
        <f>O66+O58</f>
        <v>106649.86500000002</v>
      </c>
      <c r="P68" s="153"/>
    </row>
    <row r="69" spans="2:16">
      <c r="B69" s="152"/>
      <c r="C69" s="90"/>
      <c r="D69" s="89"/>
      <c r="E69" s="89"/>
      <c r="F69" s="89"/>
      <c r="G69" s="89"/>
      <c r="H69" s="89"/>
      <c r="I69" s="89"/>
      <c r="J69" s="89"/>
      <c r="K69" s="89"/>
      <c r="L69" s="89"/>
      <c r="M69" s="89"/>
      <c r="N69" s="89"/>
      <c r="O69" s="88"/>
      <c r="P69" s="153"/>
    </row>
    <row r="70" spans="2:16">
      <c r="B70" s="152"/>
      <c r="C70" s="79"/>
      <c r="O70" s="78"/>
      <c r="P70" s="153"/>
    </row>
    <row r="71" spans="2:16">
      <c r="B71" s="152"/>
      <c r="C71" s="79"/>
      <c r="O71" s="78"/>
      <c r="P71" s="153"/>
    </row>
    <row r="72" spans="2:16">
      <c r="B72" s="152"/>
      <c r="C72" s="79"/>
      <c r="H72" s="81" t="s">
        <v>77</v>
      </c>
      <c r="I72" s="81"/>
      <c r="J72" s="81"/>
      <c r="K72" s="81"/>
      <c r="O72" s="78"/>
      <c r="P72" s="153"/>
    </row>
    <row r="73" spans="2:16" ht="13.5">
      <c r="B73" s="152"/>
      <c r="C73" s="87"/>
      <c r="D73" s="156"/>
      <c r="E73" s="156"/>
      <c r="F73" s="156"/>
      <c r="G73" s="156"/>
      <c r="H73" s="81" t="s">
        <v>78</v>
      </c>
      <c r="I73" s="156"/>
      <c r="J73" s="156"/>
      <c r="K73" s="156"/>
      <c r="L73" s="156"/>
      <c r="M73" s="156"/>
      <c r="N73" s="156"/>
      <c r="O73" s="86"/>
      <c r="P73" s="153"/>
    </row>
    <row r="74" spans="2:16" ht="13.5">
      <c r="B74" s="152"/>
      <c r="C74" s="87"/>
      <c r="D74" s="156"/>
      <c r="E74" s="156"/>
      <c r="F74" s="156"/>
      <c r="G74" s="156"/>
      <c r="H74" s="81" t="s">
        <v>79</v>
      </c>
      <c r="K74" s="156"/>
      <c r="L74" s="156"/>
      <c r="M74" s="156"/>
      <c r="N74" s="156"/>
      <c r="O74" s="86"/>
      <c r="P74" s="153"/>
    </row>
    <row r="75" spans="2:16">
      <c r="B75" s="152"/>
      <c r="C75" s="82"/>
      <c r="D75" s="157"/>
      <c r="E75" s="157"/>
      <c r="F75" s="157"/>
      <c r="G75" s="157"/>
      <c r="H75" s="81" t="s">
        <v>80</v>
      </c>
      <c r="I75" s="157"/>
      <c r="J75" s="157"/>
      <c r="K75" s="157"/>
      <c r="L75" s="157"/>
      <c r="M75" s="157"/>
      <c r="N75" s="157"/>
      <c r="O75" s="76"/>
      <c r="P75" s="153"/>
    </row>
    <row r="76" spans="2:16">
      <c r="B76" s="152"/>
      <c r="C76" s="79"/>
      <c r="H76" s="73" t="s">
        <v>81</v>
      </c>
      <c r="O76" s="78"/>
      <c r="P76" s="153"/>
    </row>
    <row r="77" spans="2:16" ht="13.5">
      <c r="B77" s="152"/>
      <c r="C77" s="85" t="s">
        <v>82</v>
      </c>
      <c r="D77" s="145"/>
      <c r="E77" s="145"/>
      <c r="F77" s="145"/>
      <c r="G77" s="145"/>
      <c r="H77" s="145"/>
      <c r="I77" s="145"/>
      <c r="J77" s="145"/>
      <c r="K77" s="145"/>
      <c r="L77" s="145"/>
      <c r="M77" s="145"/>
      <c r="N77" s="145"/>
      <c r="O77" s="84"/>
      <c r="P77" s="153"/>
    </row>
    <row r="78" spans="2:16">
      <c r="B78" s="152"/>
      <c r="C78" s="419"/>
      <c r="D78" s="420"/>
      <c r="E78" s="420"/>
      <c r="F78" s="420"/>
      <c r="G78" s="420"/>
      <c r="H78" s="420"/>
      <c r="I78" s="420"/>
      <c r="J78" s="420"/>
      <c r="K78" s="420"/>
      <c r="L78" s="420"/>
      <c r="M78" s="420"/>
      <c r="N78" s="420"/>
      <c r="O78" s="421"/>
      <c r="P78" s="153"/>
    </row>
    <row r="79" spans="2:16">
      <c r="B79" s="152"/>
      <c r="C79" s="419"/>
      <c r="D79" s="420"/>
      <c r="E79" s="420"/>
      <c r="F79" s="420"/>
      <c r="G79" s="420"/>
      <c r="H79" s="420"/>
      <c r="I79" s="420"/>
      <c r="J79" s="420"/>
      <c r="K79" s="420"/>
      <c r="L79" s="420"/>
      <c r="M79" s="420"/>
      <c r="N79" s="420"/>
      <c r="O79" s="421"/>
      <c r="P79" s="153"/>
    </row>
    <row r="80" spans="2:16">
      <c r="B80" s="152"/>
      <c r="C80" s="82"/>
      <c r="D80" s="157"/>
      <c r="E80" s="157"/>
      <c r="F80" s="157"/>
      <c r="G80" s="157"/>
      <c r="H80" s="157"/>
      <c r="I80" s="157"/>
      <c r="J80" s="157"/>
      <c r="K80" s="157"/>
      <c r="L80" s="157"/>
      <c r="M80" s="157"/>
      <c r="N80" s="157"/>
      <c r="O80" s="76"/>
      <c r="P80" s="153"/>
    </row>
    <row r="81" spans="2:16">
      <c r="B81" s="152"/>
      <c r="C81" s="83" t="s">
        <v>83</v>
      </c>
      <c r="D81" s="157"/>
      <c r="E81" s="157"/>
      <c r="F81" s="157"/>
      <c r="G81" s="157"/>
      <c r="H81" s="157"/>
      <c r="I81" s="157"/>
      <c r="J81" s="157"/>
      <c r="K81" s="157"/>
      <c r="L81" s="157"/>
      <c r="M81" s="157"/>
      <c r="N81" s="157"/>
      <c r="O81" s="76"/>
      <c r="P81" s="153"/>
    </row>
    <row r="82" spans="2:16" ht="12.75" customHeight="1">
      <c r="B82" s="152"/>
      <c r="C82" s="400" t="s">
        <v>84</v>
      </c>
      <c r="D82" s="401"/>
      <c r="E82" s="401"/>
      <c r="F82" s="401"/>
      <c r="G82" s="401"/>
      <c r="H82" s="401"/>
      <c r="I82" s="401"/>
      <c r="J82" s="401"/>
      <c r="K82" s="401"/>
      <c r="L82" s="401"/>
      <c r="M82" s="401"/>
      <c r="N82" s="401"/>
      <c r="O82" s="402"/>
      <c r="P82" s="153"/>
    </row>
    <row r="83" spans="2:16">
      <c r="B83" s="152"/>
      <c r="C83" s="400"/>
      <c r="D83" s="401"/>
      <c r="E83" s="401"/>
      <c r="F83" s="401"/>
      <c r="G83" s="401"/>
      <c r="H83" s="401"/>
      <c r="I83" s="401"/>
      <c r="J83" s="401"/>
      <c r="K83" s="401"/>
      <c r="L83" s="401"/>
      <c r="M83" s="401"/>
      <c r="N83" s="401"/>
      <c r="O83" s="402"/>
      <c r="P83" s="153"/>
    </row>
    <row r="84" spans="2:16" ht="12.95" customHeight="1">
      <c r="B84" s="152"/>
      <c r="C84" s="400" t="s">
        <v>85</v>
      </c>
      <c r="D84" s="401"/>
      <c r="E84" s="401"/>
      <c r="F84" s="401"/>
      <c r="G84" s="401"/>
      <c r="H84" s="401"/>
      <c r="I84" s="401"/>
      <c r="J84" s="401"/>
      <c r="K84" s="401"/>
      <c r="L84" s="401"/>
      <c r="M84" s="401"/>
      <c r="N84" s="401"/>
      <c r="O84" s="402"/>
      <c r="P84" s="153"/>
    </row>
    <row r="85" spans="2:16">
      <c r="B85" s="152"/>
      <c r="C85" s="400"/>
      <c r="D85" s="401"/>
      <c r="E85" s="401"/>
      <c r="F85" s="401"/>
      <c r="G85" s="401"/>
      <c r="H85" s="401"/>
      <c r="I85" s="401"/>
      <c r="J85" s="401"/>
      <c r="K85" s="401"/>
      <c r="L85" s="401"/>
      <c r="M85" s="401"/>
      <c r="N85" s="401"/>
      <c r="O85" s="402"/>
      <c r="P85" s="153"/>
    </row>
    <row r="86" spans="2:16">
      <c r="B86" s="152"/>
      <c r="C86" s="82"/>
      <c r="D86" s="157"/>
      <c r="E86" s="157"/>
      <c r="F86" s="157"/>
      <c r="G86" s="157"/>
      <c r="H86" s="157"/>
      <c r="I86" s="157"/>
      <c r="J86" s="157"/>
      <c r="K86" s="157"/>
      <c r="L86" s="157"/>
      <c r="M86" s="157"/>
      <c r="N86" s="157"/>
      <c r="O86" s="76"/>
      <c r="P86" s="153"/>
    </row>
    <row r="87" spans="2:16">
      <c r="B87" s="152"/>
      <c r="C87" s="79"/>
      <c r="H87" s="81" t="s">
        <v>77</v>
      </c>
      <c r="O87" s="78"/>
      <c r="P87" s="153"/>
    </row>
    <row r="88" spans="2:16">
      <c r="B88" s="152"/>
      <c r="C88" s="79"/>
      <c r="H88" s="73" t="s">
        <v>78</v>
      </c>
      <c r="I88" s="80"/>
      <c r="J88" s="80"/>
      <c r="K88" s="80"/>
      <c r="O88" s="78"/>
      <c r="P88" s="153"/>
    </row>
    <row r="89" spans="2:16">
      <c r="B89" s="152"/>
      <c r="C89" s="79"/>
      <c r="H89" s="73" t="s">
        <v>86</v>
      </c>
      <c r="I89" s="158"/>
      <c r="J89" s="158"/>
      <c r="K89" s="158"/>
      <c r="O89" s="78"/>
      <c r="P89" s="153"/>
    </row>
    <row r="90" spans="2:16">
      <c r="B90" s="152"/>
      <c r="C90" s="77"/>
      <c r="D90" s="157"/>
      <c r="E90" s="157"/>
      <c r="F90" s="157"/>
      <c r="G90" s="157"/>
      <c r="H90" s="73" t="s">
        <v>80</v>
      </c>
      <c r="L90" s="157"/>
      <c r="M90" s="157"/>
      <c r="N90" s="157"/>
      <c r="O90" s="76"/>
      <c r="P90" s="153"/>
    </row>
    <row r="91" spans="2:16" ht="17.25" customHeight="1">
      <c r="B91" s="152"/>
      <c r="C91" s="75"/>
      <c r="D91" s="159"/>
      <c r="E91" s="159"/>
      <c r="K91" s="403"/>
      <c r="L91" s="403"/>
      <c r="M91" s="403"/>
      <c r="N91" s="403"/>
      <c r="O91" s="404"/>
      <c r="P91" s="153"/>
    </row>
    <row r="92" spans="2:16" ht="18.75" customHeight="1" thickBot="1">
      <c r="B92" s="152"/>
      <c r="C92" s="407"/>
      <c r="D92" s="408"/>
      <c r="E92" s="408"/>
      <c r="F92" s="74"/>
      <c r="G92" s="74"/>
      <c r="H92" s="74"/>
      <c r="I92" s="74"/>
      <c r="J92" s="74"/>
      <c r="K92" s="405"/>
      <c r="L92" s="405"/>
      <c r="M92" s="405"/>
      <c r="N92" s="405"/>
      <c r="O92" s="406"/>
      <c r="P92" s="153"/>
    </row>
    <row r="93" spans="2:16" ht="13.5" thickBot="1">
      <c r="B93" s="160"/>
      <c r="C93" s="161"/>
      <c r="D93" s="161"/>
      <c r="E93" s="161"/>
      <c r="F93" s="161"/>
      <c r="G93" s="161"/>
      <c r="H93" s="161"/>
      <c r="I93" s="161"/>
      <c r="J93" s="161"/>
      <c r="K93" s="161"/>
      <c r="L93" s="161"/>
      <c r="M93" s="161"/>
      <c r="N93" s="161"/>
      <c r="O93" s="161"/>
      <c r="P93" s="162"/>
    </row>
    <row r="94" spans="2:16" ht="13.5" thickTop="1"/>
  </sheetData>
  <mergeCells count="75">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O12:O14"/>
    <mergeCell ref="D14:K14"/>
    <mergeCell ref="D25:L25"/>
    <mergeCell ref="M25:N25"/>
    <mergeCell ref="C26:O28"/>
    <mergeCell ref="C29:G29"/>
    <mergeCell ref="H29:I29"/>
    <mergeCell ref="J29:K29"/>
    <mergeCell ref="M29:N29"/>
    <mergeCell ref="C39:J39"/>
    <mergeCell ref="M39:N39"/>
    <mergeCell ref="M30:N30"/>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7D798-D644-4B34-B06E-FF12575281CC}">
  <dimension ref="B1:P95"/>
  <sheetViews>
    <sheetView showGridLines="0" view="pageBreakPreview" topLeftCell="A39" zoomScale="80" zoomScaleNormal="80" zoomScaleSheetLayoutView="80" zoomScalePageLayoutView="85" workbookViewId="0">
      <selection activeCell="M40" sqref="M40:N40"/>
    </sheetView>
  </sheetViews>
  <sheetFormatPr baseColWidth="10" defaultColWidth="11.42578125" defaultRowHeight="12.75"/>
  <cols>
    <col min="1" max="2" width="3.140625" style="73" customWidth="1"/>
    <col min="3" max="3" width="14.7109375" style="73" customWidth="1"/>
    <col min="4" max="4" width="15.5703125" style="73" customWidth="1"/>
    <col min="5" max="10" width="11.42578125" style="73"/>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6</v>
      </c>
      <c r="D25" s="471" t="s">
        <v>125</v>
      </c>
      <c r="E25" s="472"/>
      <c r="F25" s="472"/>
      <c r="G25" s="472"/>
      <c r="H25" s="472"/>
      <c r="I25" s="472"/>
      <c r="J25" s="472"/>
      <c r="K25" s="472"/>
      <c r="L25" s="473"/>
      <c r="M25" s="471" t="s">
        <v>102</v>
      </c>
      <c r="N25" s="473"/>
      <c r="O25" s="118">
        <v>169</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4.25" thickBot="1">
      <c r="B29" s="152"/>
      <c r="C29" s="530" t="s">
        <v>47</v>
      </c>
      <c r="D29" s="531"/>
      <c r="E29" s="531"/>
      <c r="F29" s="531"/>
      <c r="G29" s="532"/>
      <c r="H29" s="533" t="s">
        <v>50</v>
      </c>
      <c r="I29" s="534"/>
      <c r="J29" s="535" t="s">
        <v>51</v>
      </c>
      <c r="K29" s="536"/>
      <c r="L29" s="209" t="s">
        <v>52</v>
      </c>
      <c r="M29" s="533" t="s">
        <v>53</v>
      </c>
      <c r="N29" s="537"/>
      <c r="O29" s="210" t="s">
        <v>54</v>
      </c>
      <c r="P29" s="153"/>
    </row>
    <row r="30" spans="2:16" ht="13.5" thickBot="1">
      <c r="B30" s="152"/>
      <c r="C30" s="522" t="s">
        <v>126</v>
      </c>
      <c r="D30" s="523"/>
      <c r="E30" s="523"/>
      <c r="F30" s="523"/>
      <c r="G30" s="524"/>
      <c r="H30" s="528"/>
      <c r="I30" s="529"/>
      <c r="J30" s="528"/>
      <c r="K30" s="529"/>
      <c r="L30" s="211">
        <v>105000</v>
      </c>
      <c r="M30" s="538">
        <v>0.05</v>
      </c>
      <c r="N30" s="538"/>
      <c r="O30" s="212">
        <f>L30*M30</f>
        <v>5250</v>
      </c>
      <c r="P30" s="153"/>
    </row>
    <row r="31" spans="2:16">
      <c r="B31" s="152"/>
      <c r="C31" s="525" t="s">
        <v>127</v>
      </c>
      <c r="D31" s="526"/>
      <c r="E31" s="526"/>
      <c r="F31" s="526"/>
      <c r="G31" s="527"/>
      <c r="H31" s="450"/>
      <c r="I31" s="451"/>
      <c r="J31" s="450"/>
      <c r="K31" s="451"/>
      <c r="L31" s="115">
        <v>75000</v>
      </c>
      <c r="M31" s="450">
        <v>0.05</v>
      </c>
      <c r="N31" s="451"/>
      <c r="O31" s="212">
        <f>L31*M31</f>
        <v>3750</v>
      </c>
      <c r="P31" s="153"/>
    </row>
    <row r="32" spans="2:16">
      <c r="B32" s="152"/>
      <c r="C32" s="105" t="s">
        <v>128</v>
      </c>
      <c r="D32" s="104"/>
      <c r="E32" s="104"/>
      <c r="F32" s="104"/>
      <c r="G32" s="213"/>
      <c r="H32" s="192"/>
      <c r="I32" s="193"/>
      <c r="J32" s="192"/>
      <c r="K32" s="193"/>
      <c r="L32" s="115">
        <v>200800</v>
      </c>
      <c r="M32" s="450">
        <v>0.05</v>
      </c>
      <c r="N32" s="420"/>
      <c r="O32" s="214">
        <f>L32*M32</f>
        <v>10040</v>
      </c>
      <c r="P32" s="153"/>
    </row>
    <row r="33" spans="2:16">
      <c r="B33" s="152"/>
      <c r="C33" s="539" t="s">
        <v>114</v>
      </c>
      <c r="D33" s="540"/>
      <c r="E33" s="540"/>
      <c r="F33" s="540"/>
      <c r="G33" s="540"/>
      <c r="H33" s="541"/>
      <c r="I33" s="541"/>
      <c r="J33" s="541"/>
      <c r="K33" s="541"/>
      <c r="L33" s="115">
        <f>O53</f>
        <v>15380</v>
      </c>
      <c r="M33" s="542">
        <v>0.05</v>
      </c>
      <c r="N33" s="542"/>
      <c r="O33" s="214">
        <f>L33*M33</f>
        <v>769</v>
      </c>
      <c r="P33" s="153"/>
    </row>
    <row r="34" spans="2:16" ht="14.25" thickBot="1">
      <c r="B34" s="152"/>
      <c r="C34" s="543" t="s">
        <v>55</v>
      </c>
      <c r="D34" s="544"/>
      <c r="E34" s="544"/>
      <c r="F34" s="544"/>
      <c r="G34" s="544"/>
      <c r="H34" s="544"/>
      <c r="I34" s="544"/>
      <c r="J34" s="544"/>
      <c r="K34" s="544"/>
      <c r="L34" s="544"/>
      <c r="M34" s="544"/>
      <c r="N34" s="545"/>
      <c r="O34" s="208">
        <f>+SUM(O30:O33)</f>
        <v>19809</v>
      </c>
      <c r="P34" s="153"/>
    </row>
    <row r="35" spans="2:16" ht="13.5" customHeight="1">
      <c r="B35" s="152"/>
      <c r="C35" s="422" t="s">
        <v>56</v>
      </c>
      <c r="D35" s="423"/>
      <c r="E35" s="423"/>
      <c r="F35" s="423"/>
      <c r="G35" s="423"/>
      <c r="H35" s="423"/>
      <c r="I35" s="423"/>
      <c r="J35" s="423"/>
      <c r="K35" s="423"/>
      <c r="L35" s="423"/>
      <c r="M35" s="423"/>
      <c r="N35" s="423"/>
      <c r="O35" s="424"/>
      <c r="P35" s="153"/>
    </row>
    <row r="36" spans="2:16">
      <c r="B36" s="152"/>
      <c r="C36" s="425"/>
      <c r="D36" s="426"/>
      <c r="E36" s="426"/>
      <c r="F36" s="426"/>
      <c r="G36" s="426"/>
      <c r="H36" s="426"/>
      <c r="I36" s="426"/>
      <c r="J36" s="426"/>
      <c r="K36" s="426"/>
      <c r="L36" s="426"/>
      <c r="M36" s="426"/>
      <c r="N36" s="426"/>
      <c r="O36" s="427"/>
      <c r="P36" s="153"/>
    </row>
    <row r="37" spans="2:16" ht="13.5" thickBot="1">
      <c r="B37" s="152"/>
      <c r="C37" s="428"/>
      <c r="D37" s="429"/>
      <c r="E37" s="429"/>
      <c r="F37" s="429"/>
      <c r="G37" s="429"/>
      <c r="H37" s="429"/>
      <c r="I37" s="429"/>
      <c r="J37" s="429"/>
      <c r="K37" s="429"/>
      <c r="L37" s="429"/>
      <c r="M37" s="429"/>
      <c r="N37" s="429"/>
      <c r="O37" s="430"/>
      <c r="P37" s="153"/>
    </row>
    <row r="38" spans="2:16" ht="13.5">
      <c r="B38" s="152"/>
      <c r="C38" s="431" t="s">
        <v>47</v>
      </c>
      <c r="D38" s="432"/>
      <c r="E38" s="432"/>
      <c r="F38" s="432"/>
      <c r="G38" s="432"/>
      <c r="H38" s="432"/>
      <c r="I38" s="432"/>
      <c r="J38" s="446"/>
      <c r="K38" s="151" t="s">
        <v>48</v>
      </c>
      <c r="L38" s="106" t="s">
        <v>9</v>
      </c>
      <c r="M38" s="445" t="s">
        <v>57</v>
      </c>
      <c r="N38" s="446"/>
      <c r="O38" s="111" t="s">
        <v>54</v>
      </c>
      <c r="P38" s="153"/>
    </row>
    <row r="39" spans="2:16" ht="13.5" thickBot="1">
      <c r="B39" s="152"/>
      <c r="C39" s="435" t="s">
        <v>110</v>
      </c>
      <c r="D39" s="436"/>
      <c r="E39" s="436"/>
      <c r="F39" s="436"/>
      <c r="G39" s="436"/>
      <c r="H39" s="436"/>
      <c r="I39" s="436"/>
      <c r="J39" s="455"/>
      <c r="K39" s="148" t="s">
        <v>112</v>
      </c>
      <c r="L39" s="113">
        <v>24</v>
      </c>
      <c r="M39" s="448">
        <v>7.7649999999999997</v>
      </c>
      <c r="N39" s="449"/>
      <c r="O39" s="108">
        <f t="shared" ref="O39:O40" si="0">+M39*L39</f>
        <v>186.35999999999999</v>
      </c>
      <c r="P39" s="153"/>
    </row>
    <row r="40" spans="2:16" ht="13.5" thickBot="1">
      <c r="B40" s="152"/>
      <c r="C40" s="437" t="s">
        <v>129</v>
      </c>
      <c r="D40" s="438"/>
      <c r="E40" s="438"/>
      <c r="F40" s="438"/>
      <c r="G40" s="438"/>
      <c r="H40" s="438"/>
      <c r="I40" s="438"/>
      <c r="J40" s="447"/>
      <c r="K40" s="189" t="s">
        <v>102</v>
      </c>
      <c r="L40" s="191">
        <v>1.25</v>
      </c>
      <c r="M40" s="448">
        <v>127700</v>
      </c>
      <c r="N40" s="449"/>
      <c r="O40" s="108">
        <f t="shared" si="0"/>
        <v>159625</v>
      </c>
      <c r="P40" s="153"/>
    </row>
    <row r="41" spans="2:16" ht="14.25" thickBot="1">
      <c r="B41" s="152"/>
      <c r="C41" s="413" t="s">
        <v>55</v>
      </c>
      <c r="D41" s="414"/>
      <c r="E41" s="414"/>
      <c r="F41" s="414"/>
      <c r="G41" s="414"/>
      <c r="H41" s="414"/>
      <c r="I41" s="414"/>
      <c r="J41" s="414"/>
      <c r="K41" s="414"/>
      <c r="L41" s="414"/>
      <c r="M41" s="414"/>
      <c r="N41" s="415"/>
      <c r="O41" s="107">
        <f>+SUM(O39:O40)</f>
        <v>159811.35999999999</v>
      </c>
      <c r="P41" s="153"/>
    </row>
    <row r="42" spans="2:16">
      <c r="B42" s="152"/>
      <c r="C42" s="422" t="s">
        <v>58</v>
      </c>
      <c r="D42" s="423"/>
      <c r="E42" s="423"/>
      <c r="F42" s="423"/>
      <c r="G42" s="423"/>
      <c r="H42" s="423"/>
      <c r="I42" s="423"/>
      <c r="J42" s="423"/>
      <c r="K42" s="423"/>
      <c r="L42" s="423"/>
      <c r="M42" s="423"/>
      <c r="N42" s="423"/>
      <c r="O42" s="424"/>
      <c r="P42" s="153"/>
    </row>
    <row r="43" spans="2:16">
      <c r="B43" s="152"/>
      <c r="C43" s="425"/>
      <c r="D43" s="426"/>
      <c r="E43" s="426"/>
      <c r="F43" s="426"/>
      <c r="G43" s="426"/>
      <c r="H43" s="426"/>
      <c r="I43" s="426"/>
      <c r="J43" s="426"/>
      <c r="K43" s="426"/>
      <c r="L43" s="426"/>
      <c r="M43" s="426"/>
      <c r="N43" s="426"/>
      <c r="O43" s="427"/>
      <c r="P43" s="153"/>
    </row>
    <row r="44" spans="2:16" ht="13.5" thickBot="1">
      <c r="B44" s="152"/>
      <c r="C44" s="428"/>
      <c r="D44" s="429"/>
      <c r="E44" s="429"/>
      <c r="F44" s="429"/>
      <c r="G44" s="429"/>
      <c r="H44" s="429"/>
      <c r="I44" s="429"/>
      <c r="J44" s="429"/>
      <c r="K44" s="429"/>
      <c r="L44" s="429"/>
      <c r="M44" s="429"/>
      <c r="N44" s="429"/>
      <c r="O44" s="430"/>
      <c r="P44" s="153"/>
    </row>
    <row r="45" spans="2:16" ht="13.5">
      <c r="B45" s="152"/>
      <c r="C45" s="431" t="s">
        <v>59</v>
      </c>
      <c r="D45" s="432"/>
      <c r="E45" s="432"/>
      <c r="F45" s="432"/>
      <c r="G45" s="432"/>
      <c r="H45" s="432"/>
      <c r="I45" s="432"/>
      <c r="J45" s="106" t="s">
        <v>60</v>
      </c>
      <c r="K45" s="149" t="s">
        <v>61</v>
      </c>
      <c r="L45" s="112" t="s">
        <v>62</v>
      </c>
      <c r="M45" s="445" t="s">
        <v>63</v>
      </c>
      <c r="N45" s="446"/>
      <c r="O45" s="111" t="s">
        <v>54</v>
      </c>
      <c r="P45" s="153"/>
    </row>
    <row r="46" spans="2:16">
      <c r="B46" s="152"/>
      <c r="C46" s="435"/>
      <c r="D46" s="436"/>
      <c r="E46" s="436"/>
      <c r="F46" s="436"/>
      <c r="G46" s="436"/>
      <c r="H46" s="436"/>
      <c r="I46" s="436"/>
      <c r="J46" s="109"/>
      <c r="K46" s="110"/>
      <c r="L46" s="109"/>
      <c r="M46" s="443"/>
      <c r="N46" s="444"/>
      <c r="O46" s="197"/>
      <c r="P46" s="153"/>
    </row>
    <row r="47" spans="2:16" ht="13.5" thickBot="1">
      <c r="B47" s="152"/>
      <c r="C47" s="437"/>
      <c r="D47" s="438"/>
      <c r="E47" s="438"/>
      <c r="F47" s="438"/>
      <c r="G47" s="438"/>
      <c r="H47" s="438"/>
      <c r="I47" s="438"/>
      <c r="J47" s="100"/>
      <c r="K47" s="74"/>
      <c r="L47" s="100"/>
      <c r="M47" s="439"/>
      <c r="N47" s="440"/>
      <c r="O47" s="197"/>
      <c r="P47" s="153"/>
    </row>
    <row r="48" spans="2:16" ht="14.25" thickBot="1">
      <c r="B48" s="152"/>
      <c r="C48" s="413" t="s">
        <v>55</v>
      </c>
      <c r="D48" s="414"/>
      <c r="E48" s="414"/>
      <c r="F48" s="414"/>
      <c r="G48" s="414"/>
      <c r="H48" s="414"/>
      <c r="I48" s="414"/>
      <c r="J48" s="414"/>
      <c r="K48" s="414"/>
      <c r="L48" s="414"/>
      <c r="M48" s="414"/>
      <c r="N48" s="415"/>
      <c r="O48" s="198">
        <f>SUM(O46:O47)</f>
        <v>0</v>
      </c>
      <c r="P48" s="153"/>
    </row>
    <row r="49" spans="2:16">
      <c r="B49" s="152"/>
      <c r="C49" s="422" t="s">
        <v>64</v>
      </c>
      <c r="D49" s="423"/>
      <c r="E49" s="423"/>
      <c r="F49" s="423"/>
      <c r="G49" s="423"/>
      <c r="H49" s="423"/>
      <c r="I49" s="423"/>
      <c r="J49" s="423"/>
      <c r="K49" s="423"/>
      <c r="L49" s="423"/>
      <c r="M49" s="423"/>
      <c r="N49" s="423"/>
      <c r="O49" s="424"/>
      <c r="P49" s="153"/>
    </row>
    <row r="50" spans="2:16">
      <c r="B50" s="152"/>
      <c r="C50" s="425"/>
      <c r="D50" s="426"/>
      <c r="E50" s="426"/>
      <c r="F50" s="426"/>
      <c r="G50" s="426"/>
      <c r="H50" s="426"/>
      <c r="I50" s="426"/>
      <c r="J50" s="426"/>
      <c r="K50" s="426"/>
      <c r="L50" s="426"/>
      <c r="M50" s="426"/>
      <c r="N50" s="426"/>
      <c r="O50" s="427"/>
      <c r="P50" s="153"/>
    </row>
    <row r="51" spans="2:16" ht="13.5" thickBot="1">
      <c r="B51" s="152"/>
      <c r="C51" s="428"/>
      <c r="D51" s="429"/>
      <c r="E51" s="429"/>
      <c r="F51" s="429"/>
      <c r="G51" s="429"/>
      <c r="H51" s="429"/>
      <c r="I51" s="429"/>
      <c r="J51" s="429"/>
      <c r="K51" s="429"/>
      <c r="L51" s="429"/>
      <c r="M51" s="429"/>
      <c r="N51" s="429"/>
      <c r="O51" s="430"/>
      <c r="P51" s="153"/>
    </row>
    <row r="52" spans="2:16" ht="13.5">
      <c r="B52" s="152"/>
      <c r="C52" s="431" t="s">
        <v>65</v>
      </c>
      <c r="D52" s="432"/>
      <c r="E52" s="432"/>
      <c r="F52" s="432"/>
      <c r="G52" s="432"/>
      <c r="H52" s="432"/>
      <c r="I52" s="432"/>
      <c r="J52" s="106" t="s">
        <v>66</v>
      </c>
      <c r="K52" s="149" t="s">
        <v>67</v>
      </c>
      <c r="L52" s="98" t="s">
        <v>68</v>
      </c>
      <c r="M52" s="433" t="s">
        <v>53</v>
      </c>
      <c r="N52" s="434"/>
      <c r="O52" s="97" t="s">
        <v>54</v>
      </c>
      <c r="P52" s="153"/>
    </row>
    <row r="53" spans="2:16">
      <c r="B53" s="152"/>
      <c r="C53" s="105" t="s">
        <v>120</v>
      </c>
      <c r="D53" s="104"/>
      <c r="E53" s="104"/>
      <c r="F53" s="104"/>
      <c r="G53" s="104"/>
      <c r="H53" s="104"/>
      <c r="I53" s="104"/>
      <c r="J53" s="103">
        <v>164667</v>
      </c>
      <c r="K53" s="190">
        <v>142933</v>
      </c>
      <c r="L53" s="101">
        <f>J53+K53</f>
        <v>307600</v>
      </c>
      <c r="M53" s="441">
        <v>0.05</v>
      </c>
      <c r="N53" s="442"/>
      <c r="O53" s="197">
        <f>L53*M53</f>
        <v>15380</v>
      </c>
      <c r="P53" s="153"/>
    </row>
    <row r="54" spans="2:16">
      <c r="B54" s="152"/>
      <c r="C54" s="105"/>
      <c r="D54" s="104"/>
      <c r="E54" s="104"/>
      <c r="F54" s="104"/>
      <c r="G54" s="104"/>
      <c r="H54" s="104"/>
      <c r="I54" s="104"/>
      <c r="J54" s="103"/>
      <c r="K54" s="102"/>
      <c r="L54" s="101"/>
      <c r="M54" s="441"/>
      <c r="N54" s="442"/>
      <c r="O54" s="199"/>
      <c r="P54" s="153"/>
    </row>
    <row r="55" spans="2:16">
      <c r="B55" s="152"/>
      <c r="C55" s="105"/>
      <c r="D55" s="104"/>
      <c r="E55" s="104"/>
      <c r="F55" s="104"/>
      <c r="G55" s="104"/>
      <c r="H55" s="104"/>
      <c r="I55" s="104"/>
      <c r="J55" s="103"/>
      <c r="K55" s="102"/>
      <c r="L55" s="101"/>
      <c r="M55" s="443"/>
      <c r="N55" s="444"/>
      <c r="O55" s="199"/>
      <c r="P55" s="153"/>
    </row>
    <row r="56" spans="2:16" ht="13.5" thickBot="1">
      <c r="B56" s="152"/>
      <c r="C56" s="437"/>
      <c r="D56" s="438"/>
      <c r="E56" s="438"/>
      <c r="F56" s="438"/>
      <c r="G56" s="438"/>
      <c r="H56" s="438"/>
      <c r="I56" s="438"/>
      <c r="J56" s="100"/>
      <c r="K56" s="74"/>
      <c r="L56" s="100"/>
      <c r="M56" s="439"/>
      <c r="N56" s="440"/>
      <c r="O56" s="200"/>
      <c r="P56" s="153"/>
    </row>
    <row r="57" spans="2:16" ht="14.25" thickBot="1">
      <c r="B57" s="152"/>
      <c r="C57" s="413" t="s">
        <v>55</v>
      </c>
      <c r="D57" s="414"/>
      <c r="E57" s="414"/>
      <c r="F57" s="414"/>
      <c r="G57" s="414"/>
      <c r="H57" s="414"/>
      <c r="I57" s="414"/>
      <c r="J57" s="414"/>
      <c r="K57" s="414"/>
      <c r="L57" s="414"/>
      <c r="M57" s="414"/>
      <c r="N57" s="415"/>
      <c r="O57" s="198">
        <f>+SUM(O53:O56)</f>
        <v>15380</v>
      </c>
      <c r="P57" s="153"/>
    </row>
    <row r="58" spans="2:16" ht="13.5" thickBot="1">
      <c r="B58" s="152"/>
      <c r="C58" s="79"/>
      <c r="O58" s="78"/>
      <c r="P58" s="153"/>
    </row>
    <row r="59" spans="2:16" ht="13.5" thickBot="1">
      <c r="B59" s="152"/>
      <c r="C59" s="416" t="s">
        <v>69</v>
      </c>
      <c r="D59" s="417"/>
      <c r="E59" s="417"/>
      <c r="F59" s="417"/>
      <c r="G59" s="417"/>
      <c r="H59" s="417"/>
      <c r="I59" s="417"/>
      <c r="J59" s="417"/>
      <c r="K59" s="417"/>
      <c r="L59" s="417"/>
      <c r="M59" s="417"/>
      <c r="N59" s="418"/>
      <c r="O59" s="206">
        <f>O57+O41+O34</f>
        <v>195000.36</v>
      </c>
      <c r="P59" s="153"/>
    </row>
    <row r="60" spans="2:16">
      <c r="B60" s="152"/>
      <c r="C60" s="422" t="s">
        <v>70</v>
      </c>
      <c r="D60" s="423"/>
      <c r="E60" s="423"/>
      <c r="F60" s="423"/>
      <c r="G60" s="423"/>
      <c r="H60" s="423"/>
      <c r="I60" s="423"/>
      <c r="J60" s="423"/>
      <c r="K60" s="423"/>
      <c r="L60" s="423"/>
      <c r="M60" s="423"/>
      <c r="N60" s="423"/>
      <c r="O60" s="424"/>
      <c r="P60" s="153"/>
    </row>
    <row r="61" spans="2:16">
      <c r="B61" s="152"/>
      <c r="C61" s="425"/>
      <c r="D61" s="426"/>
      <c r="E61" s="426"/>
      <c r="F61" s="426"/>
      <c r="G61" s="426"/>
      <c r="H61" s="426"/>
      <c r="I61" s="426"/>
      <c r="J61" s="426"/>
      <c r="K61" s="426"/>
      <c r="L61" s="426"/>
      <c r="M61" s="426"/>
      <c r="N61" s="426"/>
      <c r="O61" s="427"/>
      <c r="P61" s="153"/>
    </row>
    <row r="62" spans="2:16" ht="13.5" thickBot="1">
      <c r="B62" s="152"/>
      <c r="C62" s="428"/>
      <c r="D62" s="429"/>
      <c r="E62" s="429"/>
      <c r="F62" s="429"/>
      <c r="G62" s="429"/>
      <c r="H62" s="429"/>
      <c r="I62" s="429"/>
      <c r="J62" s="429"/>
      <c r="K62" s="429"/>
      <c r="L62" s="429"/>
      <c r="M62" s="429"/>
      <c r="N62" s="429"/>
      <c r="O62" s="430"/>
      <c r="P62" s="153"/>
    </row>
    <row r="63" spans="2:16" ht="13.5">
      <c r="B63" s="152"/>
      <c r="C63" s="431" t="s">
        <v>71</v>
      </c>
      <c r="D63" s="432"/>
      <c r="E63" s="432"/>
      <c r="F63" s="432"/>
      <c r="G63" s="432"/>
      <c r="H63" s="432"/>
      <c r="I63" s="432"/>
      <c r="J63" s="149"/>
      <c r="K63" s="150"/>
      <c r="L63" s="98" t="s">
        <v>72</v>
      </c>
      <c r="M63" s="433" t="s">
        <v>73</v>
      </c>
      <c r="N63" s="434"/>
      <c r="O63" s="97"/>
      <c r="P63" s="153"/>
    </row>
    <row r="64" spans="2:16">
      <c r="B64" s="152"/>
      <c r="C64" s="435" t="s">
        <v>21</v>
      </c>
      <c r="D64" s="436"/>
      <c r="E64" s="436"/>
      <c r="F64" s="436"/>
      <c r="G64" s="436"/>
      <c r="H64" s="436"/>
      <c r="I64" s="436"/>
      <c r="J64" s="95"/>
      <c r="K64" s="94"/>
      <c r="L64" s="91">
        <v>0.3</v>
      </c>
      <c r="M64" s="516">
        <f>O59*L64</f>
        <v>58500.107999999993</v>
      </c>
      <c r="N64" s="517"/>
      <c r="O64" s="204">
        <f>M64</f>
        <v>58500.107999999993</v>
      </c>
      <c r="P64" s="153"/>
    </row>
    <row r="65" spans="2:16">
      <c r="B65" s="152"/>
      <c r="C65" s="96" t="s">
        <v>74</v>
      </c>
      <c r="D65" s="80"/>
      <c r="E65" s="80"/>
      <c r="F65" s="80"/>
      <c r="G65" s="80"/>
      <c r="H65" s="80"/>
      <c r="I65" s="80"/>
      <c r="J65" s="95"/>
      <c r="K65" s="94"/>
      <c r="L65" s="91">
        <v>0</v>
      </c>
      <c r="M65" s="516"/>
      <c r="N65" s="517"/>
      <c r="O65" s="204">
        <f t="shared" ref="O65:O66" si="1">M65</f>
        <v>0</v>
      </c>
      <c r="P65" s="153"/>
    </row>
    <row r="66" spans="2:16" ht="13.5" thickBot="1">
      <c r="B66" s="152"/>
      <c r="C66" s="146" t="s">
        <v>75</v>
      </c>
      <c r="D66" s="147"/>
      <c r="E66" s="147"/>
      <c r="F66" s="147"/>
      <c r="G66" s="147"/>
      <c r="H66" s="147"/>
      <c r="I66" s="147"/>
      <c r="J66" s="93"/>
      <c r="K66" s="92"/>
      <c r="L66" s="91">
        <v>0.05</v>
      </c>
      <c r="M66" s="518">
        <f>O59*L66</f>
        <v>9750.018</v>
      </c>
      <c r="N66" s="519"/>
      <c r="O66" s="204">
        <f t="shared" si="1"/>
        <v>9750.018</v>
      </c>
      <c r="P66" s="153"/>
    </row>
    <row r="67" spans="2:16" ht="14.25" thickBot="1">
      <c r="B67" s="152"/>
      <c r="C67" s="413" t="s">
        <v>55</v>
      </c>
      <c r="D67" s="414"/>
      <c r="E67" s="414"/>
      <c r="F67" s="414"/>
      <c r="G67" s="414"/>
      <c r="H67" s="414"/>
      <c r="I67" s="414"/>
      <c r="J67" s="414"/>
      <c r="K67" s="414"/>
      <c r="L67" s="414"/>
      <c r="M67" s="414"/>
      <c r="N67" s="415"/>
      <c r="O67" s="205">
        <f>SUM(O64:O66)</f>
        <v>68250.125999999989</v>
      </c>
      <c r="P67" s="153"/>
    </row>
    <row r="68" spans="2:16" ht="13.5" thickBot="1">
      <c r="B68" s="152"/>
      <c r="C68" s="79"/>
      <c r="O68" s="207"/>
      <c r="P68" s="153"/>
    </row>
    <row r="69" spans="2:16" ht="13.5" thickBot="1">
      <c r="B69" s="152"/>
      <c r="C69" s="416" t="s">
        <v>76</v>
      </c>
      <c r="D69" s="417"/>
      <c r="E69" s="417"/>
      <c r="F69" s="417"/>
      <c r="G69" s="417"/>
      <c r="H69" s="417"/>
      <c r="I69" s="417"/>
      <c r="J69" s="417"/>
      <c r="K69" s="417"/>
      <c r="L69" s="417"/>
      <c r="M69" s="417"/>
      <c r="N69" s="418"/>
      <c r="O69" s="203">
        <f>O67+O59</f>
        <v>263250.48599999998</v>
      </c>
      <c r="P69" s="153"/>
    </row>
    <row r="70" spans="2:16">
      <c r="B70" s="152"/>
      <c r="C70" s="90"/>
      <c r="D70" s="89"/>
      <c r="E70" s="89"/>
      <c r="F70" s="89"/>
      <c r="G70" s="89"/>
      <c r="H70" s="89"/>
      <c r="I70" s="89"/>
      <c r="J70" s="89"/>
      <c r="K70" s="89"/>
      <c r="L70" s="89"/>
      <c r="M70" s="89"/>
      <c r="N70" s="89"/>
      <c r="O70" s="88"/>
      <c r="P70" s="153"/>
    </row>
    <row r="71" spans="2:16">
      <c r="B71" s="152"/>
      <c r="C71" s="79"/>
      <c r="O71" s="78"/>
      <c r="P71" s="153"/>
    </row>
    <row r="72" spans="2:16">
      <c r="B72" s="152"/>
      <c r="C72" s="79"/>
      <c r="O72" s="78"/>
      <c r="P72" s="153"/>
    </row>
    <row r="73" spans="2:16">
      <c r="B73" s="152"/>
      <c r="C73" s="79"/>
      <c r="H73" s="81" t="s">
        <v>77</v>
      </c>
      <c r="I73" s="81"/>
      <c r="J73" s="81"/>
      <c r="K73" s="81"/>
      <c r="O73" s="78"/>
      <c r="P73" s="153"/>
    </row>
    <row r="74" spans="2:16" ht="13.5">
      <c r="B74" s="152"/>
      <c r="C74" s="87"/>
      <c r="D74" s="156"/>
      <c r="E74" s="156"/>
      <c r="F74" s="156"/>
      <c r="G74" s="156"/>
      <c r="H74" s="81" t="s">
        <v>78</v>
      </c>
      <c r="I74" s="156"/>
      <c r="J74" s="156"/>
      <c r="K74" s="156"/>
      <c r="L74" s="156"/>
      <c r="M74" s="156"/>
      <c r="N74" s="156"/>
      <c r="O74" s="86"/>
      <c r="P74" s="153"/>
    </row>
    <row r="75" spans="2:16" ht="13.5">
      <c r="B75" s="152"/>
      <c r="C75" s="87"/>
      <c r="D75" s="156"/>
      <c r="E75" s="156"/>
      <c r="F75" s="156"/>
      <c r="G75" s="156"/>
      <c r="H75" s="81" t="s">
        <v>79</v>
      </c>
      <c r="K75" s="156"/>
      <c r="L75" s="156"/>
      <c r="M75" s="156"/>
      <c r="N75" s="156"/>
      <c r="O75" s="86"/>
      <c r="P75" s="153"/>
    </row>
    <row r="76" spans="2:16">
      <c r="B76" s="152"/>
      <c r="C76" s="82"/>
      <c r="D76" s="157"/>
      <c r="E76" s="157"/>
      <c r="F76" s="157"/>
      <c r="G76" s="157"/>
      <c r="H76" s="81" t="s">
        <v>80</v>
      </c>
      <c r="I76" s="157"/>
      <c r="J76" s="157"/>
      <c r="K76" s="157"/>
      <c r="L76" s="157"/>
      <c r="M76" s="157"/>
      <c r="N76" s="157"/>
      <c r="O76" s="76"/>
      <c r="P76" s="153"/>
    </row>
    <row r="77" spans="2:16">
      <c r="B77" s="152"/>
      <c r="C77" s="79"/>
      <c r="H77" s="73" t="s">
        <v>81</v>
      </c>
      <c r="O77" s="78"/>
      <c r="P77" s="153"/>
    </row>
    <row r="78" spans="2:16" ht="13.5">
      <c r="B78" s="152"/>
      <c r="C78" s="85" t="s">
        <v>82</v>
      </c>
      <c r="D78" s="145"/>
      <c r="E78" s="145"/>
      <c r="F78" s="145"/>
      <c r="G78" s="145"/>
      <c r="H78" s="145"/>
      <c r="I78" s="145"/>
      <c r="J78" s="145"/>
      <c r="K78" s="145"/>
      <c r="L78" s="145"/>
      <c r="M78" s="145"/>
      <c r="N78" s="145"/>
      <c r="O78" s="84"/>
      <c r="P78" s="153"/>
    </row>
    <row r="79" spans="2:16">
      <c r="B79" s="152"/>
      <c r="C79" s="419"/>
      <c r="D79" s="420"/>
      <c r="E79" s="420"/>
      <c r="F79" s="420"/>
      <c r="G79" s="420"/>
      <c r="H79" s="420"/>
      <c r="I79" s="420"/>
      <c r="J79" s="420"/>
      <c r="K79" s="420"/>
      <c r="L79" s="420"/>
      <c r="M79" s="420"/>
      <c r="N79" s="420"/>
      <c r="O79" s="421"/>
      <c r="P79" s="153"/>
    </row>
    <row r="80" spans="2:16">
      <c r="B80" s="152"/>
      <c r="C80" s="419"/>
      <c r="D80" s="420"/>
      <c r="E80" s="420"/>
      <c r="F80" s="420"/>
      <c r="G80" s="420"/>
      <c r="H80" s="420"/>
      <c r="I80" s="420"/>
      <c r="J80" s="420"/>
      <c r="K80" s="420"/>
      <c r="L80" s="420"/>
      <c r="M80" s="420"/>
      <c r="N80" s="420"/>
      <c r="O80" s="421"/>
      <c r="P80" s="153"/>
    </row>
    <row r="81" spans="2:16">
      <c r="B81" s="152"/>
      <c r="C81" s="82"/>
      <c r="D81" s="157"/>
      <c r="E81" s="157"/>
      <c r="F81" s="157"/>
      <c r="G81" s="157"/>
      <c r="H81" s="157"/>
      <c r="I81" s="157"/>
      <c r="J81" s="157"/>
      <c r="K81" s="157"/>
      <c r="L81" s="157"/>
      <c r="M81" s="157"/>
      <c r="N81" s="157"/>
      <c r="O81" s="76"/>
      <c r="P81" s="153"/>
    </row>
    <row r="82" spans="2:16">
      <c r="B82" s="152"/>
      <c r="C82" s="83" t="s">
        <v>83</v>
      </c>
      <c r="D82" s="157"/>
      <c r="E82" s="157"/>
      <c r="F82" s="157"/>
      <c r="G82" s="157"/>
      <c r="H82" s="157"/>
      <c r="I82" s="157"/>
      <c r="J82" s="157"/>
      <c r="K82" s="157"/>
      <c r="L82" s="157"/>
      <c r="M82" s="157"/>
      <c r="N82" s="157"/>
      <c r="O82" s="76"/>
      <c r="P82" s="153"/>
    </row>
    <row r="83" spans="2:16" ht="12.75" customHeight="1">
      <c r="B83" s="152"/>
      <c r="C83" s="400" t="s">
        <v>84</v>
      </c>
      <c r="D83" s="401"/>
      <c r="E83" s="401"/>
      <c r="F83" s="401"/>
      <c r="G83" s="401"/>
      <c r="H83" s="401"/>
      <c r="I83" s="401"/>
      <c r="J83" s="401"/>
      <c r="K83" s="401"/>
      <c r="L83" s="401"/>
      <c r="M83" s="401"/>
      <c r="N83" s="401"/>
      <c r="O83" s="402"/>
      <c r="P83" s="153"/>
    </row>
    <row r="84" spans="2:16">
      <c r="B84" s="152"/>
      <c r="C84" s="400"/>
      <c r="D84" s="401"/>
      <c r="E84" s="401"/>
      <c r="F84" s="401"/>
      <c r="G84" s="401"/>
      <c r="H84" s="401"/>
      <c r="I84" s="401"/>
      <c r="J84" s="401"/>
      <c r="K84" s="401"/>
      <c r="L84" s="401"/>
      <c r="M84" s="401"/>
      <c r="N84" s="401"/>
      <c r="O84" s="402"/>
      <c r="P84" s="153"/>
    </row>
    <row r="85" spans="2:16" ht="12.95" customHeight="1">
      <c r="B85" s="152"/>
      <c r="C85" s="400" t="s">
        <v>85</v>
      </c>
      <c r="D85" s="401"/>
      <c r="E85" s="401"/>
      <c r="F85" s="401"/>
      <c r="G85" s="401"/>
      <c r="H85" s="401"/>
      <c r="I85" s="401"/>
      <c r="J85" s="401"/>
      <c r="K85" s="401"/>
      <c r="L85" s="401"/>
      <c r="M85" s="401"/>
      <c r="N85" s="401"/>
      <c r="O85" s="402"/>
      <c r="P85" s="153"/>
    </row>
    <row r="86" spans="2:16">
      <c r="B86" s="152"/>
      <c r="C86" s="400"/>
      <c r="D86" s="401"/>
      <c r="E86" s="401"/>
      <c r="F86" s="401"/>
      <c r="G86" s="401"/>
      <c r="H86" s="401"/>
      <c r="I86" s="401"/>
      <c r="J86" s="401"/>
      <c r="K86" s="401"/>
      <c r="L86" s="401"/>
      <c r="M86" s="401"/>
      <c r="N86" s="401"/>
      <c r="O86" s="402"/>
      <c r="P86" s="153"/>
    </row>
    <row r="87" spans="2:16">
      <c r="B87" s="152"/>
      <c r="C87" s="82"/>
      <c r="D87" s="157"/>
      <c r="E87" s="157"/>
      <c r="F87" s="157"/>
      <c r="G87" s="157"/>
      <c r="H87" s="157"/>
      <c r="I87" s="157"/>
      <c r="J87" s="157"/>
      <c r="K87" s="157"/>
      <c r="L87" s="157"/>
      <c r="M87" s="157"/>
      <c r="N87" s="157"/>
      <c r="O87" s="76"/>
      <c r="P87" s="153"/>
    </row>
    <row r="88" spans="2:16">
      <c r="B88" s="152"/>
      <c r="C88" s="79"/>
      <c r="H88" s="81" t="s">
        <v>77</v>
      </c>
      <c r="O88" s="78"/>
      <c r="P88" s="153"/>
    </row>
    <row r="89" spans="2:16">
      <c r="B89" s="152"/>
      <c r="C89" s="79"/>
      <c r="H89" s="73" t="s">
        <v>78</v>
      </c>
      <c r="I89" s="80"/>
      <c r="J89" s="80"/>
      <c r="K89" s="80"/>
      <c r="O89" s="78"/>
      <c r="P89" s="153"/>
    </row>
    <row r="90" spans="2:16">
      <c r="B90" s="152"/>
      <c r="C90" s="79"/>
      <c r="H90" s="73" t="s">
        <v>86</v>
      </c>
      <c r="I90" s="158"/>
      <c r="J90" s="158"/>
      <c r="K90" s="158"/>
      <c r="O90" s="78"/>
      <c r="P90" s="153"/>
    </row>
    <row r="91" spans="2:16">
      <c r="B91" s="152"/>
      <c r="C91" s="77"/>
      <c r="D91" s="157"/>
      <c r="E91" s="157"/>
      <c r="F91" s="157"/>
      <c r="G91" s="157"/>
      <c r="H91" s="73" t="s">
        <v>80</v>
      </c>
      <c r="L91" s="157"/>
      <c r="M91" s="157"/>
      <c r="N91" s="157"/>
      <c r="O91" s="76"/>
      <c r="P91" s="153"/>
    </row>
    <row r="92" spans="2:16" ht="17.25" customHeight="1">
      <c r="B92" s="152"/>
      <c r="C92" s="75"/>
      <c r="D92" s="159"/>
      <c r="E92" s="159"/>
      <c r="K92" s="403"/>
      <c r="L92" s="403"/>
      <c r="M92" s="403"/>
      <c r="N92" s="403"/>
      <c r="O92" s="404"/>
      <c r="P92" s="153"/>
    </row>
    <row r="93" spans="2:16" ht="18.75" customHeight="1" thickBot="1">
      <c r="B93" s="152"/>
      <c r="C93" s="407"/>
      <c r="D93" s="408"/>
      <c r="E93" s="408"/>
      <c r="F93" s="74"/>
      <c r="G93" s="74"/>
      <c r="H93" s="74"/>
      <c r="I93" s="74"/>
      <c r="J93" s="74"/>
      <c r="K93" s="405"/>
      <c r="L93" s="405"/>
      <c r="M93" s="405"/>
      <c r="N93" s="405"/>
      <c r="O93" s="406"/>
      <c r="P93" s="153"/>
    </row>
    <row r="94" spans="2:16" ht="13.5" thickBot="1">
      <c r="B94" s="160"/>
      <c r="C94" s="161"/>
      <c r="D94" s="161"/>
      <c r="E94" s="161"/>
      <c r="F94" s="161"/>
      <c r="G94" s="161"/>
      <c r="H94" s="161"/>
      <c r="I94" s="161"/>
      <c r="J94" s="161"/>
      <c r="K94" s="161"/>
      <c r="L94" s="161"/>
      <c r="M94" s="161"/>
      <c r="N94" s="161"/>
      <c r="O94" s="161"/>
      <c r="P94" s="162"/>
    </row>
    <row r="95" spans="2:16" ht="13.5" thickTop="1"/>
  </sheetData>
  <mergeCells count="83">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O12:O14"/>
    <mergeCell ref="D14:K14"/>
    <mergeCell ref="D25:L25"/>
    <mergeCell ref="M25:N25"/>
    <mergeCell ref="C35:O37"/>
    <mergeCell ref="C26:O28"/>
    <mergeCell ref="C29:G29"/>
    <mergeCell ref="H29:I29"/>
    <mergeCell ref="J29:K29"/>
    <mergeCell ref="M29:N29"/>
    <mergeCell ref="M30:N30"/>
    <mergeCell ref="M32:N32"/>
    <mergeCell ref="C33:G33"/>
    <mergeCell ref="H33:I33"/>
    <mergeCell ref="J33:K33"/>
    <mergeCell ref="M33:N33"/>
    <mergeCell ref="C34:N34"/>
    <mergeCell ref="M31:N31"/>
    <mergeCell ref="C38:J38"/>
    <mergeCell ref="M38:N38"/>
    <mergeCell ref="C39:J39"/>
    <mergeCell ref="M39:N39"/>
    <mergeCell ref="C40:J40"/>
    <mergeCell ref="M40:N40"/>
    <mergeCell ref="C52:I52"/>
    <mergeCell ref="M52:N52"/>
    <mergeCell ref="C41:N41"/>
    <mergeCell ref="C42:O44"/>
    <mergeCell ref="C45:I45"/>
    <mergeCell ref="M45:N45"/>
    <mergeCell ref="C46:I46"/>
    <mergeCell ref="M46:N46"/>
    <mergeCell ref="K92:O93"/>
    <mergeCell ref="C93:E93"/>
    <mergeCell ref="H30:I30"/>
    <mergeCell ref="H31:I31"/>
    <mergeCell ref="J30:K30"/>
    <mergeCell ref="J31:K31"/>
    <mergeCell ref="M65:N65"/>
    <mergeCell ref="M66:N66"/>
    <mergeCell ref="C67:N67"/>
    <mergeCell ref="C69:N69"/>
    <mergeCell ref="C79:O79"/>
    <mergeCell ref="C80:O80"/>
    <mergeCell ref="C59:N59"/>
    <mergeCell ref="C60:O62"/>
    <mergeCell ref="C63:I63"/>
    <mergeCell ref="M63:N63"/>
    <mergeCell ref="C30:G30"/>
    <mergeCell ref="C31:G31"/>
    <mergeCell ref="C83:O84"/>
    <mergeCell ref="C85:O86"/>
    <mergeCell ref="C64:I64"/>
    <mergeCell ref="M64:N64"/>
    <mergeCell ref="M53:N53"/>
    <mergeCell ref="M54:N54"/>
    <mergeCell ref="M55:N55"/>
    <mergeCell ref="C56:I56"/>
    <mergeCell ref="M56:N56"/>
    <mergeCell ref="C57:N57"/>
    <mergeCell ref="C47:I47"/>
    <mergeCell ref="M47:N47"/>
    <mergeCell ref="C48:N48"/>
    <mergeCell ref="C49:O51"/>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13FBA-9C0B-492C-98E4-C5667CC0FEBE}">
  <dimension ref="B1:P95"/>
  <sheetViews>
    <sheetView showGridLines="0" view="pageBreakPreview" topLeftCell="A28" zoomScale="80" zoomScaleNormal="80" zoomScaleSheetLayoutView="80" zoomScalePageLayoutView="85" workbookViewId="0">
      <selection activeCell="M40" sqref="M40:N40"/>
    </sheetView>
  </sheetViews>
  <sheetFormatPr baseColWidth="10" defaultColWidth="11.42578125" defaultRowHeight="12.75"/>
  <cols>
    <col min="1" max="2" width="3.140625" style="73" customWidth="1"/>
    <col min="3" max="3" width="14.7109375" style="73" customWidth="1"/>
    <col min="4" max="4" width="15.5703125" style="73" customWidth="1"/>
    <col min="5" max="9" width="11.42578125" style="73"/>
    <col min="10" max="10" width="14.140625" style="73" customWidth="1"/>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7</v>
      </c>
      <c r="D25" s="471" t="s">
        <v>98</v>
      </c>
      <c r="E25" s="472"/>
      <c r="F25" s="472"/>
      <c r="G25" s="472"/>
      <c r="H25" s="472"/>
      <c r="I25" s="472"/>
      <c r="J25" s="472"/>
      <c r="K25" s="472"/>
      <c r="L25" s="473"/>
      <c r="M25" s="471" t="s">
        <v>101</v>
      </c>
      <c r="N25" s="473"/>
      <c r="O25" s="118">
        <v>216</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4.25" thickBot="1">
      <c r="B29" s="152"/>
      <c r="C29" s="530" t="s">
        <v>47</v>
      </c>
      <c r="D29" s="531"/>
      <c r="E29" s="531"/>
      <c r="F29" s="531"/>
      <c r="G29" s="532"/>
      <c r="H29" s="533" t="s">
        <v>50</v>
      </c>
      <c r="I29" s="534"/>
      <c r="J29" s="535" t="s">
        <v>51</v>
      </c>
      <c r="K29" s="536"/>
      <c r="L29" s="209" t="s">
        <v>136</v>
      </c>
      <c r="M29" s="533" t="s">
        <v>53</v>
      </c>
      <c r="N29" s="537"/>
      <c r="O29" s="210" t="s">
        <v>54</v>
      </c>
      <c r="P29" s="153"/>
    </row>
    <row r="30" spans="2:16" ht="13.5" thickBot="1">
      <c r="B30" s="152"/>
      <c r="C30" s="522" t="s">
        <v>114</v>
      </c>
      <c r="D30" s="523"/>
      <c r="E30" s="523"/>
      <c r="F30" s="523"/>
      <c r="G30" s="524"/>
      <c r="H30" s="528"/>
      <c r="I30" s="529"/>
      <c r="J30" s="528"/>
      <c r="K30" s="529"/>
      <c r="L30" s="215">
        <f>O57</f>
        <v>2493.1778666666664</v>
      </c>
      <c r="M30" s="538">
        <v>0.06</v>
      </c>
      <c r="N30" s="538"/>
      <c r="O30" s="212">
        <f>L30*M30</f>
        <v>149.59067199999998</v>
      </c>
      <c r="P30" s="153"/>
    </row>
    <row r="31" spans="2:16">
      <c r="B31" s="152"/>
      <c r="C31" s="525" t="s">
        <v>135</v>
      </c>
      <c r="D31" s="526"/>
      <c r="E31" s="526"/>
      <c r="F31" s="526"/>
      <c r="G31" s="527"/>
      <c r="H31" s="450"/>
      <c r="I31" s="451"/>
      <c r="J31" s="450"/>
      <c r="K31" s="451"/>
      <c r="L31" s="216">
        <v>260000</v>
      </c>
      <c r="M31" s="450">
        <v>0.02</v>
      </c>
      <c r="N31" s="451"/>
      <c r="O31" s="212">
        <f>L31*M31</f>
        <v>5200</v>
      </c>
      <c r="P31" s="153"/>
    </row>
    <row r="32" spans="2:16">
      <c r="B32" s="152"/>
      <c r="C32" s="105"/>
      <c r="D32" s="104"/>
      <c r="E32" s="104"/>
      <c r="F32" s="104"/>
      <c r="G32" s="213"/>
      <c r="H32" s="192"/>
      <c r="I32" s="193"/>
      <c r="J32" s="192"/>
      <c r="K32" s="193"/>
      <c r="L32" s="115"/>
      <c r="M32" s="450"/>
      <c r="N32" s="420"/>
      <c r="O32" s="214"/>
      <c r="P32" s="153"/>
    </row>
    <row r="33" spans="2:16">
      <c r="B33" s="152"/>
      <c r="C33" s="539"/>
      <c r="D33" s="540"/>
      <c r="E33" s="540"/>
      <c r="F33" s="540"/>
      <c r="G33" s="540"/>
      <c r="H33" s="541"/>
      <c r="I33" s="541"/>
      <c r="J33" s="541"/>
      <c r="K33" s="541"/>
      <c r="L33" s="115"/>
      <c r="M33" s="542"/>
      <c r="N33" s="542"/>
      <c r="O33" s="214"/>
      <c r="P33" s="153"/>
    </row>
    <row r="34" spans="2:16" ht="14.25" thickBot="1">
      <c r="B34" s="152"/>
      <c r="C34" s="543" t="s">
        <v>55</v>
      </c>
      <c r="D34" s="544"/>
      <c r="E34" s="544"/>
      <c r="F34" s="544"/>
      <c r="G34" s="544"/>
      <c r="H34" s="544"/>
      <c r="I34" s="544"/>
      <c r="J34" s="544"/>
      <c r="K34" s="544"/>
      <c r="L34" s="544"/>
      <c r="M34" s="544"/>
      <c r="N34" s="545"/>
      <c r="O34" s="208">
        <f>SUM(O30:O33)</f>
        <v>5349.5906720000003</v>
      </c>
      <c r="P34" s="153"/>
    </row>
    <row r="35" spans="2:16" ht="13.5" customHeight="1">
      <c r="B35" s="152"/>
      <c r="C35" s="422" t="s">
        <v>56</v>
      </c>
      <c r="D35" s="423"/>
      <c r="E35" s="423"/>
      <c r="F35" s="423"/>
      <c r="G35" s="423"/>
      <c r="H35" s="423"/>
      <c r="I35" s="423"/>
      <c r="J35" s="423"/>
      <c r="K35" s="423"/>
      <c r="L35" s="423"/>
      <c r="M35" s="423"/>
      <c r="N35" s="423"/>
      <c r="O35" s="424"/>
      <c r="P35" s="153"/>
    </row>
    <row r="36" spans="2:16">
      <c r="B36" s="152"/>
      <c r="C36" s="425"/>
      <c r="D36" s="426"/>
      <c r="E36" s="426"/>
      <c r="F36" s="426"/>
      <c r="G36" s="426"/>
      <c r="H36" s="426"/>
      <c r="I36" s="426"/>
      <c r="J36" s="426"/>
      <c r="K36" s="426"/>
      <c r="L36" s="426"/>
      <c r="M36" s="426"/>
      <c r="N36" s="426"/>
      <c r="O36" s="427"/>
      <c r="P36" s="153"/>
    </row>
    <row r="37" spans="2:16" ht="13.5" thickBot="1">
      <c r="B37" s="152"/>
      <c r="C37" s="428"/>
      <c r="D37" s="429"/>
      <c r="E37" s="429"/>
      <c r="F37" s="429"/>
      <c r="G37" s="429"/>
      <c r="H37" s="429"/>
      <c r="I37" s="429"/>
      <c r="J37" s="429"/>
      <c r="K37" s="429"/>
      <c r="L37" s="429"/>
      <c r="M37" s="429"/>
      <c r="N37" s="429"/>
      <c r="O37" s="430"/>
      <c r="P37" s="153"/>
    </row>
    <row r="38" spans="2:16" ht="13.5">
      <c r="B38" s="152"/>
      <c r="C38" s="431" t="s">
        <v>47</v>
      </c>
      <c r="D38" s="432"/>
      <c r="E38" s="432"/>
      <c r="F38" s="432"/>
      <c r="G38" s="432"/>
      <c r="H38" s="432"/>
      <c r="I38" s="432"/>
      <c r="J38" s="446"/>
      <c r="K38" s="151" t="s">
        <v>48</v>
      </c>
      <c r="L38" s="106" t="s">
        <v>9</v>
      </c>
      <c r="M38" s="445" t="s">
        <v>57</v>
      </c>
      <c r="N38" s="446"/>
      <c r="O38" s="111" t="s">
        <v>54</v>
      </c>
      <c r="P38" s="153"/>
    </row>
    <row r="39" spans="2:16" ht="13.5" thickBot="1">
      <c r="B39" s="152"/>
      <c r="C39" s="435" t="s">
        <v>130</v>
      </c>
      <c r="D39" s="436"/>
      <c r="E39" s="436"/>
      <c r="F39" s="436"/>
      <c r="G39" s="436"/>
      <c r="H39" s="436"/>
      <c r="I39" s="436"/>
      <c r="J39" s="455"/>
      <c r="K39" s="148" t="s">
        <v>150</v>
      </c>
      <c r="L39" s="113">
        <v>240</v>
      </c>
      <c r="M39" s="448">
        <v>16</v>
      </c>
      <c r="N39" s="449"/>
      <c r="O39" s="108">
        <f t="shared" ref="O39" si="0">+M39*L39</f>
        <v>3840</v>
      </c>
      <c r="P39" s="153"/>
    </row>
    <row r="40" spans="2:16" ht="13.5" thickBot="1">
      <c r="B40" s="152"/>
      <c r="C40" s="437"/>
      <c r="D40" s="438"/>
      <c r="E40" s="438"/>
      <c r="F40" s="438"/>
      <c r="G40" s="438"/>
      <c r="H40" s="438"/>
      <c r="I40" s="438"/>
      <c r="J40" s="447"/>
      <c r="K40" s="189"/>
      <c r="L40" s="191"/>
      <c r="M40" s="448"/>
      <c r="N40" s="449"/>
      <c r="O40" s="108"/>
      <c r="P40" s="153"/>
    </row>
    <row r="41" spans="2:16" ht="14.25" thickBot="1">
      <c r="B41" s="152"/>
      <c r="C41" s="413" t="s">
        <v>55</v>
      </c>
      <c r="D41" s="414"/>
      <c r="E41" s="414"/>
      <c r="F41" s="414"/>
      <c r="G41" s="414"/>
      <c r="H41" s="414"/>
      <c r="I41" s="414"/>
      <c r="J41" s="414"/>
      <c r="K41" s="414"/>
      <c r="L41" s="414"/>
      <c r="M41" s="414"/>
      <c r="N41" s="415"/>
      <c r="O41" s="107">
        <f>SUM(O39:O40)</f>
        <v>3840</v>
      </c>
      <c r="P41" s="153"/>
    </row>
    <row r="42" spans="2:16">
      <c r="B42" s="152"/>
      <c r="C42" s="422" t="s">
        <v>58</v>
      </c>
      <c r="D42" s="423"/>
      <c r="E42" s="423"/>
      <c r="F42" s="423"/>
      <c r="G42" s="423"/>
      <c r="H42" s="423"/>
      <c r="I42" s="423"/>
      <c r="J42" s="423"/>
      <c r="K42" s="423"/>
      <c r="L42" s="423"/>
      <c r="M42" s="423"/>
      <c r="N42" s="423"/>
      <c r="O42" s="424"/>
      <c r="P42" s="153"/>
    </row>
    <row r="43" spans="2:16">
      <c r="B43" s="152"/>
      <c r="C43" s="425"/>
      <c r="D43" s="426"/>
      <c r="E43" s="426"/>
      <c r="F43" s="426"/>
      <c r="G43" s="426"/>
      <c r="H43" s="426"/>
      <c r="I43" s="426"/>
      <c r="J43" s="426"/>
      <c r="K43" s="426"/>
      <c r="L43" s="426"/>
      <c r="M43" s="426"/>
      <c r="N43" s="426"/>
      <c r="O43" s="427"/>
      <c r="P43" s="153"/>
    </row>
    <row r="44" spans="2:16" ht="13.5" thickBot="1">
      <c r="B44" s="152"/>
      <c r="C44" s="428"/>
      <c r="D44" s="429"/>
      <c r="E44" s="429"/>
      <c r="F44" s="429"/>
      <c r="G44" s="429"/>
      <c r="H44" s="429"/>
      <c r="I44" s="429"/>
      <c r="J44" s="429"/>
      <c r="K44" s="429"/>
      <c r="L44" s="429"/>
      <c r="M44" s="429"/>
      <c r="N44" s="429"/>
      <c r="O44" s="430"/>
      <c r="P44" s="153"/>
    </row>
    <row r="45" spans="2:16" ht="13.5">
      <c r="B45" s="152"/>
      <c r="C45" s="431" t="s">
        <v>59</v>
      </c>
      <c r="D45" s="432"/>
      <c r="E45" s="432"/>
      <c r="F45" s="432"/>
      <c r="G45" s="432"/>
      <c r="H45" s="432"/>
      <c r="I45" s="432"/>
      <c r="J45" s="106" t="s">
        <v>60</v>
      </c>
      <c r="K45" s="149" t="s">
        <v>61</v>
      </c>
      <c r="L45" s="112" t="s">
        <v>62</v>
      </c>
      <c r="M45" s="445" t="s">
        <v>63</v>
      </c>
      <c r="N45" s="446"/>
      <c r="O45" s="111" t="s">
        <v>54</v>
      </c>
      <c r="P45" s="153"/>
    </row>
    <row r="46" spans="2:16">
      <c r="B46" s="152"/>
      <c r="C46" s="435"/>
      <c r="D46" s="436"/>
      <c r="E46" s="436"/>
      <c r="F46" s="436"/>
      <c r="G46" s="436"/>
      <c r="H46" s="436"/>
      <c r="I46" s="436"/>
      <c r="J46" s="109"/>
      <c r="K46" s="110"/>
      <c r="L46" s="109"/>
      <c r="M46" s="443"/>
      <c r="N46" s="444"/>
      <c r="O46" s="197"/>
      <c r="P46" s="153"/>
    </row>
    <row r="47" spans="2:16" ht="13.5" thickBot="1">
      <c r="B47" s="152"/>
      <c r="C47" s="437"/>
      <c r="D47" s="438"/>
      <c r="E47" s="438"/>
      <c r="F47" s="438"/>
      <c r="G47" s="438"/>
      <c r="H47" s="438"/>
      <c r="I47" s="438"/>
      <c r="J47" s="100"/>
      <c r="K47" s="74"/>
      <c r="L47" s="100"/>
      <c r="M47" s="439"/>
      <c r="N47" s="440"/>
      <c r="O47" s="197"/>
      <c r="P47" s="153"/>
    </row>
    <row r="48" spans="2:16" ht="14.25" thickBot="1">
      <c r="B48" s="152"/>
      <c r="C48" s="413" t="s">
        <v>55</v>
      </c>
      <c r="D48" s="414"/>
      <c r="E48" s="414"/>
      <c r="F48" s="414"/>
      <c r="G48" s="414"/>
      <c r="H48" s="414"/>
      <c r="I48" s="414"/>
      <c r="J48" s="414"/>
      <c r="K48" s="414"/>
      <c r="L48" s="414"/>
      <c r="M48" s="414"/>
      <c r="N48" s="415"/>
      <c r="O48" s="198">
        <f>SUM(O46:O47)</f>
        <v>0</v>
      </c>
      <c r="P48" s="153"/>
    </row>
    <row r="49" spans="2:16">
      <c r="B49" s="152"/>
      <c r="C49" s="422" t="s">
        <v>64</v>
      </c>
      <c r="D49" s="423"/>
      <c r="E49" s="423"/>
      <c r="F49" s="423"/>
      <c r="G49" s="423"/>
      <c r="H49" s="423"/>
      <c r="I49" s="423"/>
      <c r="J49" s="423"/>
      <c r="K49" s="423"/>
      <c r="L49" s="423"/>
      <c r="M49" s="423"/>
      <c r="N49" s="423"/>
      <c r="O49" s="424"/>
      <c r="P49" s="153"/>
    </row>
    <row r="50" spans="2:16">
      <c r="B50" s="152"/>
      <c r="C50" s="425"/>
      <c r="D50" s="426"/>
      <c r="E50" s="426"/>
      <c r="F50" s="426"/>
      <c r="G50" s="426"/>
      <c r="H50" s="426"/>
      <c r="I50" s="426"/>
      <c r="J50" s="426"/>
      <c r="K50" s="426"/>
      <c r="L50" s="426"/>
      <c r="M50" s="426"/>
      <c r="N50" s="426"/>
      <c r="O50" s="427"/>
      <c r="P50" s="153"/>
    </row>
    <row r="51" spans="2:16" ht="13.5" thickBot="1">
      <c r="B51" s="152"/>
      <c r="C51" s="428"/>
      <c r="D51" s="429"/>
      <c r="E51" s="429"/>
      <c r="F51" s="429"/>
      <c r="G51" s="429"/>
      <c r="H51" s="429"/>
      <c r="I51" s="429"/>
      <c r="J51" s="429"/>
      <c r="K51" s="429"/>
      <c r="L51" s="429"/>
      <c r="M51" s="429"/>
      <c r="N51" s="429"/>
      <c r="O51" s="430"/>
      <c r="P51" s="153"/>
    </row>
    <row r="52" spans="2:16" ht="13.5">
      <c r="B52" s="152"/>
      <c r="C52" s="431" t="s">
        <v>65</v>
      </c>
      <c r="D52" s="432"/>
      <c r="E52" s="432"/>
      <c r="F52" s="432"/>
      <c r="G52" s="432"/>
      <c r="H52" s="432"/>
      <c r="I52" s="432"/>
      <c r="J52" s="106" t="s">
        <v>66</v>
      </c>
      <c r="K52" s="149" t="s">
        <v>67</v>
      </c>
      <c r="L52" s="98" t="s">
        <v>68</v>
      </c>
      <c r="M52" s="433" t="s">
        <v>53</v>
      </c>
      <c r="N52" s="434"/>
      <c r="O52" s="97" t="s">
        <v>54</v>
      </c>
      <c r="P52" s="153"/>
    </row>
    <row r="53" spans="2:16">
      <c r="B53" s="152"/>
      <c r="C53" s="105" t="s">
        <v>120</v>
      </c>
      <c r="D53" s="104"/>
      <c r="E53" s="104"/>
      <c r="F53" s="104"/>
      <c r="G53" s="104"/>
      <c r="H53" s="104"/>
      <c r="I53" s="104"/>
      <c r="J53" s="103">
        <f>3640000/30</f>
        <v>121333.33333333333</v>
      </c>
      <c r="K53" s="190">
        <f>3159576/30</f>
        <v>105319.2</v>
      </c>
      <c r="L53" s="101">
        <f>J53+K53</f>
        <v>226652.53333333333</v>
      </c>
      <c r="M53" s="546">
        <v>1.0999999999999999E-2</v>
      </c>
      <c r="N53" s="547"/>
      <c r="O53" s="197">
        <f>L53*M53</f>
        <v>2493.1778666666664</v>
      </c>
      <c r="P53" s="153"/>
    </row>
    <row r="54" spans="2:16">
      <c r="B54" s="152"/>
      <c r="C54" s="105"/>
      <c r="D54" s="104"/>
      <c r="E54" s="104"/>
      <c r="F54" s="104"/>
      <c r="G54" s="104"/>
      <c r="H54" s="104"/>
      <c r="I54" s="104"/>
      <c r="J54" s="103"/>
      <c r="K54" s="102"/>
      <c r="L54" s="101"/>
      <c r="M54" s="441"/>
      <c r="N54" s="442"/>
      <c r="O54" s="199"/>
      <c r="P54" s="153"/>
    </row>
    <row r="55" spans="2:16">
      <c r="B55" s="152"/>
      <c r="C55" s="105"/>
      <c r="D55" s="104"/>
      <c r="E55" s="104"/>
      <c r="F55" s="104"/>
      <c r="G55" s="104"/>
      <c r="H55" s="104"/>
      <c r="I55" s="104"/>
      <c r="J55" s="103"/>
      <c r="K55" s="102"/>
      <c r="L55" s="101"/>
      <c r="M55" s="443"/>
      <c r="N55" s="444"/>
      <c r="O55" s="199"/>
      <c r="P55" s="153"/>
    </row>
    <row r="56" spans="2:16" ht="13.5" thickBot="1">
      <c r="B56" s="152"/>
      <c r="C56" s="437"/>
      <c r="D56" s="438"/>
      <c r="E56" s="438"/>
      <c r="F56" s="438"/>
      <c r="G56" s="438"/>
      <c r="H56" s="438"/>
      <c r="I56" s="438"/>
      <c r="J56" s="100"/>
      <c r="K56" s="74"/>
      <c r="L56" s="100"/>
      <c r="M56" s="439"/>
      <c r="N56" s="440"/>
      <c r="O56" s="200"/>
      <c r="P56" s="153"/>
    </row>
    <row r="57" spans="2:16" ht="14.25" thickBot="1">
      <c r="B57" s="152"/>
      <c r="C57" s="413" t="s">
        <v>55</v>
      </c>
      <c r="D57" s="414"/>
      <c r="E57" s="414"/>
      <c r="F57" s="414"/>
      <c r="G57" s="414"/>
      <c r="H57" s="414"/>
      <c r="I57" s="414"/>
      <c r="J57" s="414"/>
      <c r="K57" s="414"/>
      <c r="L57" s="414"/>
      <c r="M57" s="414"/>
      <c r="N57" s="415"/>
      <c r="O57" s="198">
        <f>+SUM(O53:O56)</f>
        <v>2493.1778666666664</v>
      </c>
      <c r="P57" s="153"/>
    </row>
    <row r="58" spans="2:16" ht="13.5" thickBot="1">
      <c r="B58" s="152"/>
      <c r="C58" s="79"/>
      <c r="O58" s="78"/>
      <c r="P58" s="153"/>
    </row>
    <row r="59" spans="2:16" ht="13.5" thickBot="1">
      <c r="B59" s="152"/>
      <c r="C59" s="416" t="s">
        <v>69</v>
      </c>
      <c r="D59" s="417"/>
      <c r="E59" s="417"/>
      <c r="F59" s="417"/>
      <c r="G59" s="417"/>
      <c r="H59" s="417"/>
      <c r="I59" s="417"/>
      <c r="J59" s="417"/>
      <c r="K59" s="417"/>
      <c r="L59" s="417"/>
      <c r="M59" s="417"/>
      <c r="N59" s="418"/>
      <c r="O59" s="206">
        <f>O57+O48+O41+O34</f>
        <v>11682.768538666667</v>
      </c>
      <c r="P59" s="153"/>
    </row>
    <row r="60" spans="2:16">
      <c r="B60" s="152"/>
      <c r="C60" s="422" t="s">
        <v>70</v>
      </c>
      <c r="D60" s="423"/>
      <c r="E60" s="423"/>
      <c r="F60" s="423"/>
      <c r="G60" s="423"/>
      <c r="H60" s="423"/>
      <c r="I60" s="423"/>
      <c r="J60" s="423"/>
      <c r="K60" s="423"/>
      <c r="L60" s="423"/>
      <c r="M60" s="423"/>
      <c r="N60" s="423"/>
      <c r="O60" s="424"/>
      <c r="P60" s="153"/>
    </row>
    <row r="61" spans="2:16">
      <c r="B61" s="152"/>
      <c r="C61" s="425"/>
      <c r="D61" s="426"/>
      <c r="E61" s="426"/>
      <c r="F61" s="426"/>
      <c r="G61" s="426"/>
      <c r="H61" s="426"/>
      <c r="I61" s="426"/>
      <c r="J61" s="426"/>
      <c r="K61" s="426"/>
      <c r="L61" s="426"/>
      <c r="M61" s="426"/>
      <c r="N61" s="426"/>
      <c r="O61" s="427"/>
      <c r="P61" s="153"/>
    </row>
    <row r="62" spans="2:16" ht="13.5" thickBot="1">
      <c r="B62" s="152"/>
      <c r="C62" s="428"/>
      <c r="D62" s="429"/>
      <c r="E62" s="429"/>
      <c r="F62" s="429"/>
      <c r="G62" s="429"/>
      <c r="H62" s="429"/>
      <c r="I62" s="429"/>
      <c r="J62" s="429"/>
      <c r="K62" s="429"/>
      <c r="L62" s="429"/>
      <c r="M62" s="429"/>
      <c r="N62" s="429"/>
      <c r="O62" s="430"/>
      <c r="P62" s="153"/>
    </row>
    <row r="63" spans="2:16" ht="13.5">
      <c r="B63" s="152"/>
      <c r="C63" s="431" t="s">
        <v>71</v>
      </c>
      <c r="D63" s="432"/>
      <c r="E63" s="432"/>
      <c r="F63" s="432"/>
      <c r="G63" s="432"/>
      <c r="H63" s="432"/>
      <c r="I63" s="432"/>
      <c r="J63" s="149"/>
      <c r="K63" s="150"/>
      <c r="L63" s="98" t="s">
        <v>72</v>
      </c>
      <c r="M63" s="433" t="s">
        <v>73</v>
      </c>
      <c r="N63" s="434"/>
      <c r="O63" s="97"/>
      <c r="P63" s="153"/>
    </row>
    <row r="64" spans="2:16">
      <c r="B64" s="152"/>
      <c r="C64" s="435" t="s">
        <v>21</v>
      </c>
      <c r="D64" s="436"/>
      <c r="E64" s="436"/>
      <c r="F64" s="436"/>
      <c r="G64" s="436"/>
      <c r="H64" s="436"/>
      <c r="I64" s="436"/>
      <c r="J64" s="95"/>
      <c r="K64" s="94"/>
      <c r="L64" s="91">
        <v>0.3</v>
      </c>
      <c r="M64" s="516">
        <f>O59*L64</f>
        <v>3504.8305616000002</v>
      </c>
      <c r="N64" s="517"/>
      <c r="O64" s="204">
        <f>M64</f>
        <v>3504.8305616000002</v>
      </c>
      <c r="P64" s="153"/>
    </row>
    <row r="65" spans="2:16">
      <c r="B65" s="152"/>
      <c r="C65" s="96" t="s">
        <v>74</v>
      </c>
      <c r="D65" s="80"/>
      <c r="E65" s="80"/>
      <c r="F65" s="80"/>
      <c r="G65" s="80"/>
      <c r="H65" s="80"/>
      <c r="I65" s="80"/>
      <c r="J65" s="95"/>
      <c r="K65" s="94"/>
      <c r="L65" s="91">
        <v>0</v>
      </c>
      <c r="M65" s="516"/>
      <c r="N65" s="517"/>
      <c r="O65" s="204">
        <f t="shared" ref="O65:O66" si="1">M65</f>
        <v>0</v>
      </c>
      <c r="P65" s="153"/>
    </row>
    <row r="66" spans="2:16" ht="13.5" thickBot="1">
      <c r="B66" s="152"/>
      <c r="C66" s="146" t="s">
        <v>75</v>
      </c>
      <c r="D66" s="147"/>
      <c r="E66" s="147"/>
      <c r="F66" s="147"/>
      <c r="G66" s="147"/>
      <c r="H66" s="147"/>
      <c r="I66" s="147"/>
      <c r="J66" s="93"/>
      <c r="K66" s="92"/>
      <c r="L66" s="91">
        <v>0.05</v>
      </c>
      <c r="M66" s="518">
        <f>O59*L66</f>
        <v>584.13842693333334</v>
      </c>
      <c r="N66" s="519"/>
      <c r="O66" s="204">
        <f t="shared" si="1"/>
        <v>584.13842693333334</v>
      </c>
      <c r="P66" s="153"/>
    </row>
    <row r="67" spans="2:16" ht="14.25" thickBot="1">
      <c r="B67" s="152"/>
      <c r="C67" s="413" t="s">
        <v>55</v>
      </c>
      <c r="D67" s="414"/>
      <c r="E67" s="414"/>
      <c r="F67" s="414"/>
      <c r="G67" s="414"/>
      <c r="H67" s="414"/>
      <c r="I67" s="414"/>
      <c r="J67" s="414"/>
      <c r="K67" s="414"/>
      <c r="L67" s="414"/>
      <c r="M67" s="414"/>
      <c r="N67" s="415"/>
      <c r="O67" s="205">
        <f>SUM(O64:O66)</f>
        <v>4088.9689885333337</v>
      </c>
      <c r="P67" s="153"/>
    </row>
    <row r="68" spans="2:16" ht="13.5" thickBot="1">
      <c r="B68" s="152"/>
      <c r="C68" s="79"/>
      <c r="O68" s="207"/>
      <c r="P68" s="153"/>
    </row>
    <row r="69" spans="2:16" ht="13.5" thickBot="1">
      <c r="B69" s="152"/>
      <c r="C69" s="416" t="s">
        <v>76</v>
      </c>
      <c r="D69" s="417"/>
      <c r="E69" s="417"/>
      <c r="F69" s="417"/>
      <c r="G69" s="417"/>
      <c r="H69" s="417"/>
      <c r="I69" s="417"/>
      <c r="J69" s="417"/>
      <c r="K69" s="417"/>
      <c r="L69" s="417"/>
      <c r="M69" s="417"/>
      <c r="N69" s="418"/>
      <c r="O69" s="203">
        <f>O67+O59</f>
        <v>15771.737527200001</v>
      </c>
      <c r="P69" s="153"/>
    </row>
    <row r="70" spans="2:16">
      <c r="B70" s="152"/>
      <c r="C70" s="90"/>
      <c r="D70" s="89"/>
      <c r="E70" s="89"/>
      <c r="F70" s="89"/>
      <c r="G70" s="89"/>
      <c r="H70" s="89"/>
      <c r="I70" s="89"/>
      <c r="J70" s="89"/>
      <c r="K70" s="89"/>
      <c r="L70" s="89"/>
      <c r="M70" s="89"/>
      <c r="N70" s="89"/>
      <c r="O70" s="88"/>
      <c r="P70" s="153"/>
    </row>
    <row r="71" spans="2:16">
      <c r="B71" s="152"/>
      <c r="C71" s="79"/>
      <c r="O71" s="78"/>
      <c r="P71" s="153"/>
    </row>
    <row r="72" spans="2:16">
      <c r="B72" s="152"/>
      <c r="C72" s="79"/>
      <c r="O72" s="78"/>
      <c r="P72" s="153"/>
    </row>
    <row r="73" spans="2:16">
      <c r="B73" s="152"/>
      <c r="C73" s="79"/>
      <c r="H73" s="81" t="s">
        <v>77</v>
      </c>
      <c r="I73" s="81"/>
      <c r="J73" s="81"/>
      <c r="K73" s="81"/>
      <c r="O73" s="78"/>
      <c r="P73" s="153"/>
    </row>
    <row r="74" spans="2:16" ht="13.5">
      <c r="B74" s="152"/>
      <c r="C74" s="87"/>
      <c r="D74" s="156"/>
      <c r="E74" s="156"/>
      <c r="F74" s="156"/>
      <c r="G74" s="156"/>
      <c r="H74" s="81" t="s">
        <v>78</v>
      </c>
      <c r="I74" s="156"/>
      <c r="J74" s="156"/>
      <c r="K74" s="156"/>
      <c r="L74" s="156"/>
      <c r="M74" s="156"/>
      <c r="N74" s="156"/>
      <c r="O74" s="86"/>
      <c r="P74" s="153"/>
    </row>
    <row r="75" spans="2:16" ht="13.5">
      <c r="B75" s="152"/>
      <c r="C75" s="87"/>
      <c r="D75" s="156"/>
      <c r="E75" s="156"/>
      <c r="F75" s="156"/>
      <c r="G75" s="156"/>
      <c r="H75" s="81" t="s">
        <v>79</v>
      </c>
      <c r="K75" s="156"/>
      <c r="L75" s="156"/>
      <c r="M75" s="156"/>
      <c r="N75" s="156"/>
      <c r="O75" s="86"/>
      <c r="P75" s="153"/>
    </row>
    <row r="76" spans="2:16">
      <c r="B76" s="152"/>
      <c r="C76" s="82"/>
      <c r="D76" s="157"/>
      <c r="E76" s="157"/>
      <c r="F76" s="157"/>
      <c r="G76" s="157"/>
      <c r="H76" s="81" t="s">
        <v>80</v>
      </c>
      <c r="I76" s="157"/>
      <c r="J76" s="157"/>
      <c r="K76" s="157"/>
      <c r="L76" s="157"/>
      <c r="M76" s="157"/>
      <c r="N76" s="157"/>
      <c r="O76" s="76"/>
      <c r="P76" s="153"/>
    </row>
    <row r="77" spans="2:16">
      <c r="B77" s="152"/>
      <c r="C77" s="79"/>
      <c r="H77" s="73" t="s">
        <v>81</v>
      </c>
      <c r="O77" s="78"/>
      <c r="P77" s="153"/>
    </row>
    <row r="78" spans="2:16" ht="13.5">
      <c r="B78" s="152"/>
      <c r="C78" s="85" t="s">
        <v>82</v>
      </c>
      <c r="D78" s="145"/>
      <c r="E78" s="145"/>
      <c r="F78" s="145"/>
      <c r="G78" s="145"/>
      <c r="H78" s="145"/>
      <c r="I78" s="145"/>
      <c r="J78" s="145"/>
      <c r="K78" s="145"/>
      <c r="L78" s="145"/>
      <c r="M78" s="145"/>
      <c r="N78" s="145"/>
      <c r="O78" s="84"/>
      <c r="P78" s="153"/>
    </row>
    <row r="79" spans="2:16">
      <c r="B79" s="152"/>
      <c r="C79" s="419"/>
      <c r="D79" s="420"/>
      <c r="E79" s="420"/>
      <c r="F79" s="420"/>
      <c r="G79" s="420"/>
      <c r="H79" s="420"/>
      <c r="I79" s="420"/>
      <c r="J79" s="420"/>
      <c r="K79" s="420"/>
      <c r="L79" s="420"/>
      <c r="M79" s="420"/>
      <c r="N79" s="420"/>
      <c r="O79" s="421"/>
      <c r="P79" s="153"/>
    </row>
    <row r="80" spans="2:16">
      <c r="B80" s="152"/>
      <c r="C80" s="419"/>
      <c r="D80" s="420"/>
      <c r="E80" s="420"/>
      <c r="F80" s="420"/>
      <c r="G80" s="420"/>
      <c r="H80" s="420"/>
      <c r="I80" s="420"/>
      <c r="J80" s="420"/>
      <c r="K80" s="420"/>
      <c r="L80" s="420"/>
      <c r="M80" s="420"/>
      <c r="N80" s="420"/>
      <c r="O80" s="421"/>
      <c r="P80" s="153"/>
    </row>
    <row r="81" spans="2:16">
      <c r="B81" s="152"/>
      <c r="C81" s="82"/>
      <c r="D81" s="157"/>
      <c r="E81" s="157"/>
      <c r="F81" s="157"/>
      <c r="G81" s="157"/>
      <c r="H81" s="157"/>
      <c r="I81" s="157"/>
      <c r="J81" s="157"/>
      <c r="K81" s="157"/>
      <c r="L81" s="157"/>
      <c r="M81" s="157"/>
      <c r="N81" s="157"/>
      <c r="O81" s="76"/>
      <c r="P81" s="153"/>
    </row>
    <row r="82" spans="2:16">
      <c r="B82" s="152"/>
      <c r="C82" s="83" t="s">
        <v>83</v>
      </c>
      <c r="D82" s="157"/>
      <c r="E82" s="157"/>
      <c r="F82" s="157"/>
      <c r="G82" s="157"/>
      <c r="H82" s="157"/>
      <c r="I82" s="157"/>
      <c r="J82" s="157"/>
      <c r="K82" s="157"/>
      <c r="L82" s="157"/>
      <c r="M82" s="157"/>
      <c r="N82" s="157"/>
      <c r="O82" s="76"/>
      <c r="P82" s="153"/>
    </row>
    <row r="83" spans="2:16" ht="12.75" customHeight="1">
      <c r="B83" s="152"/>
      <c r="C83" s="400" t="s">
        <v>84</v>
      </c>
      <c r="D83" s="401"/>
      <c r="E83" s="401"/>
      <c r="F83" s="401"/>
      <c r="G83" s="401"/>
      <c r="H83" s="401"/>
      <c r="I83" s="401"/>
      <c r="J83" s="401"/>
      <c r="K83" s="401"/>
      <c r="L83" s="401"/>
      <c r="M83" s="401"/>
      <c r="N83" s="401"/>
      <c r="O83" s="402"/>
      <c r="P83" s="153"/>
    </row>
    <row r="84" spans="2:16">
      <c r="B84" s="152"/>
      <c r="C84" s="400"/>
      <c r="D84" s="401"/>
      <c r="E84" s="401"/>
      <c r="F84" s="401"/>
      <c r="G84" s="401"/>
      <c r="H84" s="401"/>
      <c r="I84" s="401"/>
      <c r="J84" s="401"/>
      <c r="K84" s="401"/>
      <c r="L84" s="401"/>
      <c r="M84" s="401"/>
      <c r="N84" s="401"/>
      <c r="O84" s="402"/>
      <c r="P84" s="153"/>
    </row>
    <row r="85" spans="2:16" ht="12.95" customHeight="1">
      <c r="B85" s="152"/>
      <c r="C85" s="400" t="s">
        <v>85</v>
      </c>
      <c r="D85" s="401"/>
      <c r="E85" s="401"/>
      <c r="F85" s="401"/>
      <c r="G85" s="401"/>
      <c r="H85" s="401"/>
      <c r="I85" s="401"/>
      <c r="J85" s="401"/>
      <c r="K85" s="401"/>
      <c r="L85" s="401"/>
      <c r="M85" s="401"/>
      <c r="N85" s="401"/>
      <c r="O85" s="402"/>
      <c r="P85" s="153"/>
    </row>
    <row r="86" spans="2:16">
      <c r="B86" s="152"/>
      <c r="C86" s="400"/>
      <c r="D86" s="401"/>
      <c r="E86" s="401"/>
      <c r="F86" s="401"/>
      <c r="G86" s="401"/>
      <c r="H86" s="401"/>
      <c r="I86" s="401"/>
      <c r="J86" s="401"/>
      <c r="K86" s="401"/>
      <c r="L86" s="401"/>
      <c r="M86" s="401"/>
      <c r="N86" s="401"/>
      <c r="O86" s="402"/>
      <c r="P86" s="153"/>
    </row>
    <row r="87" spans="2:16">
      <c r="B87" s="152"/>
      <c r="C87" s="82"/>
      <c r="D87" s="157"/>
      <c r="E87" s="157"/>
      <c r="F87" s="157"/>
      <c r="G87" s="157"/>
      <c r="H87" s="157"/>
      <c r="I87" s="157"/>
      <c r="J87" s="157"/>
      <c r="K87" s="157"/>
      <c r="L87" s="157"/>
      <c r="M87" s="157"/>
      <c r="N87" s="157"/>
      <c r="O87" s="76"/>
      <c r="P87" s="153"/>
    </row>
    <row r="88" spans="2:16">
      <c r="B88" s="152"/>
      <c r="C88" s="79"/>
      <c r="H88" s="81" t="s">
        <v>77</v>
      </c>
      <c r="O88" s="78"/>
      <c r="P88" s="153"/>
    </row>
    <row r="89" spans="2:16">
      <c r="B89" s="152"/>
      <c r="C89" s="79"/>
      <c r="H89" s="73" t="s">
        <v>78</v>
      </c>
      <c r="I89" s="80"/>
      <c r="J89" s="80"/>
      <c r="K89" s="80"/>
      <c r="O89" s="78"/>
      <c r="P89" s="153"/>
    </row>
    <row r="90" spans="2:16">
      <c r="B90" s="152"/>
      <c r="C90" s="79"/>
      <c r="H90" s="73" t="s">
        <v>86</v>
      </c>
      <c r="I90" s="158"/>
      <c r="J90" s="158"/>
      <c r="K90" s="158"/>
      <c r="O90" s="78"/>
      <c r="P90" s="153"/>
    </row>
    <row r="91" spans="2:16">
      <c r="B91" s="152"/>
      <c r="C91" s="77"/>
      <c r="D91" s="157"/>
      <c r="E91" s="157"/>
      <c r="F91" s="157"/>
      <c r="G91" s="157"/>
      <c r="H91" s="73" t="s">
        <v>80</v>
      </c>
      <c r="L91" s="157"/>
      <c r="M91" s="157"/>
      <c r="N91" s="157"/>
      <c r="O91" s="76"/>
      <c r="P91" s="153"/>
    </row>
    <row r="92" spans="2:16" ht="17.25" customHeight="1">
      <c r="B92" s="152"/>
      <c r="C92" s="75"/>
      <c r="D92" s="159"/>
      <c r="E92" s="159"/>
      <c r="K92" s="403"/>
      <c r="L92" s="403"/>
      <c r="M92" s="403"/>
      <c r="N92" s="403"/>
      <c r="O92" s="404"/>
      <c r="P92" s="153"/>
    </row>
    <row r="93" spans="2:16" ht="18.75" customHeight="1" thickBot="1">
      <c r="B93" s="152"/>
      <c r="C93" s="407"/>
      <c r="D93" s="408"/>
      <c r="E93" s="408"/>
      <c r="F93" s="74"/>
      <c r="G93" s="74"/>
      <c r="H93" s="74"/>
      <c r="I93" s="74"/>
      <c r="J93" s="74"/>
      <c r="K93" s="405"/>
      <c r="L93" s="405"/>
      <c r="M93" s="405"/>
      <c r="N93" s="405"/>
      <c r="O93" s="406"/>
      <c r="P93" s="153"/>
    </row>
    <row r="94" spans="2:16" ht="13.5" thickBot="1">
      <c r="B94" s="160"/>
      <c r="C94" s="161"/>
      <c r="D94" s="161"/>
      <c r="E94" s="161"/>
      <c r="F94" s="161"/>
      <c r="G94" s="161"/>
      <c r="H94" s="161"/>
      <c r="I94" s="161"/>
      <c r="J94" s="161"/>
      <c r="K94" s="161"/>
      <c r="L94" s="161"/>
      <c r="M94" s="161"/>
      <c r="N94" s="161"/>
      <c r="O94" s="161"/>
      <c r="P94" s="162"/>
    </row>
    <row r="95" spans="2:16" ht="13.5" thickTop="1"/>
  </sheetData>
  <mergeCells count="83">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J40"/>
    <mergeCell ref="M40:N40"/>
    <mergeCell ref="C41:N41"/>
    <mergeCell ref="C42:O44"/>
    <mergeCell ref="C45:I45"/>
    <mergeCell ref="M45:N45"/>
    <mergeCell ref="C46:I46"/>
    <mergeCell ref="M46:N46"/>
    <mergeCell ref="C47:I47"/>
    <mergeCell ref="M47:N47"/>
    <mergeCell ref="C48:N48"/>
    <mergeCell ref="C35:O37"/>
    <mergeCell ref="C38:J38"/>
    <mergeCell ref="M38:N38"/>
    <mergeCell ref="C39:J39"/>
    <mergeCell ref="M39:N39"/>
    <mergeCell ref="H31:I31"/>
    <mergeCell ref="J31:K31"/>
    <mergeCell ref="M31:N31"/>
    <mergeCell ref="M32:N32"/>
    <mergeCell ref="C34:N34"/>
    <mergeCell ref="D25:L25"/>
    <mergeCell ref="M25:N25"/>
    <mergeCell ref="C33:G33"/>
    <mergeCell ref="H33:I33"/>
    <mergeCell ref="J33:K33"/>
    <mergeCell ref="M33:N33"/>
    <mergeCell ref="C26:O28"/>
    <mergeCell ref="C29:G29"/>
    <mergeCell ref="H29:I29"/>
    <mergeCell ref="J29:K29"/>
    <mergeCell ref="M29:N29"/>
    <mergeCell ref="C30:G30"/>
    <mergeCell ref="H30:I30"/>
    <mergeCell ref="J30:K30"/>
    <mergeCell ref="M30:N30"/>
    <mergeCell ref="C31:G31"/>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FEA45-D62E-459E-95A5-B5DB5B763BF4}">
  <dimension ref="B1:P95"/>
  <sheetViews>
    <sheetView showGridLines="0" view="pageBreakPreview" topLeftCell="A42" zoomScale="80" zoomScaleNormal="80" zoomScaleSheetLayoutView="80" zoomScalePageLayoutView="85" workbookViewId="0">
      <selection activeCell="M31" sqref="M31:N31"/>
    </sheetView>
  </sheetViews>
  <sheetFormatPr baseColWidth="10" defaultColWidth="11.42578125" defaultRowHeight="12.75"/>
  <cols>
    <col min="1" max="2" width="3.140625" style="73" customWidth="1"/>
    <col min="3" max="3" width="14.7109375" style="73" customWidth="1"/>
    <col min="4" max="4" width="15.5703125" style="73" customWidth="1"/>
    <col min="5" max="9" width="11.42578125" style="73"/>
    <col min="10" max="10" width="14.140625" style="73" customWidth="1"/>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9</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8</v>
      </c>
      <c r="D25" s="471" t="s">
        <v>99</v>
      </c>
      <c r="E25" s="472"/>
      <c r="F25" s="472"/>
      <c r="G25" s="472"/>
      <c r="H25" s="472"/>
      <c r="I25" s="472"/>
      <c r="J25" s="472"/>
      <c r="K25" s="472"/>
      <c r="L25" s="473"/>
      <c r="M25" s="471" t="s">
        <v>103</v>
      </c>
      <c r="N25" s="473"/>
      <c r="O25" s="118">
        <v>1455</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4.25" thickBot="1">
      <c r="B29" s="152"/>
      <c r="C29" s="530" t="s">
        <v>47</v>
      </c>
      <c r="D29" s="531"/>
      <c r="E29" s="531"/>
      <c r="F29" s="531"/>
      <c r="G29" s="532"/>
      <c r="H29" s="533" t="s">
        <v>50</v>
      </c>
      <c r="I29" s="534"/>
      <c r="J29" s="535" t="s">
        <v>51</v>
      </c>
      <c r="K29" s="536"/>
      <c r="L29" s="209" t="s">
        <v>52</v>
      </c>
      <c r="M29" s="533" t="s">
        <v>53</v>
      </c>
      <c r="N29" s="537"/>
      <c r="O29" s="210" t="s">
        <v>54</v>
      </c>
      <c r="P29" s="153"/>
    </row>
    <row r="30" spans="2:16" ht="13.5" thickBot="1">
      <c r="B30" s="152"/>
      <c r="C30" s="522" t="s">
        <v>114</v>
      </c>
      <c r="D30" s="523"/>
      <c r="E30" s="523"/>
      <c r="F30" s="523"/>
      <c r="G30" s="524"/>
      <c r="H30" s="528"/>
      <c r="I30" s="529"/>
      <c r="J30" s="528"/>
      <c r="K30" s="529"/>
      <c r="L30" s="215">
        <f>O53</f>
        <v>1457.0520000000001</v>
      </c>
      <c r="M30" s="538">
        <v>9.6000000000000002E-2</v>
      </c>
      <c r="N30" s="538"/>
      <c r="O30" s="212">
        <f>L30*M30</f>
        <v>139.87699200000003</v>
      </c>
      <c r="P30" s="153"/>
    </row>
    <row r="31" spans="2:16" ht="13.5" thickBot="1">
      <c r="B31" s="152"/>
      <c r="C31" s="525" t="s">
        <v>133</v>
      </c>
      <c r="D31" s="526"/>
      <c r="E31" s="526"/>
      <c r="F31" s="526"/>
      <c r="G31" s="527"/>
      <c r="H31" s="450"/>
      <c r="I31" s="451"/>
      <c r="J31" s="450"/>
      <c r="K31" s="451"/>
      <c r="L31" s="115">
        <v>107100</v>
      </c>
      <c r="M31" s="450">
        <v>2E-3</v>
      </c>
      <c r="N31" s="451"/>
      <c r="O31" s="212">
        <f>L31*M31</f>
        <v>214.20000000000002</v>
      </c>
      <c r="P31" s="153"/>
    </row>
    <row r="32" spans="2:16" ht="15.75" customHeight="1">
      <c r="B32" s="152"/>
      <c r="C32" s="525" t="s">
        <v>134</v>
      </c>
      <c r="D32" s="526"/>
      <c r="E32" s="526"/>
      <c r="F32" s="526"/>
      <c r="G32" s="527"/>
      <c r="H32" s="192"/>
      <c r="I32" s="193"/>
      <c r="J32" s="192"/>
      <c r="K32" s="193"/>
      <c r="L32" s="115">
        <v>59000</v>
      </c>
      <c r="M32" s="450">
        <v>2E-3</v>
      </c>
      <c r="N32" s="420"/>
      <c r="O32" s="212">
        <f>L32*M32</f>
        <v>118</v>
      </c>
      <c r="P32" s="153"/>
    </row>
    <row r="33" spans="2:16">
      <c r="B33" s="152"/>
      <c r="C33" s="539"/>
      <c r="D33" s="540"/>
      <c r="E33" s="540"/>
      <c r="F33" s="540"/>
      <c r="G33" s="540"/>
      <c r="H33" s="541"/>
      <c r="I33" s="541"/>
      <c r="J33" s="541"/>
      <c r="K33" s="541"/>
      <c r="L33" s="115"/>
      <c r="M33" s="542"/>
      <c r="N33" s="542"/>
      <c r="O33" s="214"/>
      <c r="P33" s="153"/>
    </row>
    <row r="34" spans="2:16" ht="14.25" thickBot="1">
      <c r="B34" s="152"/>
      <c r="C34" s="543" t="s">
        <v>55</v>
      </c>
      <c r="D34" s="544"/>
      <c r="E34" s="544"/>
      <c r="F34" s="544"/>
      <c r="G34" s="544"/>
      <c r="H34" s="544"/>
      <c r="I34" s="544"/>
      <c r="J34" s="544"/>
      <c r="K34" s="544"/>
      <c r="L34" s="544"/>
      <c r="M34" s="544"/>
      <c r="N34" s="545"/>
      <c r="O34" s="208">
        <f>SUM(O30:O33)</f>
        <v>472.07699200000002</v>
      </c>
      <c r="P34" s="153"/>
    </row>
    <row r="35" spans="2:16" ht="13.5" customHeight="1">
      <c r="B35" s="152"/>
      <c r="C35" s="422" t="s">
        <v>56</v>
      </c>
      <c r="D35" s="423"/>
      <c r="E35" s="423"/>
      <c r="F35" s="423"/>
      <c r="G35" s="423"/>
      <c r="H35" s="423"/>
      <c r="I35" s="423"/>
      <c r="J35" s="423"/>
      <c r="K35" s="423"/>
      <c r="L35" s="423"/>
      <c r="M35" s="423"/>
      <c r="N35" s="423"/>
      <c r="O35" s="424"/>
      <c r="P35" s="153"/>
    </row>
    <row r="36" spans="2:16">
      <c r="B36" s="152"/>
      <c r="C36" s="425"/>
      <c r="D36" s="426"/>
      <c r="E36" s="426"/>
      <c r="F36" s="426"/>
      <c r="G36" s="426"/>
      <c r="H36" s="426"/>
      <c r="I36" s="426"/>
      <c r="J36" s="426"/>
      <c r="K36" s="426"/>
      <c r="L36" s="426"/>
      <c r="M36" s="426"/>
      <c r="N36" s="426"/>
      <c r="O36" s="427"/>
      <c r="P36" s="153"/>
    </row>
    <row r="37" spans="2:16" ht="13.5" thickBot="1">
      <c r="B37" s="152"/>
      <c r="C37" s="428"/>
      <c r="D37" s="429"/>
      <c r="E37" s="429"/>
      <c r="F37" s="429"/>
      <c r="G37" s="429"/>
      <c r="H37" s="429"/>
      <c r="I37" s="429"/>
      <c r="J37" s="429"/>
      <c r="K37" s="429"/>
      <c r="L37" s="429"/>
      <c r="M37" s="429"/>
      <c r="N37" s="429"/>
      <c r="O37" s="430"/>
      <c r="P37" s="153"/>
    </row>
    <row r="38" spans="2:16" ht="13.5">
      <c r="B38" s="152"/>
      <c r="C38" s="431" t="s">
        <v>47</v>
      </c>
      <c r="D38" s="432"/>
      <c r="E38" s="432"/>
      <c r="F38" s="432"/>
      <c r="G38" s="432"/>
      <c r="H38" s="432"/>
      <c r="I38" s="432"/>
      <c r="J38" s="446"/>
      <c r="K38" s="151" t="s">
        <v>48</v>
      </c>
      <c r="L38" s="106" t="s">
        <v>9</v>
      </c>
      <c r="M38" s="445" t="s">
        <v>57</v>
      </c>
      <c r="N38" s="446"/>
      <c r="O38" s="111" t="s">
        <v>54</v>
      </c>
      <c r="P38" s="153"/>
    </row>
    <row r="39" spans="2:16" ht="13.5" thickBot="1">
      <c r="B39" s="152"/>
      <c r="C39" s="435" t="s">
        <v>131</v>
      </c>
      <c r="D39" s="436"/>
      <c r="E39" s="436"/>
      <c r="F39" s="436"/>
      <c r="G39" s="436"/>
      <c r="H39" s="436"/>
      <c r="I39" s="436"/>
      <c r="J39" s="455"/>
      <c r="K39" s="148" t="s">
        <v>113</v>
      </c>
      <c r="L39" s="113">
        <v>0.309</v>
      </c>
      <c r="M39" s="448">
        <v>24500</v>
      </c>
      <c r="N39" s="449"/>
      <c r="O39" s="108">
        <f t="shared" ref="O39" si="0">+M39*L39</f>
        <v>7570.5</v>
      </c>
      <c r="P39" s="153"/>
    </row>
    <row r="40" spans="2:16" ht="13.5" thickBot="1">
      <c r="B40" s="152"/>
      <c r="C40" s="437"/>
      <c r="D40" s="438"/>
      <c r="E40" s="438"/>
      <c r="F40" s="438"/>
      <c r="G40" s="438"/>
      <c r="H40" s="438"/>
      <c r="I40" s="438"/>
      <c r="J40" s="447"/>
      <c r="K40" s="189"/>
      <c r="L40" s="191"/>
      <c r="M40" s="448"/>
      <c r="N40" s="449"/>
      <c r="O40" s="108"/>
      <c r="P40" s="153"/>
    </row>
    <row r="41" spans="2:16" ht="14.25" thickBot="1">
      <c r="B41" s="152"/>
      <c r="C41" s="413" t="s">
        <v>55</v>
      </c>
      <c r="D41" s="414"/>
      <c r="E41" s="414"/>
      <c r="F41" s="414"/>
      <c r="G41" s="414"/>
      <c r="H41" s="414"/>
      <c r="I41" s="414"/>
      <c r="J41" s="414"/>
      <c r="K41" s="414"/>
      <c r="L41" s="414"/>
      <c r="M41" s="414"/>
      <c r="N41" s="415"/>
      <c r="O41" s="107">
        <f>SUM(O39:O40)</f>
        <v>7570.5</v>
      </c>
      <c r="P41" s="153"/>
    </row>
    <row r="42" spans="2:16">
      <c r="B42" s="152"/>
      <c r="C42" s="422" t="s">
        <v>58</v>
      </c>
      <c r="D42" s="423"/>
      <c r="E42" s="423"/>
      <c r="F42" s="423"/>
      <c r="G42" s="423"/>
      <c r="H42" s="423"/>
      <c r="I42" s="423"/>
      <c r="J42" s="423"/>
      <c r="K42" s="423"/>
      <c r="L42" s="423"/>
      <c r="M42" s="423"/>
      <c r="N42" s="423"/>
      <c r="O42" s="424"/>
      <c r="P42" s="153"/>
    </row>
    <row r="43" spans="2:16">
      <c r="B43" s="152"/>
      <c r="C43" s="425"/>
      <c r="D43" s="426"/>
      <c r="E43" s="426"/>
      <c r="F43" s="426"/>
      <c r="G43" s="426"/>
      <c r="H43" s="426"/>
      <c r="I43" s="426"/>
      <c r="J43" s="426"/>
      <c r="K43" s="426"/>
      <c r="L43" s="426"/>
      <c r="M43" s="426"/>
      <c r="N43" s="426"/>
      <c r="O43" s="427"/>
      <c r="P43" s="153"/>
    </row>
    <row r="44" spans="2:16" ht="13.5" thickBot="1">
      <c r="B44" s="152"/>
      <c r="C44" s="428"/>
      <c r="D44" s="429"/>
      <c r="E44" s="429"/>
      <c r="F44" s="429"/>
      <c r="G44" s="429"/>
      <c r="H44" s="429"/>
      <c r="I44" s="429"/>
      <c r="J44" s="429"/>
      <c r="K44" s="429"/>
      <c r="L44" s="429"/>
      <c r="M44" s="429"/>
      <c r="N44" s="429"/>
      <c r="O44" s="430"/>
      <c r="P44" s="153"/>
    </row>
    <row r="45" spans="2:16" ht="13.5">
      <c r="B45" s="152"/>
      <c r="C45" s="431" t="s">
        <v>59</v>
      </c>
      <c r="D45" s="432"/>
      <c r="E45" s="432"/>
      <c r="F45" s="432"/>
      <c r="G45" s="432"/>
      <c r="H45" s="432"/>
      <c r="I45" s="432"/>
      <c r="J45" s="106" t="s">
        <v>60</v>
      </c>
      <c r="K45" s="149" t="s">
        <v>61</v>
      </c>
      <c r="L45" s="112" t="s">
        <v>62</v>
      </c>
      <c r="M45" s="445" t="s">
        <v>63</v>
      </c>
      <c r="N45" s="446"/>
      <c r="O45" s="111" t="s">
        <v>54</v>
      </c>
      <c r="P45" s="153"/>
    </row>
    <row r="46" spans="2:16">
      <c r="B46" s="152"/>
      <c r="C46" s="435"/>
      <c r="D46" s="436"/>
      <c r="E46" s="436"/>
      <c r="F46" s="436"/>
      <c r="G46" s="436"/>
      <c r="H46" s="436"/>
      <c r="I46" s="436"/>
      <c r="J46" s="109"/>
      <c r="K46" s="110"/>
      <c r="L46" s="109"/>
      <c r="M46" s="443"/>
      <c r="N46" s="444"/>
      <c r="O46" s="197"/>
      <c r="P46" s="153"/>
    </row>
    <row r="47" spans="2:16" ht="13.5" thickBot="1">
      <c r="B47" s="152"/>
      <c r="C47" s="437"/>
      <c r="D47" s="438"/>
      <c r="E47" s="438"/>
      <c r="F47" s="438"/>
      <c r="G47" s="438"/>
      <c r="H47" s="438"/>
      <c r="I47" s="438"/>
      <c r="J47" s="100"/>
      <c r="K47" s="74"/>
      <c r="L47" s="100"/>
      <c r="M47" s="439"/>
      <c r="N47" s="440"/>
      <c r="O47" s="197"/>
      <c r="P47" s="153"/>
    </row>
    <row r="48" spans="2:16" ht="14.25" thickBot="1">
      <c r="B48" s="152"/>
      <c r="C48" s="413" t="s">
        <v>55</v>
      </c>
      <c r="D48" s="414"/>
      <c r="E48" s="414"/>
      <c r="F48" s="414"/>
      <c r="G48" s="414"/>
      <c r="H48" s="414"/>
      <c r="I48" s="414"/>
      <c r="J48" s="414"/>
      <c r="K48" s="414"/>
      <c r="L48" s="414"/>
      <c r="M48" s="414"/>
      <c r="N48" s="415"/>
      <c r="O48" s="198">
        <f>SUM(O46:O47)</f>
        <v>0</v>
      </c>
      <c r="P48" s="153"/>
    </row>
    <row r="49" spans="2:16">
      <c r="B49" s="152"/>
      <c r="C49" s="422" t="s">
        <v>64</v>
      </c>
      <c r="D49" s="423"/>
      <c r="E49" s="423"/>
      <c r="F49" s="423"/>
      <c r="G49" s="423"/>
      <c r="H49" s="423"/>
      <c r="I49" s="423"/>
      <c r="J49" s="423"/>
      <c r="K49" s="423"/>
      <c r="L49" s="423"/>
      <c r="M49" s="423"/>
      <c r="N49" s="423"/>
      <c r="O49" s="424"/>
      <c r="P49" s="153"/>
    </row>
    <row r="50" spans="2:16">
      <c r="B50" s="152"/>
      <c r="C50" s="425"/>
      <c r="D50" s="426"/>
      <c r="E50" s="426"/>
      <c r="F50" s="426"/>
      <c r="G50" s="426"/>
      <c r="H50" s="426"/>
      <c r="I50" s="426"/>
      <c r="J50" s="426"/>
      <c r="K50" s="426"/>
      <c r="L50" s="426"/>
      <c r="M50" s="426"/>
      <c r="N50" s="426"/>
      <c r="O50" s="427"/>
      <c r="P50" s="153"/>
    </row>
    <row r="51" spans="2:16" ht="13.5" thickBot="1">
      <c r="B51" s="152"/>
      <c r="C51" s="428"/>
      <c r="D51" s="429"/>
      <c r="E51" s="429"/>
      <c r="F51" s="429"/>
      <c r="G51" s="429"/>
      <c r="H51" s="429"/>
      <c r="I51" s="429"/>
      <c r="J51" s="429"/>
      <c r="K51" s="429"/>
      <c r="L51" s="429"/>
      <c r="M51" s="429"/>
      <c r="N51" s="429"/>
      <c r="O51" s="430"/>
      <c r="P51" s="153"/>
    </row>
    <row r="52" spans="2:16" ht="13.5">
      <c r="B52" s="152"/>
      <c r="C52" s="431" t="s">
        <v>65</v>
      </c>
      <c r="D52" s="432"/>
      <c r="E52" s="432"/>
      <c r="F52" s="432"/>
      <c r="G52" s="432"/>
      <c r="H52" s="432"/>
      <c r="I52" s="432"/>
      <c r="J52" s="106" t="s">
        <v>66</v>
      </c>
      <c r="K52" s="149" t="s">
        <v>67</v>
      </c>
      <c r="L52" s="98" t="s">
        <v>68</v>
      </c>
      <c r="M52" s="433" t="s">
        <v>53</v>
      </c>
      <c r="N52" s="434"/>
      <c r="O52" s="97" t="s">
        <v>54</v>
      </c>
      <c r="P52" s="153"/>
    </row>
    <row r="53" spans="2:16">
      <c r="B53" s="152"/>
      <c r="C53" s="105" t="s">
        <v>132</v>
      </c>
      <c r="D53" s="104"/>
      <c r="E53" s="104"/>
      <c r="F53" s="104"/>
      <c r="G53" s="104"/>
      <c r="H53" s="104"/>
      <c r="I53" s="104"/>
      <c r="J53" s="103">
        <f>(1300000/30)</f>
        <v>43333.333333333336</v>
      </c>
      <c r="K53" s="190">
        <f>(1128420/30)</f>
        <v>37614</v>
      </c>
      <c r="L53" s="101">
        <f>J53+K53</f>
        <v>80947.333333333343</v>
      </c>
      <c r="M53" s="546">
        <v>1.7999999999999999E-2</v>
      </c>
      <c r="N53" s="547"/>
      <c r="O53" s="197">
        <f>L53*M53</f>
        <v>1457.0520000000001</v>
      </c>
      <c r="P53" s="153"/>
    </row>
    <row r="54" spans="2:16">
      <c r="B54" s="152"/>
      <c r="C54" s="105"/>
      <c r="D54" s="104"/>
      <c r="E54" s="104"/>
      <c r="F54" s="104"/>
      <c r="G54" s="104"/>
      <c r="H54" s="104"/>
      <c r="I54" s="104"/>
      <c r="J54" s="103"/>
      <c r="K54" s="102"/>
      <c r="L54" s="101"/>
      <c r="M54" s="441"/>
      <c r="N54" s="442"/>
      <c r="O54" s="199"/>
      <c r="P54" s="153"/>
    </row>
    <row r="55" spans="2:16">
      <c r="B55" s="152"/>
      <c r="C55" s="105"/>
      <c r="D55" s="104"/>
      <c r="E55" s="104"/>
      <c r="F55" s="104"/>
      <c r="G55" s="104"/>
      <c r="H55" s="104"/>
      <c r="I55" s="104"/>
      <c r="J55" s="103"/>
      <c r="K55" s="102"/>
      <c r="L55" s="101"/>
      <c r="M55" s="443"/>
      <c r="N55" s="444"/>
      <c r="O55" s="199"/>
      <c r="P55" s="153"/>
    </row>
    <row r="56" spans="2:16" ht="13.5" thickBot="1">
      <c r="B56" s="152"/>
      <c r="C56" s="437"/>
      <c r="D56" s="438"/>
      <c r="E56" s="438"/>
      <c r="F56" s="438"/>
      <c r="G56" s="438"/>
      <c r="H56" s="438"/>
      <c r="I56" s="438"/>
      <c r="J56" s="100"/>
      <c r="K56" s="74"/>
      <c r="L56" s="100"/>
      <c r="M56" s="439"/>
      <c r="N56" s="440"/>
      <c r="O56" s="200"/>
      <c r="P56" s="153"/>
    </row>
    <row r="57" spans="2:16" ht="14.25" thickBot="1">
      <c r="B57" s="152"/>
      <c r="C57" s="413" t="s">
        <v>55</v>
      </c>
      <c r="D57" s="414"/>
      <c r="E57" s="414"/>
      <c r="F57" s="414"/>
      <c r="G57" s="414"/>
      <c r="H57" s="414"/>
      <c r="I57" s="414"/>
      <c r="J57" s="414"/>
      <c r="K57" s="414"/>
      <c r="L57" s="414"/>
      <c r="M57" s="414"/>
      <c r="N57" s="415"/>
      <c r="O57" s="198">
        <f>+SUM(O53:O56)</f>
        <v>1457.0520000000001</v>
      </c>
      <c r="P57" s="153"/>
    </row>
    <row r="58" spans="2:16" ht="13.5" thickBot="1">
      <c r="B58" s="152"/>
      <c r="C58" s="79"/>
      <c r="O58" s="78"/>
      <c r="P58" s="153"/>
    </row>
    <row r="59" spans="2:16" ht="13.5" thickBot="1">
      <c r="B59" s="152"/>
      <c r="C59" s="416" t="s">
        <v>69</v>
      </c>
      <c r="D59" s="417"/>
      <c r="E59" s="417"/>
      <c r="F59" s="417"/>
      <c r="G59" s="417"/>
      <c r="H59" s="417"/>
      <c r="I59" s="417"/>
      <c r="J59" s="417"/>
      <c r="K59" s="417"/>
      <c r="L59" s="417"/>
      <c r="M59" s="417"/>
      <c r="N59" s="418"/>
      <c r="O59" s="206">
        <f>O57+O48+O41+O34</f>
        <v>9499.6289919999999</v>
      </c>
      <c r="P59" s="153"/>
    </row>
    <row r="60" spans="2:16">
      <c r="B60" s="152"/>
      <c r="C60" s="422" t="s">
        <v>70</v>
      </c>
      <c r="D60" s="423"/>
      <c r="E60" s="423"/>
      <c r="F60" s="423"/>
      <c r="G60" s="423"/>
      <c r="H60" s="423"/>
      <c r="I60" s="423"/>
      <c r="J60" s="423"/>
      <c r="K60" s="423"/>
      <c r="L60" s="423"/>
      <c r="M60" s="423"/>
      <c r="N60" s="423"/>
      <c r="O60" s="424"/>
      <c r="P60" s="153"/>
    </row>
    <row r="61" spans="2:16">
      <c r="B61" s="152"/>
      <c r="C61" s="425"/>
      <c r="D61" s="426"/>
      <c r="E61" s="426"/>
      <c r="F61" s="426"/>
      <c r="G61" s="426"/>
      <c r="H61" s="426"/>
      <c r="I61" s="426"/>
      <c r="J61" s="426"/>
      <c r="K61" s="426"/>
      <c r="L61" s="426"/>
      <c r="M61" s="426"/>
      <c r="N61" s="426"/>
      <c r="O61" s="427"/>
      <c r="P61" s="153"/>
    </row>
    <row r="62" spans="2:16" ht="13.5" thickBot="1">
      <c r="B62" s="152"/>
      <c r="C62" s="428"/>
      <c r="D62" s="429"/>
      <c r="E62" s="429"/>
      <c r="F62" s="429"/>
      <c r="G62" s="429"/>
      <c r="H62" s="429"/>
      <c r="I62" s="429"/>
      <c r="J62" s="429"/>
      <c r="K62" s="429"/>
      <c r="L62" s="429"/>
      <c r="M62" s="429"/>
      <c r="N62" s="429"/>
      <c r="O62" s="430"/>
      <c r="P62" s="153"/>
    </row>
    <row r="63" spans="2:16" ht="13.5">
      <c r="B63" s="152"/>
      <c r="C63" s="431" t="s">
        <v>71</v>
      </c>
      <c r="D63" s="432"/>
      <c r="E63" s="432"/>
      <c r="F63" s="432"/>
      <c r="G63" s="432"/>
      <c r="H63" s="432"/>
      <c r="I63" s="432"/>
      <c r="J63" s="149"/>
      <c r="K63" s="150"/>
      <c r="L63" s="98" t="s">
        <v>72</v>
      </c>
      <c r="M63" s="433" t="s">
        <v>73</v>
      </c>
      <c r="N63" s="434"/>
      <c r="O63" s="97"/>
      <c r="P63" s="153"/>
    </row>
    <row r="64" spans="2:16">
      <c r="B64" s="152"/>
      <c r="C64" s="435" t="s">
        <v>21</v>
      </c>
      <c r="D64" s="436"/>
      <c r="E64" s="436"/>
      <c r="F64" s="436"/>
      <c r="G64" s="436"/>
      <c r="H64" s="436"/>
      <c r="I64" s="436"/>
      <c r="J64" s="95"/>
      <c r="K64" s="94"/>
      <c r="L64" s="91">
        <v>0.3</v>
      </c>
      <c r="M64" s="516">
        <f>O59*L64</f>
        <v>2849.8886975999999</v>
      </c>
      <c r="N64" s="517"/>
      <c r="O64" s="204">
        <f>M64</f>
        <v>2849.8886975999999</v>
      </c>
      <c r="P64" s="153"/>
    </row>
    <row r="65" spans="2:16">
      <c r="B65" s="152"/>
      <c r="C65" s="96" t="s">
        <v>74</v>
      </c>
      <c r="D65" s="80"/>
      <c r="E65" s="80"/>
      <c r="F65" s="80"/>
      <c r="G65" s="80"/>
      <c r="H65" s="80"/>
      <c r="I65" s="80"/>
      <c r="J65" s="95"/>
      <c r="K65" s="94"/>
      <c r="L65" s="91">
        <v>0</v>
      </c>
      <c r="M65" s="516"/>
      <c r="N65" s="517"/>
      <c r="O65" s="204">
        <f t="shared" ref="O65:O66" si="1">M65</f>
        <v>0</v>
      </c>
      <c r="P65" s="153"/>
    </row>
    <row r="66" spans="2:16" ht="13.5" thickBot="1">
      <c r="B66" s="152"/>
      <c r="C66" s="146" t="s">
        <v>75</v>
      </c>
      <c r="D66" s="147"/>
      <c r="E66" s="147"/>
      <c r="F66" s="147"/>
      <c r="G66" s="147"/>
      <c r="H66" s="147"/>
      <c r="I66" s="147"/>
      <c r="J66" s="93"/>
      <c r="K66" s="92"/>
      <c r="L66" s="91">
        <v>0.05</v>
      </c>
      <c r="M66" s="518">
        <f>O59*L66</f>
        <v>474.98144960000002</v>
      </c>
      <c r="N66" s="519"/>
      <c r="O66" s="204">
        <f t="shared" si="1"/>
        <v>474.98144960000002</v>
      </c>
      <c r="P66" s="153"/>
    </row>
    <row r="67" spans="2:16" ht="14.25" thickBot="1">
      <c r="B67" s="152"/>
      <c r="C67" s="413" t="s">
        <v>55</v>
      </c>
      <c r="D67" s="414"/>
      <c r="E67" s="414"/>
      <c r="F67" s="414"/>
      <c r="G67" s="414"/>
      <c r="H67" s="414"/>
      <c r="I67" s="414"/>
      <c r="J67" s="414"/>
      <c r="K67" s="414"/>
      <c r="L67" s="414"/>
      <c r="M67" s="414"/>
      <c r="N67" s="415"/>
      <c r="O67" s="205">
        <f>SUM(O64:O66)</f>
        <v>3324.8701471999998</v>
      </c>
      <c r="P67" s="153"/>
    </row>
    <row r="68" spans="2:16" ht="13.5" thickBot="1">
      <c r="B68" s="152"/>
      <c r="C68" s="79"/>
      <c r="O68" s="207"/>
      <c r="P68" s="153"/>
    </row>
    <row r="69" spans="2:16" ht="13.5" thickBot="1">
      <c r="B69" s="152"/>
      <c r="C69" s="416" t="s">
        <v>76</v>
      </c>
      <c r="D69" s="417"/>
      <c r="E69" s="417"/>
      <c r="F69" s="417"/>
      <c r="G69" s="417"/>
      <c r="H69" s="417"/>
      <c r="I69" s="417"/>
      <c r="J69" s="417"/>
      <c r="K69" s="417"/>
      <c r="L69" s="417"/>
      <c r="M69" s="417"/>
      <c r="N69" s="418"/>
      <c r="O69" s="203">
        <f>O67+O59</f>
        <v>12824.499139199999</v>
      </c>
      <c r="P69" s="153"/>
    </row>
    <row r="70" spans="2:16">
      <c r="B70" s="152"/>
      <c r="C70" s="90"/>
      <c r="D70" s="89"/>
      <c r="E70" s="89"/>
      <c r="F70" s="89"/>
      <c r="G70" s="89"/>
      <c r="H70" s="89"/>
      <c r="I70" s="89"/>
      <c r="J70" s="89"/>
      <c r="K70" s="89"/>
      <c r="L70" s="89"/>
      <c r="M70" s="89"/>
      <c r="N70" s="89"/>
      <c r="O70" s="88"/>
      <c r="P70" s="153"/>
    </row>
    <row r="71" spans="2:16">
      <c r="B71" s="152"/>
      <c r="C71" s="79"/>
      <c r="O71" s="78"/>
      <c r="P71" s="153"/>
    </row>
    <row r="72" spans="2:16">
      <c r="B72" s="152"/>
      <c r="C72" s="79"/>
      <c r="O72" s="78"/>
      <c r="P72" s="153"/>
    </row>
    <row r="73" spans="2:16">
      <c r="B73" s="152"/>
      <c r="C73" s="79"/>
      <c r="H73" s="81" t="s">
        <v>77</v>
      </c>
      <c r="I73" s="81"/>
      <c r="J73" s="81"/>
      <c r="K73" s="81"/>
      <c r="O73" s="78"/>
      <c r="P73" s="153"/>
    </row>
    <row r="74" spans="2:16" ht="13.5">
      <c r="B74" s="152"/>
      <c r="C74" s="87"/>
      <c r="D74" s="156"/>
      <c r="E74" s="156"/>
      <c r="F74" s="156"/>
      <c r="G74" s="156"/>
      <c r="H74" s="81" t="s">
        <v>78</v>
      </c>
      <c r="I74" s="156"/>
      <c r="J74" s="156"/>
      <c r="K74" s="156"/>
      <c r="L74" s="156"/>
      <c r="M74" s="156"/>
      <c r="N74" s="156"/>
      <c r="O74" s="86"/>
      <c r="P74" s="153"/>
    </row>
    <row r="75" spans="2:16" ht="13.5">
      <c r="B75" s="152"/>
      <c r="C75" s="87"/>
      <c r="D75" s="156"/>
      <c r="E75" s="156"/>
      <c r="F75" s="156"/>
      <c r="G75" s="156"/>
      <c r="H75" s="81" t="s">
        <v>79</v>
      </c>
      <c r="K75" s="156"/>
      <c r="L75" s="156"/>
      <c r="M75" s="156"/>
      <c r="N75" s="156"/>
      <c r="O75" s="86"/>
      <c r="P75" s="153"/>
    </row>
    <row r="76" spans="2:16">
      <c r="B76" s="152"/>
      <c r="C76" s="82"/>
      <c r="D76" s="157"/>
      <c r="E76" s="157"/>
      <c r="F76" s="157"/>
      <c r="G76" s="157"/>
      <c r="H76" s="81" t="s">
        <v>80</v>
      </c>
      <c r="I76" s="157"/>
      <c r="J76" s="157"/>
      <c r="K76" s="157"/>
      <c r="L76" s="157"/>
      <c r="M76" s="157"/>
      <c r="N76" s="157"/>
      <c r="O76" s="76"/>
      <c r="P76" s="153"/>
    </row>
    <row r="77" spans="2:16">
      <c r="B77" s="152"/>
      <c r="C77" s="79"/>
      <c r="H77" s="73" t="s">
        <v>81</v>
      </c>
      <c r="O77" s="78"/>
      <c r="P77" s="153"/>
    </row>
    <row r="78" spans="2:16" ht="13.5">
      <c r="B78" s="152"/>
      <c r="C78" s="85" t="s">
        <v>82</v>
      </c>
      <c r="D78" s="145"/>
      <c r="E78" s="145"/>
      <c r="F78" s="145"/>
      <c r="G78" s="145"/>
      <c r="H78" s="145"/>
      <c r="I78" s="145"/>
      <c r="J78" s="145"/>
      <c r="K78" s="145"/>
      <c r="L78" s="145"/>
      <c r="M78" s="145"/>
      <c r="N78" s="145"/>
      <c r="O78" s="84"/>
      <c r="P78" s="153"/>
    </row>
    <row r="79" spans="2:16">
      <c r="B79" s="152"/>
      <c r="C79" s="419"/>
      <c r="D79" s="420"/>
      <c r="E79" s="420"/>
      <c r="F79" s="420"/>
      <c r="G79" s="420"/>
      <c r="H79" s="420"/>
      <c r="I79" s="420"/>
      <c r="J79" s="420"/>
      <c r="K79" s="420"/>
      <c r="L79" s="420"/>
      <c r="M79" s="420"/>
      <c r="N79" s="420"/>
      <c r="O79" s="421"/>
      <c r="P79" s="153"/>
    </row>
    <row r="80" spans="2:16">
      <c r="B80" s="152"/>
      <c r="C80" s="419"/>
      <c r="D80" s="420"/>
      <c r="E80" s="420"/>
      <c r="F80" s="420"/>
      <c r="G80" s="420"/>
      <c r="H80" s="420"/>
      <c r="I80" s="420"/>
      <c r="J80" s="420"/>
      <c r="K80" s="420"/>
      <c r="L80" s="420"/>
      <c r="M80" s="420"/>
      <c r="N80" s="420"/>
      <c r="O80" s="421"/>
      <c r="P80" s="153"/>
    </row>
    <row r="81" spans="2:16">
      <c r="B81" s="152"/>
      <c r="C81" s="82"/>
      <c r="D81" s="157"/>
      <c r="E81" s="157"/>
      <c r="F81" s="157"/>
      <c r="G81" s="157"/>
      <c r="H81" s="157"/>
      <c r="I81" s="157"/>
      <c r="J81" s="157"/>
      <c r="K81" s="157"/>
      <c r="L81" s="157"/>
      <c r="M81" s="157"/>
      <c r="N81" s="157"/>
      <c r="O81" s="76"/>
      <c r="P81" s="153"/>
    </row>
    <row r="82" spans="2:16">
      <c r="B82" s="152"/>
      <c r="C82" s="83" t="s">
        <v>83</v>
      </c>
      <c r="D82" s="157"/>
      <c r="E82" s="157"/>
      <c r="F82" s="157"/>
      <c r="G82" s="157"/>
      <c r="H82" s="157"/>
      <c r="I82" s="157"/>
      <c r="J82" s="157"/>
      <c r="K82" s="157"/>
      <c r="L82" s="157"/>
      <c r="M82" s="157"/>
      <c r="N82" s="157"/>
      <c r="O82" s="76"/>
      <c r="P82" s="153"/>
    </row>
    <row r="83" spans="2:16" ht="12.75" customHeight="1">
      <c r="B83" s="152"/>
      <c r="C83" s="400" t="s">
        <v>84</v>
      </c>
      <c r="D83" s="401"/>
      <c r="E83" s="401"/>
      <c r="F83" s="401"/>
      <c r="G83" s="401"/>
      <c r="H83" s="401"/>
      <c r="I83" s="401"/>
      <c r="J83" s="401"/>
      <c r="K83" s="401"/>
      <c r="L83" s="401"/>
      <c r="M83" s="401"/>
      <c r="N83" s="401"/>
      <c r="O83" s="402"/>
      <c r="P83" s="153"/>
    </row>
    <row r="84" spans="2:16">
      <c r="B84" s="152"/>
      <c r="C84" s="400"/>
      <c r="D84" s="401"/>
      <c r="E84" s="401"/>
      <c r="F84" s="401"/>
      <c r="G84" s="401"/>
      <c r="H84" s="401"/>
      <c r="I84" s="401"/>
      <c r="J84" s="401"/>
      <c r="K84" s="401"/>
      <c r="L84" s="401"/>
      <c r="M84" s="401"/>
      <c r="N84" s="401"/>
      <c r="O84" s="402"/>
      <c r="P84" s="153"/>
    </row>
    <row r="85" spans="2:16" ht="12.95" customHeight="1">
      <c r="B85" s="152"/>
      <c r="C85" s="400" t="s">
        <v>85</v>
      </c>
      <c r="D85" s="401"/>
      <c r="E85" s="401"/>
      <c r="F85" s="401"/>
      <c r="G85" s="401"/>
      <c r="H85" s="401"/>
      <c r="I85" s="401"/>
      <c r="J85" s="401"/>
      <c r="K85" s="401"/>
      <c r="L85" s="401"/>
      <c r="M85" s="401"/>
      <c r="N85" s="401"/>
      <c r="O85" s="402"/>
      <c r="P85" s="153"/>
    </row>
    <row r="86" spans="2:16">
      <c r="B86" s="152"/>
      <c r="C86" s="400"/>
      <c r="D86" s="401"/>
      <c r="E86" s="401"/>
      <c r="F86" s="401"/>
      <c r="G86" s="401"/>
      <c r="H86" s="401"/>
      <c r="I86" s="401"/>
      <c r="J86" s="401"/>
      <c r="K86" s="401"/>
      <c r="L86" s="401"/>
      <c r="M86" s="401"/>
      <c r="N86" s="401"/>
      <c r="O86" s="402"/>
      <c r="P86" s="153"/>
    </row>
    <row r="87" spans="2:16">
      <c r="B87" s="152"/>
      <c r="C87" s="82"/>
      <c r="D87" s="157"/>
      <c r="E87" s="157"/>
      <c r="F87" s="157"/>
      <c r="G87" s="157"/>
      <c r="H87" s="157"/>
      <c r="I87" s="157"/>
      <c r="J87" s="157"/>
      <c r="K87" s="157"/>
      <c r="L87" s="157"/>
      <c r="M87" s="157"/>
      <c r="N87" s="157"/>
      <c r="O87" s="76"/>
      <c r="P87" s="153"/>
    </row>
    <row r="88" spans="2:16">
      <c r="B88" s="152"/>
      <c r="C88" s="79"/>
      <c r="H88" s="81" t="s">
        <v>77</v>
      </c>
      <c r="O88" s="78"/>
      <c r="P88" s="153"/>
    </row>
    <row r="89" spans="2:16">
      <c r="B89" s="152"/>
      <c r="C89" s="79"/>
      <c r="H89" s="73" t="s">
        <v>78</v>
      </c>
      <c r="I89" s="80"/>
      <c r="J89" s="80"/>
      <c r="K89" s="80"/>
      <c r="O89" s="78"/>
      <c r="P89" s="153"/>
    </row>
    <row r="90" spans="2:16">
      <c r="B90" s="152"/>
      <c r="C90" s="79"/>
      <c r="H90" s="73" t="s">
        <v>86</v>
      </c>
      <c r="I90" s="158"/>
      <c r="J90" s="158"/>
      <c r="K90" s="158"/>
      <c r="O90" s="78"/>
      <c r="P90" s="153"/>
    </row>
    <row r="91" spans="2:16">
      <c r="B91" s="152"/>
      <c r="C91" s="77"/>
      <c r="D91" s="157"/>
      <c r="E91" s="157"/>
      <c r="F91" s="157"/>
      <c r="G91" s="157"/>
      <c r="H91" s="73" t="s">
        <v>80</v>
      </c>
      <c r="L91" s="157"/>
      <c r="M91" s="157"/>
      <c r="N91" s="157"/>
      <c r="O91" s="76"/>
      <c r="P91" s="153"/>
    </row>
    <row r="92" spans="2:16" ht="17.25" customHeight="1">
      <c r="B92" s="152"/>
      <c r="C92" s="75"/>
      <c r="D92" s="159"/>
      <c r="E92" s="159"/>
      <c r="K92" s="403"/>
      <c r="L92" s="403"/>
      <c r="M92" s="403"/>
      <c r="N92" s="403"/>
      <c r="O92" s="404"/>
      <c r="P92" s="153"/>
    </row>
    <row r="93" spans="2:16" ht="18.75" customHeight="1" thickBot="1">
      <c r="B93" s="152"/>
      <c r="C93" s="407"/>
      <c r="D93" s="408"/>
      <c r="E93" s="408"/>
      <c r="F93" s="74"/>
      <c r="G93" s="74"/>
      <c r="H93" s="74"/>
      <c r="I93" s="74"/>
      <c r="J93" s="74"/>
      <c r="K93" s="405"/>
      <c r="L93" s="405"/>
      <c r="M93" s="405"/>
      <c r="N93" s="405"/>
      <c r="O93" s="406"/>
      <c r="P93" s="153"/>
    </row>
    <row r="94" spans="2:16" ht="13.5" thickBot="1">
      <c r="B94" s="160"/>
      <c r="C94" s="161"/>
      <c r="D94" s="161"/>
      <c r="E94" s="161"/>
      <c r="F94" s="161"/>
      <c r="G94" s="161"/>
      <c r="H94" s="161"/>
      <c r="I94" s="161"/>
      <c r="J94" s="161"/>
      <c r="K94" s="161"/>
      <c r="L94" s="161"/>
      <c r="M94" s="161"/>
      <c r="N94" s="161"/>
      <c r="O94" s="161"/>
      <c r="P94" s="162"/>
    </row>
    <row r="95" spans="2:16" ht="13.5" thickTop="1"/>
  </sheetData>
  <mergeCells count="8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O12:O14"/>
    <mergeCell ref="D14:K14"/>
    <mergeCell ref="D25:L25"/>
    <mergeCell ref="M25:N25"/>
    <mergeCell ref="C33:G33"/>
    <mergeCell ref="H33:I33"/>
    <mergeCell ref="J33:K33"/>
    <mergeCell ref="M33:N33"/>
    <mergeCell ref="C26:O28"/>
    <mergeCell ref="C29:G29"/>
    <mergeCell ref="H29:I29"/>
    <mergeCell ref="J29:K29"/>
    <mergeCell ref="M29:N29"/>
    <mergeCell ref="C30:G30"/>
    <mergeCell ref="H30:I30"/>
    <mergeCell ref="J30:K30"/>
    <mergeCell ref="M30:N30"/>
    <mergeCell ref="C31:G31"/>
    <mergeCell ref="H31:I31"/>
    <mergeCell ref="J31:K31"/>
    <mergeCell ref="M31:N31"/>
    <mergeCell ref="M32:N32"/>
    <mergeCell ref="C34:N34"/>
    <mergeCell ref="C35:O37"/>
    <mergeCell ref="C38:J38"/>
    <mergeCell ref="M38:N38"/>
    <mergeCell ref="C39:J39"/>
    <mergeCell ref="M39:N39"/>
    <mergeCell ref="C49:O51"/>
    <mergeCell ref="C40:J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83:O84"/>
    <mergeCell ref="C85:O86"/>
    <mergeCell ref="K92:O93"/>
    <mergeCell ref="C93:E93"/>
    <mergeCell ref="C32:G32"/>
    <mergeCell ref="M65:N65"/>
    <mergeCell ref="M66:N66"/>
    <mergeCell ref="C67:N67"/>
    <mergeCell ref="C69:N69"/>
    <mergeCell ref="C79:O79"/>
    <mergeCell ref="C80:O80"/>
    <mergeCell ref="C57:N57"/>
    <mergeCell ref="C59:N59"/>
    <mergeCell ref="C60:O62"/>
    <mergeCell ref="C63:I63"/>
    <mergeCell ref="M63:N63"/>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8973A-2E15-489F-9992-469B32F4B3D8}">
  <dimension ref="B1:P95"/>
  <sheetViews>
    <sheetView showGridLines="0" view="pageBreakPreview" topLeftCell="A43" zoomScale="80" zoomScaleNormal="80" zoomScaleSheetLayoutView="80" zoomScalePageLayoutView="85" workbookViewId="0">
      <selection activeCell="L40" sqref="L40"/>
    </sheetView>
  </sheetViews>
  <sheetFormatPr baseColWidth="10" defaultColWidth="11.42578125" defaultRowHeight="12.75"/>
  <cols>
    <col min="1" max="2" width="3.140625" style="73" customWidth="1"/>
    <col min="3" max="3" width="14.7109375" style="73" customWidth="1"/>
    <col min="4" max="4" width="15.5703125" style="73" customWidth="1"/>
    <col min="5" max="9" width="11.42578125" style="73"/>
    <col min="10" max="10" width="14.140625" style="73" customWidth="1"/>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9</v>
      </c>
      <c r="D25" s="471" t="s">
        <v>100</v>
      </c>
      <c r="E25" s="472"/>
      <c r="F25" s="472"/>
      <c r="G25" s="472"/>
      <c r="H25" s="472"/>
      <c r="I25" s="472"/>
      <c r="J25" s="472"/>
      <c r="K25" s="472"/>
      <c r="L25" s="473"/>
      <c r="M25" s="471" t="s">
        <v>103</v>
      </c>
      <c r="N25" s="473"/>
      <c r="O25" s="118">
        <v>972</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4.25" thickBot="1">
      <c r="B29" s="152"/>
      <c r="C29" s="530" t="s">
        <v>47</v>
      </c>
      <c r="D29" s="531"/>
      <c r="E29" s="531"/>
      <c r="F29" s="531"/>
      <c r="G29" s="532"/>
      <c r="H29" s="533" t="s">
        <v>50</v>
      </c>
      <c r="I29" s="534"/>
      <c r="J29" s="535" t="s">
        <v>51</v>
      </c>
      <c r="K29" s="536"/>
      <c r="L29" s="209" t="s">
        <v>52</v>
      </c>
      <c r="M29" s="533" t="s">
        <v>53</v>
      </c>
      <c r="N29" s="537"/>
      <c r="O29" s="210" t="s">
        <v>54</v>
      </c>
      <c r="P29" s="153"/>
    </row>
    <row r="30" spans="2:16" ht="13.5" thickBot="1">
      <c r="B30" s="152"/>
      <c r="C30" s="522" t="s">
        <v>114</v>
      </c>
      <c r="D30" s="523"/>
      <c r="E30" s="523"/>
      <c r="F30" s="523"/>
      <c r="G30" s="524"/>
      <c r="H30" s="528"/>
      <c r="I30" s="529"/>
      <c r="J30" s="528"/>
      <c r="K30" s="529"/>
      <c r="L30" s="211">
        <f>O57</f>
        <v>3076</v>
      </c>
      <c r="M30" s="538">
        <v>5.8700000000000002E-2</v>
      </c>
      <c r="N30" s="538"/>
      <c r="O30" s="212">
        <f>L30*M30</f>
        <v>180.56120000000001</v>
      </c>
      <c r="P30" s="153"/>
    </row>
    <row r="31" spans="2:16">
      <c r="B31" s="152"/>
      <c r="C31" s="525"/>
      <c r="D31" s="526"/>
      <c r="E31" s="526"/>
      <c r="F31" s="526"/>
      <c r="G31" s="527"/>
      <c r="H31" s="450"/>
      <c r="I31" s="451"/>
      <c r="J31" s="450"/>
      <c r="K31" s="451"/>
      <c r="L31" s="115"/>
      <c r="M31" s="450"/>
      <c r="N31" s="451"/>
      <c r="O31" s="212"/>
      <c r="P31" s="153"/>
    </row>
    <row r="32" spans="2:16">
      <c r="B32" s="152"/>
      <c r="C32" s="105"/>
      <c r="D32" s="104"/>
      <c r="E32" s="104"/>
      <c r="F32" s="104"/>
      <c r="G32" s="213"/>
      <c r="H32" s="192"/>
      <c r="I32" s="193"/>
      <c r="J32" s="192"/>
      <c r="K32" s="193"/>
      <c r="L32" s="115"/>
      <c r="M32" s="450"/>
      <c r="N32" s="420"/>
      <c r="O32" s="214"/>
      <c r="P32" s="153"/>
    </row>
    <row r="33" spans="2:16">
      <c r="B33" s="152"/>
      <c r="C33" s="539"/>
      <c r="D33" s="540"/>
      <c r="E33" s="540"/>
      <c r="F33" s="540"/>
      <c r="G33" s="540"/>
      <c r="H33" s="541"/>
      <c r="I33" s="541"/>
      <c r="J33" s="541"/>
      <c r="K33" s="541"/>
      <c r="L33" s="115"/>
      <c r="M33" s="542"/>
      <c r="N33" s="542"/>
      <c r="O33" s="214"/>
      <c r="P33" s="153"/>
    </row>
    <row r="34" spans="2:16" ht="14.25" thickBot="1">
      <c r="B34" s="152"/>
      <c r="C34" s="543" t="s">
        <v>55</v>
      </c>
      <c r="D34" s="544"/>
      <c r="E34" s="544"/>
      <c r="F34" s="544"/>
      <c r="G34" s="544"/>
      <c r="H34" s="544"/>
      <c r="I34" s="544"/>
      <c r="J34" s="544"/>
      <c r="K34" s="544"/>
      <c r="L34" s="544"/>
      <c r="M34" s="544"/>
      <c r="N34" s="545"/>
      <c r="O34" s="208">
        <f>SUM(O30:O33)</f>
        <v>180.56120000000001</v>
      </c>
      <c r="P34" s="153"/>
    </row>
    <row r="35" spans="2:16" ht="13.5" customHeight="1">
      <c r="B35" s="152"/>
      <c r="C35" s="422" t="s">
        <v>56</v>
      </c>
      <c r="D35" s="423"/>
      <c r="E35" s="423"/>
      <c r="F35" s="423"/>
      <c r="G35" s="423"/>
      <c r="H35" s="423"/>
      <c r="I35" s="423"/>
      <c r="J35" s="423"/>
      <c r="K35" s="423"/>
      <c r="L35" s="423"/>
      <c r="M35" s="423"/>
      <c r="N35" s="423"/>
      <c r="O35" s="424"/>
      <c r="P35" s="153"/>
    </row>
    <row r="36" spans="2:16">
      <c r="B36" s="152"/>
      <c r="C36" s="425"/>
      <c r="D36" s="426"/>
      <c r="E36" s="426"/>
      <c r="F36" s="426"/>
      <c r="G36" s="426"/>
      <c r="H36" s="426"/>
      <c r="I36" s="426"/>
      <c r="J36" s="426"/>
      <c r="K36" s="426"/>
      <c r="L36" s="426"/>
      <c r="M36" s="426"/>
      <c r="N36" s="426"/>
      <c r="O36" s="427"/>
      <c r="P36" s="153"/>
    </row>
    <row r="37" spans="2:16" ht="13.5" thickBot="1">
      <c r="B37" s="152"/>
      <c r="C37" s="428"/>
      <c r="D37" s="429"/>
      <c r="E37" s="429"/>
      <c r="F37" s="429"/>
      <c r="G37" s="429"/>
      <c r="H37" s="429"/>
      <c r="I37" s="429"/>
      <c r="J37" s="429"/>
      <c r="K37" s="429"/>
      <c r="L37" s="429"/>
      <c r="M37" s="429"/>
      <c r="N37" s="429"/>
      <c r="O37" s="430"/>
      <c r="P37" s="153"/>
    </row>
    <row r="38" spans="2:16" ht="13.5">
      <c r="B38" s="152"/>
      <c r="C38" s="431" t="s">
        <v>47</v>
      </c>
      <c r="D38" s="432"/>
      <c r="E38" s="432"/>
      <c r="F38" s="432"/>
      <c r="G38" s="432"/>
      <c r="H38" s="432"/>
      <c r="I38" s="432"/>
      <c r="J38" s="446"/>
      <c r="K38" s="151" t="s">
        <v>48</v>
      </c>
      <c r="L38" s="106" t="s">
        <v>9</v>
      </c>
      <c r="M38" s="445" t="s">
        <v>57</v>
      </c>
      <c r="N38" s="446"/>
      <c r="O38" s="111" t="s">
        <v>54</v>
      </c>
      <c r="P38" s="153"/>
    </row>
    <row r="39" spans="2:16" ht="13.5" thickBot="1">
      <c r="B39" s="152"/>
      <c r="C39" s="435" t="s">
        <v>137</v>
      </c>
      <c r="D39" s="436"/>
      <c r="E39" s="436"/>
      <c r="F39" s="436"/>
      <c r="G39" s="436"/>
      <c r="H39" s="436"/>
      <c r="I39" s="436"/>
      <c r="J39" s="455"/>
      <c r="K39" s="148" t="s">
        <v>103</v>
      </c>
      <c r="L39" s="113">
        <v>1.1499999999999999</v>
      </c>
      <c r="M39" s="448">
        <v>11002</v>
      </c>
      <c r="N39" s="449"/>
      <c r="O39" s="108">
        <f t="shared" ref="O39" si="0">+M39*L39</f>
        <v>12652.3</v>
      </c>
      <c r="P39" s="153"/>
    </row>
    <row r="40" spans="2:16" ht="13.5" thickBot="1">
      <c r="B40" s="152"/>
      <c r="C40" s="437"/>
      <c r="D40" s="438"/>
      <c r="E40" s="438"/>
      <c r="F40" s="438"/>
      <c r="G40" s="438"/>
      <c r="H40" s="438"/>
      <c r="I40" s="438"/>
      <c r="J40" s="447"/>
      <c r="K40" s="189"/>
      <c r="L40" s="191"/>
      <c r="M40" s="448"/>
      <c r="N40" s="449"/>
      <c r="O40" s="108"/>
      <c r="P40" s="153"/>
    </row>
    <row r="41" spans="2:16" ht="14.25" thickBot="1">
      <c r="B41" s="152"/>
      <c r="C41" s="413" t="s">
        <v>55</v>
      </c>
      <c r="D41" s="414"/>
      <c r="E41" s="414"/>
      <c r="F41" s="414"/>
      <c r="G41" s="414"/>
      <c r="H41" s="414"/>
      <c r="I41" s="414"/>
      <c r="J41" s="414"/>
      <c r="K41" s="414"/>
      <c r="L41" s="414"/>
      <c r="M41" s="414"/>
      <c r="N41" s="415"/>
      <c r="O41" s="107">
        <f>SUM(O39:O40)</f>
        <v>12652.3</v>
      </c>
      <c r="P41" s="153"/>
    </row>
    <row r="42" spans="2:16">
      <c r="B42" s="152"/>
      <c r="C42" s="422" t="s">
        <v>58</v>
      </c>
      <c r="D42" s="423"/>
      <c r="E42" s="423"/>
      <c r="F42" s="423"/>
      <c r="G42" s="423"/>
      <c r="H42" s="423"/>
      <c r="I42" s="423"/>
      <c r="J42" s="423"/>
      <c r="K42" s="423"/>
      <c r="L42" s="423"/>
      <c r="M42" s="423"/>
      <c r="N42" s="423"/>
      <c r="O42" s="424"/>
      <c r="P42" s="153"/>
    </row>
    <row r="43" spans="2:16">
      <c r="B43" s="152"/>
      <c r="C43" s="425"/>
      <c r="D43" s="426"/>
      <c r="E43" s="426"/>
      <c r="F43" s="426"/>
      <c r="G43" s="426"/>
      <c r="H43" s="426"/>
      <c r="I43" s="426"/>
      <c r="J43" s="426"/>
      <c r="K43" s="426"/>
      <c r="L43" s="426"/>
      <c r="M43" s="426"/>
      <c r="N43" s="426"/>
      <c r="O43" s="427"/>
      <c r="P43" s="153"/>
    </row>
    <row r="44" spans="2:16" ht="13.5" thickBot="1">
      <c r="B44" s="152"/>
      <c r="C44" s="428"/>
      <c r="D44" s="429"/>
      <c r="E44" s="429"/>
      <c r="F44" s="429"/>
      <c r="G44" s="429"/>
      <c r="H44" s="429"/>
      <c r="I44" s="429"/>
      <c r="J44" s="429"/>
      <c r="K44" s="429"/>
      <c r="L44" s="429"/>
      <c r="M44" s="429"/>
      <c r="N44" s="429"/>
      <c r="O44" s="430"/>
      <c r="P44" s="153"/>
    </row>
    <row r="45" spans="2:16" ht="13.5">
      <c r="B45" s="152"/>
      <c r="C45" s="431" t="s">
        <v>59</v>
      </c>
      <c r="D45" s="432"/>
      <c r="E45" s="432"/>
      <c r="F45" s="432"/>
      <c r="G45" s="432"/>
      <c r="H45" s="432"/>
      <c r="I45" s="432"/>
      <c r="J45" s="106" t="s">
        <v>60</v>
      </c>
      <c r="K45" s="149" t="s">
        <v>61</v>
      </c>
      <c r="L45" s="112" t="s">
        <v>62</v>
      </c>
      <c r="M45" s="445" t="s">
        <v>63</v>
      </c>
      <c r="N45" s="446"/>
      <c r="O45" s="111" t="s">
        <v>54</v>
      </c>
      <c r="P45" s="153"/>
    </row>
    <row r="46" spans="2:16">
      <c r="B46" s="152"/>
      <c r="C46" s="435"/>
      <c r="D46" s="436"/>
      <c r="E46" s="436"/>
      <c r="F46" s="436"/>
      <c r="G46" s="436"/>
      <c r="H46" s="436"/>
      <c r="I46" s="436"/>
      <c r="J46" s="109"/>
      <c r="K46" s="110"/>
      <c r="L46" s="109"/>
      <c r="M46" s="443"/>
      <c r="N46" s="444"/>
      <c r="O46" s="197"/>
      <c r="P46" s="153"/>
    </row>
    <row r="47" spans="2:16" ht="13.5" thickBot="1">
      <c r="B47" s="152"/>
      <c r="C47" s="437"/>
      <c r="D47" s="438"/>
      <c r="E47" s="438"/>
      <c r="F47" s="438"/>
      <c r="G47" s="438"/>
      <c r="H47" s="438"/>
      <c r="I47" s="438"/>
      <c r="J47" s="100"/>
      <c r="K47" s="74"/>
      <c r="L47" s="100"/>
      <c r="M47" s="439"/>
      <c r="N47" s="440"/>
      <c r="O47" s="197"/>
      <c r="P47" s="153"/>
    </row>
    <row r="48" spans="2:16" ht="14.25" thickBot="1">
      <c r="B48" s="152"/>
      <c r="C48" s="413" t="s">
        <v>55</v>
      </c>
      <c r="D48" s="414"/>
      <c r="E48" s="414"/>
      <c r="F48" s="414"/>
      <c r="G48" s="414"/>
      <c r="H48" s="414"/>
      <c r="I48" s="414"/>
      <c r="J48" s="414"/>
      <c r="K48" s="414"/>
      <c r="L48" s="414"/>
      <c r="M48" s="414"/>
      <c r="N48" s="415"/>
      <c r="O48" s="198">
        <f>SUM(O46:O47)</f>
        <v>0</v>
      </c>
      <c r="P48" s="153"/>
    </row>
    <row r="49" spans="2:16">
      <c r="B49" s="152"/>
      <c r="C49" s="422" t="s">
        <v>64</v>
      </c>
      <c r="D49" s="423"/>
      <c r="E49" s="423"/>
      <c r="F49" s="423"/>
      <c r="G49" s="423"/>
      <c r="H49" s="423"/>
      <c r="I49" s="423"/>
      <c r="J49" s="423"/>
      <c r="K49" s="423"/>
      <c r="L49" s="423"/>
      <c r="M49" s="423"/>
      <c r="N49" s="423"/>
      <c r="O49" s="424"/>
      <c r="P49" s="153"/>
    </row>
    <row r="50" spans="2:16">
      <c r="B50" s="152"/>
      <c r="C50" s="425"/>
      <c r="D50" s="426"/>
      <c r="E50" s="426"/>
      <c r="F50" s="426"/>
      <c r="G50" s="426"/>
      <c r="H50" s="426"/>
      <c r="I50" s="426"/>
      <c r="J50" s="426"/>
      <c r="K50" s="426"/>
      <c r="L50" s="426"/>
      <c r="M50" s="426"/>
      <c r="N50" s="426"/>
      <c r="O50" s="427"/>
      <c r="P50" s="153"/>
    </row>
    <row r="51" spans="2:16" ht="13.5" thickBot="1">
      <c r="B51" s="152"/>
      <c r="C51" s="428"/>
      <c r="D51" s="429"/>
      <c r="E51" s="429"/>
      <c r="F51" s="429"/>
      <c r="G51" s="429"/>
      <c r="H51" s="429"/>
      <c r="I51" s="429"/>
      <c r="J51" s="429"/>
      <c r="K51" s="429"/>
      <c r="L51" s="429"/>
      <c r="M51" s="429"/>
      <c r="N51" s="429"/>
      <c r="O51" s="430"/>
      <c r="P51" s="153"/>
    </row>
    <row r="52" spans="2:16" ht="13.5">
      <c r="B52" s="152"/>
      <c r="C52" s="431" t="s">
        <v>65</v>
      </c>
      <c r="D52" s="432"/>
      <c r="E52" s="432"/>
      <c r="F52" s="432"/>
      <c r="G52" s="432"/>
      <c r="H52" s="432"/>
      <c r="I52" s="432"/>
      <c r="J52" s="106" t="s">
        <v>66</v>
      </c>
      <c r="K52" s="149" t="s">
        <v>67</v>
      </c>
      <c r="L52" s="98" t="s">
        <v>68</v>
      </c>
      <c r="M52" s="433" t="s">
        <v>53</v>
      </c>
      <c r="N52" s="434"/>
      <c r="O52" s="97" t="s">
        <v>54</v>
      </c>
      <c r="P52" s="153"/>
    </row>
    <row r="53" spans="2:16">
      <c r="B53" s="152"/>
      <c r="C53" s="105" t="s">
        <v>120</v>
      </c>
      <c r="D53" s="104"/>
      <c r="E53" s="104"/>
      <c r="F53" s="104"/>
      <c r="G53" s="104"/>
      <c r="H53" s="104"/>
      <c r="I53" s="104"/>
      <c r="J53" s="103">
        <v>164667</v>
      </c>
      <c r="K53" s="190">
        <v>142933</v>
      </c>
      <c r="L53" s="101">
        <f>J53+K53</f>
        <v>307600</v>
      </c>
      <c r="M53" s="546">
        <v>0.01</v>
      </c>
      <c r="N53" s="547"/>
      <c r="O53" s="197">
        <f>L53*M53</f>
        <v>3076</v>
      </c>
      <c r="P53" s="153"/>
    </row>
    <row r="54" spans="2:16">
      <c r="B54" s="152"/>
      <c r="C54" s="105"/>
      <c r="D54" s="104"/>
      <c r="E54" s="104"/>
      <c r="F54" s="104"/>
      <c r="G54" s="104"/>
      <c r="H54" s="104"/>
      <c r="I54" s="104"/>
      <c r="J54" s="103"/>
      <c r="K54" s="102"/>
      <c r="L54" s="101"/>
      <c r="M54" s="441"/>
      <c r="N54" s="442"/>
      <c r="O54" s="199"/>
      <c r="P54" s="153"/>
    </row>
    <row r="55" spans="2:16">
      <c r="B55" s="152"/>
      <c r="C55" s="105"/>
      <c r="D55" s="104"/>
      <c r="E55" s="104"/>
      <c r="F55" s="104"/>
      <c r="G55" s="104"/>
      <c r="H55" s="104"/>
      <c r="I55" s="104"/>
      <c r="J55" s="103"/>
      <c r="K55" s="102"/>
      <c r="L55" s="101"/>
      <c r="M55" s="443"/>
      <c r="N55" s="444"/>
      <c r="O55" s="199"/>
      <c r="P55" s="153"/>
    </row>
    <row r="56" spans="2:16" ht="13.5" thickBot="1">
      <c r="B56" s="152"/>
      <c r="C56" s="437"/>
      <c r="D56" s="438"/>
      <c r="E56" s="438"/>
      <c r="F56" s="438"/>
      <c r="G56" s="438"/>
      <c r="H56" s="438"/>
      <c r="I56" s="438"/>
      <c r="J56" s="100"/>
      <c r="K56" s="74"/>
      <c r="L56" s="100"/>
      <c r="M56" s="439"/>
      <c r="N56" s="440"/>
      <c r="O56" s="200"/>
      <c r="P56" s="153"/>
    </row>
    <row r="57" spans="2:16" ht="14.25" thickBot="1">
      <c r="B57" s="152"/>
      <c r="C57" s="413" t="s">
        <v>55</v>
      </c>
      <c r="D57" s="414"/>
      <c r="E57" s="414"/>
      <c r="F57" s="414"/>
      <c r="G57" s="414"/>
      <c r="H57" s="414"/>
      <c r="I57" s="414"/>
      <c r="J57" s="414"/>
      <c r="K57" s="414"/>
      <c r="L57" s="414"/>
      <c r="M57" s="414"/>
      <c r="N57" s="415"/>
      <c r="O57" s="198">
        <f>+SUM(O53:O56)</f>
        <v>3076</v>
      </c>
      <c r="P57" s="153"/>
    </row>
    <row r="58" spans="2:16" ht="13.5" thickBot="1">
      <c r="B58" s="152"/>
      <c r="C58" s="79"/>
      <c r="O58" s="78"/>
      <c r="P58" s="153"/>
    </row>
    <row r="59" spans="2:16" ht="13.5" thickBot="1">
      <c r="B59" s="152"/>
      <c r="C59" s="416" t="s">
        <v>69</v>
      </c>
      <c r="D59" s="417"/>
      <c r="E59" s="417"/>
      <c r="F59" s="417"/>
      <c r="G59" s="417"/>
      <c r="H59" s="417"/>
      <c r="I59" s="417"/>
      <c r="J59" s="417"/>
      <c r="K59" s="417"/>
      <c r="L59" s="417"/>
      <c r="M59" s="417"/>
      <c r="N59" s="418"/>
      <c r="O59" s="206">
        <f>O57+O48+O41+O34</f>
        <v>15908.861199999999</v>
      </c>
      <c r="P59" s="153"/>
    </row>
    <row r="60" spans="2:16">
      <c r="B60" s="152"/>
      <c r="C60" s="422" t="s">
        <v>70</v>
      </c>
      <c r="D60" s="423"/>
      <c r="E60" s="423"/>
      <c r="F60" s="423"/>
      <c r="G60" s="423"/>
      <c r="H60" s="423"/>
      <c r="I60" s="423"/>
      <c r="J60" s="423"/>
      <c r="K60" s="423"/>
      <c r="L60" s="423"/>
      <c r="M60" s="423"/>
      <c r="N60" s="423"/>
      <c r="O60" s="424"/>
      <c r="P60" s="153"/>
    </row>
    <row r="61" spans="2:16">
      <c r="B61" s="152"/>
      <c r="C61" s="425"/>
      <c r="D61" s="426"/>
      <c r="E61" s="426"/>
      <c r="F61" s="426"/>
      <c r="G61" s="426"/>
      <c r="H61" s="426"/>
      <c r="I61" s="426"/>
      <c r="J61" s="426"/>
      <c r="K61" s="426"/>
      <c r="L61" s="426"/>
      <c r="M61" s="426"/>
      <c r="N61" s="426"/>
      <c r="O61" s="427"/>
      <c r="P61" s="153"/>
    </row>
    <row r="62" spans="2:16" ht="13.5" thickBot="1">
      <c r="B62" s="152"/>
      <c r="C62" s="428"/>
      <c r="D62" s="429"/>
      <c r="E62" s="429"/>
      <c r="F62" s="429"/>
      <c r="G62" s="429"/>
      <c r="H62" s="429"/>
      <c r="I62" s="429"/>
      <c r="J62" s="429"/>
      <c r="K62" s="429"/>
      <c r="L62" s="429"/>
      <c r="M62" s="429"/>
      <c r="N62" s="429"/>
      <c r="O62" s="430"/>
      <c r="P62" s="153"/>
    </row>
    <row r="63" spans="2:16" ht="13.5">
      <c r="B63" s="152"/>
      <c r="C63" s="431" t="s">
        <v>71</v>
      </c>
      <c r="D63" s="432"/>
      <c r="E63" s="432"/>
      <c r="F63" s="432"/>
      <c r="G63" s="432"/>
      <c r="H63" s="432"/>
      <c r="I63" s="432"/>
      <c r="J63" s="149"/>
      <c r="K63" s="150"/>
      <c r="L63" s="98" t="s">
        <v>72</v>
      </c>
      <c r="M63" s="433" t="s">
        <v>73</v>
      </c>
      <c r="N63" s="434"/>
      <c r="O63" s="97"/>
      <c r="P63" s="153"/>
    </row>
    <row r="64" spans="2:16">
      <c r="B64" s="152"/>
      <c r="C64" s="435" t="s">
        <v>21</v>
      </c>
      <c r="D64" s="436"/>
      <c r="E64" s="436"/>
      <c r="F64" s="436"/>
      <c r="G64" s="436"/>
      <c r="H64" s="436"/>
      <c r="I64" s="436"/>
      <c r="J64" s="95"/>
      <c r="K64" s="94"/>
      <c r="L64" s="91">
        <v>0.3</v>
      </c>
      <c r="M64" s="516">
        <f>O59*L64</f>
        <v>4772.6583599999994</v>
      </c>
      <c r="N64" s="517"/>
      <c r="O64" s="204">
        <f>M64</f>
        <v>4772.6583599999994</v>
      </c>
      <c r="P64" s="153"/>
    </row>
    <row r="65" spans="2:16">
      <c r="B65" s="152"/>
      <c r="C65" s="96" t="s">
        <v>74</v>
      </c>
      <c r="D65" s="80"/>
      <c r="E65" s="80"/>
      <c r="F65" s="80"/>
      <c r="G65" s="80"/>
      <c r="H65" s="80"/>
      <c r="I65" s="80"/>
      <c r="J65" s="95"/>
      <c r="K65" s="94"/>
      <c r="L65" s="91">
        <v>0</v>
      </c>
      <c r="M65" s="516"/>
      <c r="N65" s="517"/>
      <c r="O65" s="204">
        <f t="shared" ref="O65:O66" si="1">M65</f>
        <v>0</v>
      </c>
      <c r="P65" s="153"/>
    </row>
    <row r="66" spans="2:16" ht="13.5" thickBot="1">
      <c r="B66" s="152"/>
      <c r="C66" s="146" t="s">
        <v>75</v>
      </c>
      <c r="D66" s="147"/>
      <c r="E66" s="147"/>
      <c r="F66" s="147"/>
      <c r="G66" s="147"/>
      <c r="H66" s="147"/>
      <c r="I66" s="147"/>
      <c r="J66" s="93"/>
      <c r="K66" s="92"/>
      <c r="L66" s="91">
        <v>0.05</v>
      </c>
      <c r="M66" s="518">
        <f>O59*L66</f>
        <v>795.44306000000006</v>
      </c>
      <c r="N66" s="519"/>
      <c r="O66" s="204">
        <f t="shared" si="1"/>
        <v>795.44306000000006</v>
      </c>
      <c r="P66" s="153"/>
    </row>
    <row r="67" spans="2:16" ht="14.25" thickBot="1">
      <c r="B67" s="152"/>
      <c r="C67" s="413" t="s">
        <v>55</v>
      </c>
      <c r="D67" s="414"/>
      <c r="E67" s="414"/>
      <c r="F67" s="414"/>
      <c r="G67" s="414"/>
      <c r="H67" s="414"/>
      <c r="I67" s="414"/>
      <c r="J67" s="414"/>
      <c r="K67" s="414"/>
      <c r="L67" s="414"/>
      <c r="M67" s="414"/>
      <c r="N67" s="415"/>
      <c r="O67" s="205">
        <f>SUM(O64:O66)</f>
        <v>5568.1014199999991</v>
      </c>
      <c r="P67" s="153"/>
    </row>
    <row r="68" spans="2:16" ht="13.5" thickBot="1">
      <c r="B68" s="152"/>
      <c r="C68" s="79"/>
      <c r="O68" s="207"/>
      <c r="P68" s="153"/>
    </row>
    <row r="69" spans="2:16" ht="13.5" thickBot="1">
      <c r="B69" s="152"/>
      <c r="C69" s="416" t="s">
        <v>76</v>
      </c>
      <c r="D69" s="417"/>
      <c r="E69" s="417"/>
      <c r="F69" s="417"/>
      <c r="G69" s="417"/>
      <c r="H69" s="417"/>
      <c r="I69" s="417"/>
      <c r="J69" s="417"/>
      <c r="K69" s="417"/>
      <c r="L69" s="417"/>
      <c r="M69" s="417"/>
      <c r="N69" s="418"/>
      <c r="O69" s="203">
        <f>O67+O59</f>
        <v>21476.962619999998</v>
      </c>
      <c r="P69" s="153"/>
    </row>
    <row r="70" spans="2:16">
      <c r="B70" s="152"/>
      <c r="C70" s="90"/>
      <c r="D70" s="89"/>
      <c r="E70" s="89"/>
      <c r="F70" s="89"/>
      <c r="G70" s="89"/>
      <c r="H70" s="89"/>
      <c r="I70" s="89"/>
      <c r="J70" s="89"/>
      <c r="K70" s="89"/>
      <c r="L70" s="89"/>
      <c r="M70" s="89"/>
      <c r="N70" s="89"/>
      <c r="O70" s="88"/>
      <c r="P70" s="153"/>
    </row>
    <row r="71" spans="2:16">
      <c r="B71" s="152"/>
      <c r="C71" s="79"/>
      <c r="O71" s="78"/>
      <c r="P71" s="153"/>
    </row>
    <row r="72" spans="2:16">
      <c r="B72" s="152"/>
      <c r="C72" s="79"/>
      <c r="O72" s="78"/>
      <c r="P72" s="153"/>
    </row>
    <row r="73" spans="2:16">
      <c r="B73" s="152"/>
      <c r="C73" s="79"/>
      <c r="H73" s="81" t="s">
        <v>77</v>
      </c>
      <c r="I73" s="81"/>
      <c r="J73" s="81"/>
      <c r="K73" s="81"/>
      <c r="O73" s="78"/>
      <c r="P73" s="153"/>
    </row>
    <row r="74" spans="2:16" ht="13.5">
      <c r="B74" s="152"/>
      <c r="C74" s="87"/>
      <c r="D74" s="156"/>
      <c r="E74" s="156"/>
      <c r="F74" s="156"/>
      <c r="G74" s="156"/>
      <c r="H74" s="81" t="s">
        <v>78</v>
      </c>
      <c r="I74" s="156"/>
      <c r="J74" s="156"/>
      <c r="K74" s="156"/>
      <c r="L74" s="156"/>
      <c r="M74" s="156"/>
      <c r="N74" s="156"/>
      <c r="O74" s="86"/>
      <c r="P74" s="153"/>
    </row>
    <row r="75" spans="2:16" ht="13.5">
      <c r="B75" s="152"/>
      <c r="C75" s="87"/>
      <c r="D75" s="156"/>
      <c r="E75" s="156"/>
      <c r="F75" s="156"/>
      <c r="G75" s="156"/>
      <c r="H75" s="81" t="s">
        <v>79</v>
      </c>
      <c r="K75" s="156"/>
      <c r="L75" s="156"/>
      <c r="M75" s="156"/>
      <c r="N75" s="156"/>
      <c r="O75" s="86"/>
      <c r="P75" s="153"/>
    </row>
    <row r="76" spans="2:16">
      <c r="B76" s="152"/>
      <c r="C76" s="82"/>
      <c r="D76" s="157"/>
      <c r="E76" s="157"/>
      <c r="F76" s="157"/>
      <c r="G76" s="157"/>
      <c r="H76" s="81" t="s">
        <v>80</v>
      </c>
      <c r="I76" s="157"/>
      <c r="J76" s="157"/>
      <c r="K76" s="157"/>
      <c r="L76" s="157"/>
      <c r="M76" s="157"/>
      <c r="N76" s="157"/>
      <c r="O76" s="76"/>
      <c r="P76" s="153"/>
    </row>
    <row r="77" spans="2:16">
      <c r="B77" s="152"/>
      <c r="C77" s="79"/>
      <c r="H77" s="73" t="s">
        <v>81</v>
      </c>
      <c r="O77" s="78"/>
      <c r="P77" s="153"/>
    </row>
    <row r="78" spans="2:16" ht="13.5">
      <c r="B78" s="152"/>
      <c r="C78" s="85" t="s">
        <v>82</v>
      </c>
      <c r="D78" s="145"/>
      <c r="E78" s="145"/>
      <c r="F78" s="145"/>
      <c r="G78" s="145"/>
      <c r="H78" s="145"/>
      <c r="I78" s="145"/>
      <c r="J78" s="145"/>
      <c r="K78" s="145"/>
      <c r="L78" s="145"/>
      <c r="M78" s="145"/>
      <c r="N78" s="145"/>
      <c r="O78" s="84"/>
      <c r="P78" s="153"/>
    </row>
    <row r="79" spans="2:16">
      <c r="B79" s="152"/>
      <c r="C79" s="419"/>
      <c r="D79" s="420"/>
      <c r="E79" s="420"/>
      <c r="F79" s="420"/>
      <c r="G79" s="420"/>
      <c r="H79" s="420"/>
      <c r="I79" s="420"/>
      <c r="J79" s="420"/>
      <c r="K79" s="420"/>
      <c r="L79" s="420"/>
      <c r="M79" s="420"/>
      <c r="N79" s="420"/>
      <c r="O79" s="421"/>
      <c r="P79" s="153"/>
    </row>
    <row r="80" spans="2:16">
      <c r="B80" s="152"/>
      <c r="C80" s="419"/>
      <c r="D80" s="420"/>
      <c r="E80" s="420"/>
      <c r="F80" s="420"/>
      <c r="G80" s="420"/>
      <c r="H80" s="420"/>
      <c r="I80" s="420"/>
      <c r="J80" s="420"/>
      <c r="K80" s="420"/>
      <c r="L80" s="420"/>
      <c r="M80" s="420"/>
      <c r="N80" s="420"/>
      <c r="O80" s="421"/>
      <c r="P80" s="153"/>
    </row>
    <row r="81" spans="2:16">
      <c r="B81" s="152"/>
      <c r="C81" s="82"/>
      <c r="D81" s="157"/>
      <c r="E81" s="157"/>
      <c r="F81" s="157"/>
      <c r="G81" s="157"/>
      <c r="H81" s="157"/>
      <c r="I81" s="157"/>
      <c r="J81" s="157"/>
      <c r="K81" s="157"/>
      <c r="L81" s="157"/>
      <c r="M81" s="157"/>
      <c r="N81" s="157"/>
      <c r="O81" s="76"/>
      <c r="P81" s="153"/>
    </row>
    <row r="82" spans="2:16">
      <c r="B82" s="152"/>
      <c r="C82" s="83" t="s">
        <v>83</v>
      </c>
      <c r="D82" s="157"/>
      <c r="E82" s="157"/>
      <c r="F82" s="157"/>
      <c r="G82" s="157"/>
      <c r="H82" s="157"/>
      <c r="I82" s="157"/>
      <c r="J82" s="157"/>
      <c r="K82" s="157"/>
      <c r="L82" s="157"/>
      <c r="M82" s="157"/>
      <c r="N82" s="157"/>
      <c r="O82" s="76"/>
      <c r="P82" s="153"/>
    </row>
    <row r="83" spans="2:16" ht="12.75" customHeight="1">
      <c r="B83" s="152"/>
      <c r="C83" s="400" t="s">
        <v>84</v>
      </c>
      <c r="D83" s="401"/>
      <c r="E83" s="401"/>
      <c r="F83" s="401"/>
      <c r="G83" s="401"/>
      <c r="H83" s="401"/>
      <c r="I83" s="401"/>
      <c r="J83" s="401"/>
      <c r="K83" s="401"/>
      <c r="L83" s="401"/>
      <c r="M83" s="401"/>
      <c r="N83" s="401"/>
      <c r="O83" s="402"/>
      <c r="P83" s="153"/>
    </row>
    <row r="84" spans="2:16">
      <c r="B84" s="152"/>
      <c r="C84" s="400"/>
      <c r="D84" s="401"/>
      <c r="E84" s="401"/>
      <c r="F84" s="401"/>
      <c r="G84" s="401"/>
      <c r="H84" s="401"/>
      <c r="I84" s="401"/>
      <c r="J84" s="401"/>
      <c r="K84" s="401"/>
      <c r="L84" s="401"/>
      <c r="M84" s="401"/>
      <c r="N84" s="401"/>
      <c r="O84" s="402"/>
      <c r="P84" s="153"/>
    </row>
    <row r="85" spans="2:16" ht="12.95" customHeight="1">
      <c r="B85" s="152"/>
      <c r="C85" s="400" t="s">
        <v>85</v>
      </c>
      <c r="D85" s="401"/>
      <c r="E85" s="401"/>
      <c r="F85" s="401"/>
      <c r="G85" s="401"/>
      <c r="H85" s="401"/>
      <c r="I85" s="401"/>
      <c r="J85" s="401"/>
      <c r="K85" s="401"/>
      <c r="L85" s="401"/>
      <c r="M85" s="401"/>
      <c r="N85" s="401"/>
      <c r="O85" s="402"/>
      <c r="P85" s="153"/>
    </row>
    <row r="86" spans="2:16">
      <c r="B86" s="152"/>
      <c r="C86" s="400"/>
      <c r="D86" s="401"/>
      <c r="E86" s="401"/>
      <c r="F86" s="401"/>
      <c r="G86" s="401"/>
      <c r="H86" s="401"/>
      <c r="I86" s="401"/>
      <c r="J86" s="401"/>
      <c r="K86" s="401"/>
      <c r="L86" s="401"/>
      <c r="M86" s="401"/>
      <c r="N86" s="401"/>
      <c r="O86" s="402"/>
      <c r="P86" s="153"/>
    </row>
    <row r="87" spans="2:16">
      <c r="B87" s="152"/>
      <c r="C87" s="82"/>
      <c r="D87" s="157"/>
      <c r="E87" s="157"/>
      <c r="F87" s="157"/>
      <c r="G87" s="157"/>
      <c r="H87" s="157"/>
      <c r="I87" s="157"/>
      <c r="J87" s="157"/>
      <c r="K87" s="157"/>
      <c r="L87" s="157"/>
      <c r="M87" s="157"/>
      <c r="N87" s="157"/>
      <c r="O87" s="76"/>
      <c r="P87" s="153"/>
    </row>
    <row r="88" spans="2:16">
      <c r="B88" s="152"/>
      <c r="C88" s="79"/>
      <c r="H88" s="81" t="s">
        <v>77</v>
      </c>
      <c r="O88" s="78"/>
      <c r="P88" s="153"/>
    </row>
    <row r="89" spans="2:16">
      <c r="B89" s="152"/>
      <c r="C89" s="79"/>
      <c r="H89" s="73" t="s">
        <v>78</v>
      </c>
      <c r="I89" s="80"/>
      <c r="J89" s="80"/>
      <c r="K89" s="80"/>
      <c r="O89" s="78"/>
      <c r="P89" s="153"/>
    </row>
    <row r="90" spans="2:16">
      <c r="B90" s="152"/>
      <c r="C90" s="79"/>
      <c r="H90" s="73" t="s">
        <v>86</v>
      </c>
      <c r="I90" s="158"/>
      <c r="J90" s="158"/>
      <c r="K90" s="158"/>
      <c r="O90" s="78"/>
      <c r="P90" s="153"/>
    </row>
    <row r="91" spans="2:16">
      <c r="B91" s="152"/>
      <c r="C91" s="77"/>
      <c r="D91" s="157"/>
      <c r="E91" s="157"/>
      <c r="F91" s="157"/>
      <c r="G91" s="157"/>
      <c r="H91" s="73" t="s">
        <v>80</v>
      </c>
      <c r="L91" s="157"/>
      <c r="M91" s="157"/>
      <c r="N91" s="157"/>
      <c r="O91" s="76"/>
      <c r="P91" s="153"/>
    </row>
    <row r="92" spans="2:16" ht="17.25" customHeight="1">
      <c r="B92" s="152"/>
      <c r="C92" s="75"/>
      <c r="D92" s="159"/>
      <c r="E92" s="159"/>
      <c r="K92" s="403"/>
      <c r="L92" s="403"/>
      <c r="M92" s="403"/>
      <c r="N92" s="403"/>
      <c r="O92" s="404"/>
      <c r="P92" s="153"/>
    </row>
    <row r="93" spans="2:16" ht="18.75" customHeight="1" thickBot="1">
      <c r="B93" s="152"/>
      <c r="C93" s="407"/>
      <c r="D93" s="408"/>
      <c r="E93" s="408"/>
      <c r="F93" s="74"/>
      <c r="G93" s="74"/>
      <c r="H93" s="74"/>
      <c r="I93" s="74"/>
      <c r="J93" s="74"/>
      <c r="K93" s="405"/>
      <c r="L93" s="405"/>
      <c r="M93" s="405"/>
      <c r="N93" s="405"/>
      <c r="O93" s="406"/>
      <c r="P93" s="153"/>
    </row>
    <row r="94" spans="2:16" ht="13.5" thickBot="1">
      <c r="B94" s="160"/>
      <c r="C94" s="161"/>
      <c r="D94" s="161"/>
      <c r="E94" s="161"/>
      <c r="F94" s="161"/>
      <c r="G94" s="161"/>
      <c r="H94" s="161"/>
      <c r="I94" s="161"/>
      <c r="J94" s="161"/>
      <c r="K94" s="161"/>
      <c r="L94" s="161"/>
      <c r="M94" s="161"/>
      <c r="N94" s="161"/>
      <c r="O94" s="161"/>
      <c r="P94" s="162"/>
    </row>
    <row r="95" spans="2:16" ht="13.5" thickTop="1"/>
  </sheetData>
  <mergeCells count="83">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18:F18"/>
    <mergeCell ref="C22:O22"/>
    <mergeCell ref="D24:L24"/>
    <mergeCell ref="M24:N24"/>
    <mergeCell ref="O12:O14"/>
    <mergeCell ref="D14:K14"/>
    <mergeCell ref="D25:L25"/>
    <mergeCell ref="M25:N25"/>
    <mergeCell ref="C33:G33"/>
    <mergeCell ref="H33:I33"/>
    <mergeCell ref="J33:K33"/>
    <mergeCell ref="M33:N33"/>
    <mergeCell ref="C26:O28"/>
    <mergeCell ref="C29:G29"/>
    <mergeCell ref="H29:I29"/>
    <mergeCell ref="J29:K29"/>
    <mergeCell ref="M29:N29"/>
    <mergeCell ref="C30:G30"/>
    <mergeCell ref="H30:I30"/>
    <mergeCell ref="J30:K30"/>
    <mergeCell ref="M30:N30"/>
    <mergeCell ref="C31:G31"/>
    <mergeCell ref="H31:I31"/>
    <mergeCell ref="J31:K31"/>
    <mergeCell ref="M31:N31"/>
    <mergeCell ref="M32:N32"/>
    <mergeCell ref="C34:N34"/>
    <mergeCell ref="C35:O37"/>
    <mergeCell ref="C38:J38"/>
    <mergeCell ref="M38:N38"/>
    <mergeCell ref="C39:J39"/>
    <mergeCell ref="M39:N39"/>
    <mergeCell ref="C49:O51"/>
    <mergeCell ref="C40:J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B5DD7-77C6-49F0-951D-896598C98FE8}">
  <dimension ref="B1:P95"/>
  <sheetViews>
    <sheetView showGridLines="0" view="pageBreakPreview" topLeftCell="A43" zoomScale="80" zoomScaleNormal="80" zoomScaleSheetLayoutView="80" zoomScalePageLayoutView="85" workbookViewId="0">
      <selection activeCell="M54" sqref="M54:N54"/>
    </sheetView>
  </sheetViews>
  <sheetFormatPr baseColWidth="10" defaultColWidth="11.42578125" defaultRowHeight="12.75"/>
  <cols>
    <col min="1" max="2" width="3.140625" style="73" customWidth="1"/>
    <col min="3" max="3" width="14.7109375" style="73" customWidth="1"/>
    <col min="4" max="4" width="15.5703125" style="73" customWidth="1"/>
    <col min="5" max="9" width="11.42578125" style="73"/>
    <col min="10" max="10" width="14.140625" style="73" customWidth="1"/>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10</v>
      </c>
      <c r="D25" s="471" t="s">
        <v>139</v>
      </c>
      <c r="E25" s="472"/>
      <c r="F25" s="472"/>
      <c r="G25" s="472"/>
      <c r="H25" s="472"/>
      <c r="I25" s="472"/>
      <c r="J25" s="472"/>
      <c r="K25" s="472"/>
      <c r="L25" s="473"/>
      <c r="M25" s="471" t="s">
        <v>102</v>
      </c>
      <c r="N25" s="473"/>
      <c r="O25" s="118">
        <v>119</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4.25" thickBot="1">
      <c r="B29" s="152"/>
      <c r="C29" s="530" t="s">
        <v>47</v>
      </c>
      <c r="D29" s="531"/>
      <c r="E29" s="531"/>
      <c r="F29" s="531"/>
      <c r="G29" s="532"/>
      <c r="H29" s="533" t="s">
        <v>50</v>
      </c>
      <c r="I29" s="534"/>
      <c r="J29" s="535" t="s">
        <v>51</v>
      </c>
      <c r="K29" s="536"/>
      <c r="L29" s="209" t="s">
        <v>52</v>
      </c>
      <c r="M29" s="533" t="s">
        <v>53</v>
      </c>
      <c r="N29" s="537"/>
      <c r="O29" s="210" t="s">
        <v>54</v>
      </c>
      <c r="P29" s="153"/>
    </row>
    <row r="30" spans="2:16" ht="13.5" thickBot="1">
      <c r="B30" s="152"/>
      <c r="C30" s="522" t="s">
        <v>114</v>
      </c>
      <c r="D30" s="523"/>
      <c r="E30" s="523"/>
      <c r="F30" s="523"/>
      <c r="G30" s="524"/>
      <c r="H30" s="528"/>
      <c r="I30" s="529"/>
      <c r="J30" s="528"/>
      <c r="K30" s="529"/>
      <c r="L30" s="211">
        <f>O57</f>
        <v>71881.23179999998</v>
      </c>
      <c r="M30" s="538">
        <v>0.05</v>
      </c>
      <c r="N30" s="538"/>
      <c r="O30" s="212">
        <f>L30*M30</f>
        <v>3594.0615899999993</v>
      </c>
      <c r="P30" s="153"/>
    </row>
    <row r="31" spans="2:16" ht="13.5" thickBot="1">
      <c r="B31" s="152"/>
      <c r="C31" s="525" t="s">
        <v>127</v>
      </c>
      <c r="D31" s="526"/>
      <c r="E31" s="526"/>
      <c r="F31" s="526"/>
      <c r="G31" s="527"/>
      <c r="H31" s="450"/>
      <c r="I31" s="451"/>
      <c r="J31" s="450"/>
      <c r="K31" s="451"/>
      <c r="L31" s="115">
        <v>75000</v>
      </c>
      <c r="M31" s="450">
        <v>6.7000000000000004E-2</v>
      </c>
      <c r="N31" s="451"/>
      <c r="O31" s="212">
        <f t="shared" ref="O31:O33" si="0">L31*M31</f>
        <v>5025</v>
      </c>
      <c r="P31" s="153"/>
    </row>
    <row r="32" spans="2:16" ht="13.5" thickBot="1">
      <c r="B32" s="152"/>
      <c r="C32" s="105" t="s">
        <v>142</v>
      </c>
      <c r="D32" s="104"/>
      <c r="E32" s="104"/>
      <c r="F32" s="104"/>
      <c r="G32" s="213"/>
      <c r="H32" s="192"/>
      <c r="I32" s="193"/>
      <c r="J32" s="192"/>
      <c r="K32" s="193"/>
      <c r="L32" s="115">
        <v>165410</v>
      </c>
      <c r="M32" s="450">
        <v>6.7000000000000004E-2</v>
      </c>
      <c r="N32" s="420"/>
      <c r="O32" s="212">
        <f t="shared" si="0"/>
        <v>11082.470000000001</v>
      </c>
      <c r="P32" s="153"/>
    </row>
    <row r="33" spans="2:16">
      <c r="B33" s="152"/>
      <c r="C33" s="539" t="s">
        <v>143</v>
      </c>
      <c r="D33" s="540"/>
      <c r="E33" s="540"/>
      <c r="F33" s="540"/>
      <c r="G33" s="540"/>
      <c r="H33" s="541"/>
      <c r="I33" s="541"/>
      <c r="J33" s="541"/>
      <c r="K33" s="541"/>
      <c r="L33" s="115">
        <v>173872</v>
      </c>
      <c r="M33" s="542">
        <v>0.04</v>
      </c>
      <c r="N33" s="542"/>
      <c r="O33" s="212">
        <f t="shared" si="0"/>
        <v>6954.88</v>
      </c>
      <c r="P33" s="153"/>
    </row>
    <row r="34" spans="2:16" ht="14.25" thickBot="1">
      <c r="B34" s="152"/>
      <c r="C34" s="543" t="s">
        <v>55</v>
      </c>
      <c r="D34" s="544"/>
      <c r="E34" s="544"/>
      <c r="F34" s="544"/>
      <c r="G34" s="544"/>
      <c r="H34" s="544"/>
      <c r="I34" s="544"/>
      <c r="J34" s="544"/>
      <c r="K34" s="544"/>
      <c r="L34" s="544"/>
      <c r="M34" s="544"/>
      <c r="N34" s="545"/>
      <c r="O34" s="208">
        <f>SUM(O30:O33)</f>
        <v>26656.41159</v>
      </c>
      <c r="P34" s="153"/>
    </row>
    <row r="35" spans="2:16" ht="13.5" customHeight="1">
      <c r="B35" s="152"/>
      <c r="C35" s="422" t="s">
        <v>56</v>
      </c>
      <c r="D35" s="423"/>
      <c r="E35" s="423"/>
      <c r="F35" s="423"/>
      <c r="G35" s="423"/>
      <c r="H35" s="423"/>
      <c r="I35" s="423"/>
      <c r="J35" s="423"/>
      <c r="K35" s="423"/>
      <c r="L35" s="423"/>
      <c r="M35" s="423"/>
      <c r="N35" s="423"/>
      <c r="O35" s="424"/>
      <c r="P35" s="153"/>
    </row>
    <row r="36" spans="2:16">
      <c r="B36" s="152"/>
      <c r="C36" s="425"/>
      <c r="D36" s="426"/>
      <c r="E36" s="426"/>
      <c r="F36" s="426"/>
      <c r="G36" s="426"/>
      <c r="H36" s="426"/>
      <c r="I36" s="426"/>
      <c r="J36" s="426"/>
      <c r="K36" s="426"/>
      <c r="L36" s="426"/>
      <c r="M36" s="426"/>
      <c r="N36" s="426"/>
      <c r="O36" s="427"/>
      <c r="P36" s="153"/>
    </row>
    <row r="37" spans="2:16" ht="13.5" thickBot="1">
      <c r="B37" s="152"/>
      <c r="C37" s="428"/>
      <c r="D37" s="429"/>
      <c r="E37" s="429"/>
      <c r="F37" s="429"/>
      <c r="G37" s="429"/>
      <c r="H37" s="429"/>
      <c r="I37" s="429"/>
      <c r="J37" s="429"/>
      <c r="K37" s="429"/>
      <c r="L37" s="429"/>
      <c r="M37" s="429"/>
      <c r="N37" s="429"/>
      <c r="O37" s="430"/>
      <c r="P37" s="153"/>
    </row>
    <row r="38" spans="2:16" ht="13.5">
      <c r="B38" s="152"/>
      <c r="C38" s="431" t="s">
        <v>47</v>
      </c>
      <c r="D38" s="432"/>
      <c r="E38" s="432"/>
      <c r="F38" s="432"/>
      <c r="G38" s="432"/>
      <c r="H38" s="432"/>
      <c r="I38" s="432"/>
      <c r="J38" s="446"/>
      <c r="K38" s="151" t="s">
        <v>48</v>
      </c>
      <c r="L38" s="106" t="s">
        <v>9</v>
      </c>
      <c r="M38" s="445" t="s">
        <v>57</v>
      </c>
      <c r="N38" s="446"/>
      <c r="O38" s="111" t="s">
        <v>54</v>
      </c>
      <c r="P38" s="153"/>
    </row>
    <row r="39" spans="2:16" ht="13.5" thickBot="1">
      <c r="B39" s="152"/>
      <c r="C39" s="435" t="s">
        <v>140</v>
      </c>
      <c r="D39" s="436"/>
      <c r="E39" s="436"/>
      <c r="F39" s="436"/>
      <c r="G39" s="436"/>
      <c r="H39" s="436"/>
      <c r="I39" s="436"/>
      <c r="J39" s="455"/>
      <c r="K39" s="148" t="s">
        <v>103</v>
      </c>
      <c r="L39" s="113">
        <v>1.2</v>
      </c>
      <c r="M39" s="448">
        <v>860000</v>
      </c>
      <c r="N39" s="449"/>
      <c r="O39" s="108">
        <f t="shared" ref="O39" si="1">+M39*L39</f>
        <v>1032000</v>
      </c>
      <c r="P39" s="153"/>
    </row>
    <row r="40" spans="2:16" ht="13.5" thickBot="1">
      <c r="B40" s="152"/>
      <c r="C40" s="437"/>
      <c r="D40" s="438"/>
      <c r="E40" s="438"/>
      <c r="F40" s="438"/>
      <c r="G40" s="438"/>
      <c r="H40" s="438"/>
      <c r="I40" s="438"/>
      <c r="J40" s="447"/>
      <c r="K40" s="189"/>
      <c r="L40" s="191"/>
      <c r="M40" s="448"/>
      <c r="N40" s="449"/>
      <c r="O40" s="108"/>
      <c r="P40" s="153"/>
    </row>
    <row r="41" spans="2:16" ht="14.25" thickBot="1">
      <c r="B41" s="152"/>
      <c r="C41" s="413" t="s">
        <v>55</v>
      </c>
      <c r="D41" s="414"/>
      <c r="E41" s="414"/>
      <c r="F41" s="414"/>
      <c r="G41" s="414"/>
      <c r="H41" s="414"/>
      <c r="I41" s="414"/>
      <c r="J41" s="414"/>
      <c r="K41" s="414"/>
      <c r="L41" s="414"/>
      <c r="M41" s="414"/>
      <c r="N41" s="415"/>
      <c r="O41" s="107">
        <f>SUM(O39:O40)</f>
        <v>1032000</v>
      </c>
      <c r="P41" s="153"/>
    </row>
    <row r="42" spans="2:16">
      <c r="B42" s="152"/>
      <c r="C42" s="422" t="s">
        <v>58</v>
      </c>
      <c r="D42" s="423"/>
      <c r="E42" s="423"/>
      <c r="F42" s="423"/>
      <c r="G42" s="423"/>
      <c r="H42" s="423"/>
      <c r="I42" s="423"/>
      <c r="J42" s="423"/>
      <c r="K42" s="423"/>
      <c r="L42" s="423"/>
      <c r="M42" s="423"/>
      <c r="N42" s="423"/>
      <c r="O42" s="424"/>
      <c r="P42" s="153"/>
    </row>
    <row r="43" spans="2:16">
      <c r="B43" s="152"/>
      <c r="C43" s="425"/>
      <c r="D43" s="426"/>
      <c r="E43" s="426"/>
      <c r="F43" s="426"/>
      <c r="G43" s="426"/>
      <c r="H43" s="426"/>
      <c r="I43" s="426"/>
      <c r="J43" s="426"/>
      <c r="K43" s="426"/>
      <c r="L43" s="426"/>
      <c r="M43" s="426"/>
      <c r="N43" s="426"/>
      <c r="O43" s="427"/>
      <c r="P43" s="153"/>
    </row>
    <row r="44" spans="2:16" ht="13.5" thickBot="1">
      <c r="B44" s="152"/>
      <c r="C44" s="428"/>
      <c r="D44" s="429"/>
      <c r="E44" s="429"/>
      <c r="F44" s="429"/>
      <c r="G44" s="429"/>
      <c r="H44" s="429"/>
      <c r="I44" s="429"/>
      <c r="J44" s="429"/>
      <c r="K44" s="429"/>
      <c r="L44" s="429"/>
      <c r="M44" s="429"/>
      <c r="N44" s="429"/>
      <c r="O44" s="430"/>
      <c r="P44" s="153"/>
    </row>
    <row r="45" spans="2:16" ht="13.5">
      <c r="B45" s="152"/>
      <c r="C45" s="431" t="s">
        <v>59</v>
      </c>
      <c r="D45" s="432"/>
      <c r="E45" s="432"/>
      <c r="F45" s="432"/>
      <c r="G45" s="432"/>
      <c r="H45" s="432"/>
      <c r="I45" s="432"/>
      <c r="J45" s="106" t="s">
        <v>60</v>
      </c>
      <c r="K45" s="149" t="s">
        <v>61</v>
      </c>
      <c r="L45" s="112" t="s">
        <v>62</v>
      </c>
      <c r="M45" s="445" t="s">
        <v>63</v>
      </c>
      <c r="N45" s="446"/>
      <c r="O45" s="111" t="s">
        <v>54</v>
      </c>
      <c r="P45" s="153"/>
    </row>
    <row r="46" spans="2:16">
      <c r="B46" s="152"/>
      <c r="C46" s="435"/>
      <c r="D46" s="436"/>
      <c r="E46" s="436"/>
      <c r="F46" s="436"/>
      <c r="G46" s="436"/>
      <c r="H46" s="436"/>
      <c r="I46" s="436"/>
      <c r="J46" s="109"/>
      <c r="K46" s="110"/>
      <c r="L46" s="109"/>
      <c r="M46" s="443"/>
      <c r="N46" s="444"/>
      <c r="O46" s="197"/>
      <c r="P46" s="153"/>
    </row>
    <row r="47" spans="2:16" ht="13.5" thickBot="1">
      <c r="B47" s="152"/>
      <c r="C47" s="437"/>
      <c r="D47" s="438"/>
      <c r="E47" s="438"/>
      <c r="F47" s="438"/>
      <c r="G47" s="438"/>
      <c r="H47" s="438"/>
      <c r="I47" s="438"/>
      <c r="J47" s="100"/>
      <c r="K47" s="74"/>
      <c r="L47" s="100"/>
      <c r="M47" s="439"/>
      <c r="N47" s="440"/>
      <c r="O47" s="197"/>
      <c r="P47" s="153"/>
    </row>
    <row r="48" spans="2:16" ht="14.25" thickBot="1">
      <c r="B48" s="152"/>
      <c r="C48" s="413" t="s">
        <v>55</v>
      </c>
      <c r="D48" s="414"/>
      <c r="E48" s="414"/>
      <c r="F48" s="414"/>
      <c r="G48" s="414"/>
      <c r="H48" s="414"/>
      <c r="I48" s="414"/>
      <c r="J48" s="414"/>
      <c r="K48" s="414"/>
      <c r="L48" s="414"/>
      <c r="M48" s="414"/>
      <c r="N48" s="415"/>
      <c r="O48" s="198">
        <f>SUM(O46:O47)</f>
        <v>0</v>
      </c>
      <c r="P48" s="153"/>
    </row>
    <row r="49" spans="2:16">
      <c r="B49" s="152"/>
      <c r="C49" s="422" t="s">
        <v>64</v>
      </c>
      <c r="D49" s="423"/>
      <c r="E49" s="423"/>
      <c r="F49" s="423"/>
      <c r="G49" s="423"/>
      <c r="H49" s="423"/>
      <c r="I49" s="423"/>
      <c r="J49" s="423"/>
      <c r="K49" s="423"/>
      <c r="L49" s="423"/>
      <c r="M49" s="423"/>
      <c r="N49" s="423"/>
      <c r="O49" s="424"/>
      <c r="P49" s="153"/>
    </row>
    <row r="50" spans="2:16">
      <c r="B50" s="152"/>
      <c r="C50" s="425"/>
      <c r="D50" s="426"/>
      <c r="E50" s="426"/>
      <c r="F50" s="426"/>
      <c r="G50" s="426"/>
      <c r="H50" s="426"/>
      <c r="I50" s="426"/>
      <c r="J50" s="426"/>
      <c r="K50" s="426"/>
      <c r="L50" s="426"/>
      <c r="M50" s="426"/>
      <c r="N50" s="426"/>
      <c r="O50" s="427"/>
      <c r="P50" s="153"/>
    </row>
    <row r="51" spans="2:16" ht="13.5" thickBot="1">
      <c r="B51" s="152"/>
      <c r="C51" s="428"/>
      <c r="D51" s="429"/>
      <c r="E51" s="429"/>
      <c r="F51" s="429"/>
      <c r="G51" s="429"/>
      <c r="H51" s="429"/>
      <c r="I51" s="429"/>
      <c r="J51" s="429"/>
      <c r="K51" s="429"/>
      <c r="L51" s="429"/>
      <c r="M51" s="429"/>
      <c r="N51" s="429"/>
      <c r="O51" s="430"/>
      <c r="P51" s="153"/>
    </row>
    <row r="52" spans="2:16" ht="13.5">
      <c r="B52" s="152"/>
      <c r="C52" s="431" t="s">
        <v>65</v>
      </c>
      <c r="D52" s="432"/>
      <c r="E52" s="432"/>
      <c r="F52" s="432"/>
      <c r="G52" s="432"/>
      <c r="H52" s="432"/>
      <c r="I52" s="432"/>
      <c r="J52" s="106" t="s">
        <v>66</v>
      </c>
      <c r="K52" s="149" t="s">
        <v>67</v>
      </c>
      <c r="L52" s="98" t="s">
        <v>68</v>
      </c>
      <c r="M52" s="433" t="s">
        <v>53</v>
      </c>
      <c r="N52" s="434"/>
      <c r="O52" s="97" t="s">
        <v>54</v>
      </c>
      <c r="P52" s="153"/>
    </row>
    <row r="53" spans="2:16">
      <c r="B53" s="152"/>
      <c r="C53" s="105" t="s">
        <v>141</v>
      </c>
      <c r="D53" s="104"/>
      <c r="E53" s="104"/>
      <c r="F53" s="104"/>
      <c r="G53" s="104"/>
      <c r="H53" s="104"/>
      <c r="I53" s="104"/>
      <c r="J53" s="103">
        <v>641333.32999999996</v>
      </c>
      <c r="K53" s="190">
        <v>556687.19999999995</v>
      </c>
      <c r="L53" s="101">
        <f>J53+K53</f>
        <v>1198020.5299999998</v>
      </c>
      <c r="M53" s="546">
        <v>0.06</v>
      </c>
      <c r="N53" s="547"/>
      <c r="O53" s="197">
        <f>L53*M53</f>
        <v>71881.23179999998</v>
      </c>
      <c r="P53" s="153"/>
    </row>
    <row r="54" spans="2:16">
      <c r="B54" s="152"/>
      <c r="C54" s="105"/>
      <c r="D54" s="104"/>
      <c r="E54" s="104"/>
      <c r="F54" s="104"/>
      <c r="G54" s="104"/>
      <c r="H54" s="104"/>
      <c r="I54" s="104"/>
      <c r="J54" s="103"/>
      <c r="K54" s="102"/>
      <c r="L54" s="101"/>
      <c r="M54" s="441"/>
      <c r="N54" s="442"/>
      <c r="O54" s="199"/>
      <c r="P54" s="153"/>
    </row>
    <row r="55" spans="2:16">
      <c r="B55" s="152"/>
      <c r="C55" s="105"/>
      <c r="D55" s="104"/>
      <c r="E55" s="104"/>
      <c r="F55" s="104"/>
      <c r="G55" s="104"/>
      <c r="H55" s="104"/>
      <c r="I55" s="104"/>
      <c r="J55" s="103"/>
      <c r="K55" s="102"/>
      <c r="L55" s="101"/>
      <c r="M55" s="443"/>
      <c r="N55" s="444"/>
      <c r="O55" s="199"/>
      <c r="P55" s="153"/>
    </row>
    <row r="56" spans="2:16" ht="13.5" thickBot="1">
      <c r="B56" s="152"/>
      <c r="C56" s="437"/>
      <c r="D56" s="438"/>
      <c r="E56" s="438"/>
      <c r="F56" s="438"/>
      <c r="G56" s="438"/>
      <c r="H56" s="438"/>
      <c r="I56" s="438"/>
      <c r="J56" s="100"/>
      <c r="K56" s="74"/>
      <c r="L56" s="100"/>
      <c r="M56" s="439"/>
      <c r="N56" s="440"/>
      <c r="O56" s="200"/>
      <c r="P56" s="153"/>
    </row>
    <row r="57" spans="2:16" ht="14.25" thickBot="1">
      <c r="B57" s="152"/>
      <c r="C57" s="413" t="s">
        <v>55</v>
      </c>
      <c r="D57" s="414"/>
      <c r="E57" s="414"/>
      <c r="F57" s="414"/>
      <c r="G57" s="414"/>
      <c r="H57" s="414"/>
      <c r="I57" s="414"/>
      <c r="J57" s="414"/>
      <c r="K57" s="414"/>
      <c r="L57" s="414"/>
      <c r="M57" s="414"/>
      <c r="N57" s="415"/>
      <c r="O57" s="198">
        <f>+SUM(O53:O56)</f>
        <v>71881.23179999998</v>
      </c>
      <c r="P57" s="153"/>
    </row>
    <row r="58" spans="2:16" ht="13.5" thickBot="1">
      <c r="B58" s="152"/>
      <c r="C58" s="79"/>
      <c r="O58" s="78"/>
      <c r="P58" s="153"/>
    </row>
    <row r="59" spans="2:16" ht="13.5" thickBot="1">
      <c r="B59" s="152"/>
      <c r="C59" s="416" t="s">
        <v>69</v>
      </c>
      <c r="D59" s="417"/>
      <c r="E59" s="417"/>
      <c r="F59" s="417"/>
      <c r="G59" s="417"/>
      <c r="H59" s="417"/>
      <c r="I59" s="417"/>
      <c r="J59" s="417"/>
      <c r="K59" s="417"/>
      <c r="L59" s="417"/>
      <c r="M59" s="417"/>
      <c r="N59" s="418"/>
      <c r="O59" s="206">
        <f>O57+O48+O41+O34</f>
        <v>1130537.6433899999</v>
      </c>
      <c r="P59" s="153"/>
    </row>
    <row r="60" spans="2:16">
      <c r="B60" s="152"/>
      <c r="C60" s="422" t="s">
        <v>70</v>
      </c>
      <c r="D60" s="423"/>
      <c r="E60" s="423"/>
      <c r="F60" s="423"/>
      <c r="G60" s="423"/>
      <c r="H60" s="423"/>
      <c r="I60" s="423"/>
      <c r="J60" s="423"/>
      <c r="K60" s="423"/>
      <c r="L60" s="423"/>
      <c r="M60" s="423"/>
      <c r="N60" s="423"/>
      <c r="O60" s="424"/>
      <c r="P60" s="153"/>
    </row>
    <row r="61" spans="2:16">
      <c r="B61" s="152"/>
      <c r="C61" s="425"/>
      <c r="D61" s="426"/>
      <c r="E61" s="426"/>
      <c r="F61" s="426"/>
      <c r="G61" s="426"/>
      <c r="H61" s="426"/>
      <c r="I61" s="426"/>
      <c r="J61" s="426"/>
      <c r="K61" s="426"/>
      <c r="L61" s="426"/>
      <c r="M61" s="426"/>
      <c r="N61" s="426"/>
      <c r="O61" s="427"/>
      <c r="P61" s="153"/>
    </row>
    <row r="62" spans="2:16" ht="13.5" thickBot="1">
      <c r="B62" s="152"/>
      <c r="C62" s="428"/>
      <c r="D62" s="429"/>
      <c r="E62" s="429"/>
      <c r="F62" s="429"/>
      <c r="G62" s="429"/>
      <c r="H62" s="429"/>
      <c r="I62" s="429"/>
      <c r="J62" s="429"/>
      <c r="K62" s="429"/>
      <c r="L62" s="429"/>
      <c r="M62" s="429"/>
      <c r="N62" s="429"/>
      <c r="O62" s="430"/>
      <c r="P62" s="153"/>
    </row>
    <row r="63" spans="2:16" ht="13.5">
      <c r="B63" s="152"/>
      <c r="C63" s="431" t="s">
        <v>71</v>
      </c>
      <c r="D63" s="432"/>
      <c r="E63" s="432"/>
      <c r="F63" s="432"/>
      <c r="G63" s="432"/>
      <c r="H63" s="432"/>
      <c r="I63" s="432"/>
      <c r="J63" s="149"/>
      <c r="K63" s="150"/>
      <c r="L63" s="98" t="s">
        <v>72</v>
      </c>
      <c r="M63" s="433" t="s">
        <v>73</v>
      </c>
      <c r="N63" s="434"/>
      <c r="O63" s="97"/>
      <c r="P63" s="153"/>
    </row>
    <row r="64" spans="2:16">
      <c r="B64" s="152"/>
      <c r="C64" s="435" t="s">
        <v>21</v>
      </c>
      <c r="D64" s="436"/>
      <c r="E64" s="436"/>
      <c r="F64" s="436"/>
      <c r="G64" s="436"/>
      <c r="H64" s="436"/>
      <c r="I64" s="436"/>
      <c r="J64" s="95"/>
      <c r="K64" s="94"/>
      <c r="L64" s="91">
        <v>0.3</v>
      </c>
      <c r="M64" s="516">
        <f>O59*L64</f>
        <v>339161.29301699996</v>
      </c>
      <c r="N64" s="517"/>
      <c r="O64" s="204">
        <f>M64</f>
        <v>339161.29301699996</v>
      </c>
      <c r="P64" s="153"/>
    </row>
    <row r="65" spans="2:16">
      <c r="B65" s="152"/>
      <c r="C65" s="96" t="s">
        <v>74</v>
      </c>
      <c r="D65" s="80"/>
      <c r="E65" s="80"/>
      <c r="F65" s="80"/>
      <c r="G65" s="80"/>
      <c r="H65" s="80"/>
      <c r="I65" s="80"/>
      <c r="J65" s="95"/>
      <c r="K65" s="94"/>
      <c r="L65" s="91">
        <v>0</v>
      </c>
      <c r="M65" s="516"/>
      <c r="N65" s="517"/>
      <c r="O65" s="204">
        <f t="shared" ref="O65:O66" si="2">M65</f>
        <v>0</v>
      </c>
      <c r="P65" s="153"/>
    </row>
    <row r="66" spans="2:16" ht="13.5" thickBot="1">
      <c r="B66" s="152"/>
      <c r="C66" s="146" t="s">
        <v>75</v>
      </c>
      <c r="D66" s="147"/>
      <c r="E66" s="147"/>
      <c r="F66" s="147"/>
      <c r="G66" s="147"/>
      <c r="H66" s="147"/>
      <c r="I66" s="147"/>
      <c r="J66" s="93"/>
      <c r="K66" s="92"/>
      <c r="L66" s="91">
        <v>0.05</v>
      </c>
      <c r="M66" s="518">
        <f>O59*L66</f>
        <v>56526.882169499993</v>
      </c>
      <c r="N66" s="519"/>
      <c r="O66" s="204">
        <f t="shared" si="2"/>
        <v>56526.882169499993</v>
      </c>
      <c r="P66" s="153"/>
    </row>
    <row r="67" spans="2:16" ht="14.25" thickBot="1">
      <c r="B67" s="152"/>
      <c r="C67" s="413" t="s">
        <v>55</v>
      </c>
      <c r="D67" s="414"/>
      <c r="E67" s="414"/>
      <c r="F67" s="414"/>
      <c r="G67" s="414"/>
      <c r="H67" s="414"/>
      <c r="I67" s="414"/>
      <c r="J67" s="414"/>
      <c r="K67" s="414"/>
      <c r="L67" s="414"/>
      <c r="M67" s="414"/>
      <c r="N67" s="415"/>
      <c r="O67" s="205">
        <f>SUM(O64:O66)</f>
        <v>395688.17518649995</v>
      </c>
      <c r="P67" s="153"/>
    </row>
    <row r="68" spans="2:16" ht="13.5" thickBot="1">
      <c r="B68" s="152"/>
      <c r="C68" s="79"/>
      <c r="O68" s="207"/>
      <c r="P68" s="153"/>
    </row>
    <row r="69" spans="2:16" ht="13.5" thickBot="1">
      <c r="B69" s="152"/>
      <c r="C69" s="416" t="s">
        <v>76</v>
      </c>
      <c r="D69" s="417"/>
      <c r="E69" s="417"/>
      <c r="F69" s="417"/>
      <c r="G69" s="417"/>
      <c r="H69" s="417"/>
      <c r="I69" s="417"/>
      <c r="J69" s="417"/>
      <c r="K69" s="417"/>
      <c r="L69" s="417"/>
      <c r="M69" s="417"/>
      <c r="N69" s="418"/>
      <c r="O69" s="203">
        <f>O67+O59</f>
        <v>1526225.8185764998</v>
      </c>
      <c r="P69" s="153"/>
    </row>
    <row r="70" spans="2:16">
      <c r="B70" s="152"/>
      <c r="C70" s="90"/>
      <c r="D70" s="89"/>
      <c r="E70" s="89"/>
      <c r="F70" s="89"/>
      <c r="G70" s="89"/>
      <c r="H70" s="89"/>
      <c r="I70" s="89"/>
      <c r="J70" s="89"/>
      <c r="K70" s="89"/>
      <c r="L70" s="89"/>
      <c r="M70" s="89"/>
      <c r="N70" s="89"/>
      <c r="O70" s="88"/>
      <c r="P70" s="153"/>
    </row>
    <row r="71" spans="2:16">
      <c r="B71" s="152"/>
      <c r="C71" s="79"/>
      <c r="O71" s="78"/>
      <c r="P71" s="153"/>
    </row>
    <row r="72" spans="2:16">
      <c r="B72" s="152"/>
      <c r="C72" s="79"/>
      <c r="O72" s="78"/>
      <c r="P72" s="153"/>
    </row>
    <row r="73" spans="2:16">
      <c r="B73" s="152"/>
      <c r="C73" s="79"/>
      <c r="H73" s="81" t="s">
        <v>77</v>
      </c>
      <c r="I73" s="81"/>
      <c r="J73" s="81"/>
      <c r="K73" s="81"/>
      <c r="O73" s="78"/>
      <c r="P73" s="153"/>
    </row>
    <row r="74" spans="2:16" ht="13.5">
      <c r="B74" s="152"/>
      <c r="C74" s="87"/>
      <c r="D74" s="156"/>
      <c r="E74" s="156"/>
      <c r="F74" s="156"/>
      <c r="G74" s="156"/>
      <c r="H74" s="81" t="s">
        <v>78</v>
      </c>
      <c r="I74" s="156"/>
      <c r="J74" s="156"/>
      <c r="K74" s="156"/>
      <c r="L74" s="156"/>
      <c r="M74" s="156"/>
      <c r="N74" s="156"/>
      <c r="O74" s="86"/>
      <c r="P74" s="153"/>
    </row>
    <row r="75" spans="2:16" ht="13.5">
      <c r="B75" s="152"/>
      <c r="C75" s="87"/>
      <c r="D75" s="156"/>
      <c r="E75" s="156"/>
      <c r="F75" s="156"/>
      <c r="G75" s="156"/>
      <c r="H75" s="81" t="s">
        <v>79</v>
      </c>
      <c r="K75" s="156"/>
      <c r="L75" s="156"/>
      <c r="M75" s="156"/>
      <c r="N75" s="156"/>
      <c r="O75" s="86"/>
      <c r="P75" s="153"/>
    </row>
    <row r="76" spans="2:16">
      <c r="B76" s="152"/>
      <c r="C76" s="82"/>
      <c r="D76" s="157"/>
      <c r="E76" s="157"/>
      <c r="F76" s="157"/>
      <c r="G76" s="157"/>
      <c r="H76" s="81" t="s">
        <v>80</v>
      </c>
      <c r="I76" s="157"/>
      <c r="J76" s="157"/>
      <c r="K76" s="157"/>
      <c r="L76" s="157"/>
      <c r="M76" s="157"/>
      <c r="N76" s="157"/>
      <c r="O76" s="76"/>
      <c r="P76" s="153"/>
    </row>
    <row r="77" spans="2:16">
      <c r="B77" s="152"/>
      <c r="C77" s="79"/>
      <c r="H77" s="73" t="s">
        <v>81</v>
      </c>
      <c r="O77" s="78"/>
      <c r="P77" s="153"/>
    </row>
    <row r="78" spans="2:16" ht="13.5">
      <c r="B78" s="152"/>
      <c r="C78" s="85" t="s">
        <v>82</v>
      </c>
      <c r="D78" s="145"/>
      <c r="E78" s="145"/>
      <c r="F78" s="145"/>
      <c r="G78" s="145"/>
      <c r="H78" s="145"/>
      <c r="I78" s="145"/>
      <c r="J78" s="145"/>
      <c r="K78" s="145"/>
      <c r="L78" s="145"/>
      <c r="M78" s="145"/>
      <c r="N78" s="145"/>
      <c r="O78" s="84"/>
      <c r="P78" s="153"/>
    </row>
    <row r="79" spans="2:16">
      <c r="B79" s="152"/>
      <c r="C79" s="419"/>
      <c r="D79" s="420"/>
      <c r="E79" s="420"/>
      <c r="F79" s="420"/>
      <c r="G79" s="420"/>
      <c r="H79" s="420"/>
      <c r="I79" s="420"/>
      <c r="J79" s="420"/>
      <c r="K79" s="420"/>
      <c r="L79" s="420"/>
      <c r="M79" s="420"/>
      <c r="N79" s="420"/>
      <c r="O79" s="421"/>
      <c r="P79" s="153"/>
    </row>
    <row r="80" spans="2:16">
      <c r="B80" s="152"/>
      <c r="C80" s="419"/>
      <c r="D80" s="420"/>
      <c r="E80" s="420"/>
      <c r="F80" s="420"/>
      <c r="G80" s="420"/>
      <c r="H80" s="420"/>
      <c r="I80" s="420"/>
      <c r="J80" s="420"/>
      <c r="K80" s="420"/>
      <c r="L80" s="420"/>
      <c r="M80" s="420"/>
      <c r="N80" s="420"/>
      <c r="O80" s="421"/>
      <c r="P80" s="153"/>
    </row>
    <row r="81" spans="2:16">
      <c r="B81" s="152"/>
      <c r="C81" s="82"/>
      <c r="D81" s="157"/>
      <c r="E81" s="157"/>
      <c r="F81" s="157"/>
      <c r="G81" s="157"/>
      <c r="H81" s="157"/>
      <c r="I81" s="157"/>
      <c r="J81" s="157"/>
      <c r="K81" s="157"/>
      <c r="L81" s="157"/>
      <c r="M81" s="157"/>
      <c r="N81" s="157"/>
      <c r="O81" s="76"/>
      <c r="P81" s="153"/>
    </row>
    <row r="82" spans="2:16">
      <c r="B82" s="152"/>
      <c r="C82" s="83" t="s">
        <v>83</v>
      </c>
      <c r="D82" s="157"/>
      <c r="E82" s="157"/>
      <c r="F82" s="157"/>
      <c r="G82" s="157"/>
      <c r="H82" s="157"/>
      <c r="I82" s="157"/>
      <c r="J82" s="157"/>
      <c r="K82" s="157"/>
      <c r="L82" s="157"/>
      <c r="M82" s="157"/>
      <c r="N82" s="157"/>
      <c r="O82" s="76"/>
      <c r="P82" s="153"/>
    </row>
    <row r="83" spans="2:16" ht="12.75" customHeight="1">
      <c r="B83" s="152"/>
      <c r="C83" s="400" t="s">
        <v>84</v>
      </c>
      <c r="D83" s="401"/>
      <c r="E83" s="401"/>
      <c r="F83" s="401"/>
      <c r="G83" s="401"/>
      <c r="H83" s="401"/>
      <c r="I83" s="401"/>
      <c r="J83" s="401"/>
      <c r="K83" s="401"/>
      <c r="L83" s="401"/>
      <c r="M83" s="401"/>
      <c r="N83" s="401"/>
      <c r="O83" s="402"/>
      <c r="P83" s="153"/>
    </row>
    <row r="84" spans="2:16">
      <c r="B84" s="152"/>
      <c r="C84" s="400"/>
      <c r="D84" s="401"/>
      <c r="E84" s="401"/>
      <c r="F84" s="401"/>
      <c r="G84" s="401"/>
      <c r="H84" s="401"/>
      <c r="I84" s="401"/>
      <c r="J84" s="401"/>
      <c r="K84" s="401"/>
      <c r="L84" s="401"/>
      <c r="M84" s="401"/>
      <c r="N84" s="401"/>
      <c r="O84" s="402"/>
      <c r="P84" s="153"/>
    </row>
    <row r="85" spans="2:16" ht="12.95" customHeight="1">
      <c r="B85" s="152"/>
      <c r="C85" s="400" t="s">
        <v>85</v>
      </c>
      <c r="D85" s="401"/>
      <c r="E85" s="401"/>
      <c r="F85" s="401"/>
      <c r="G85" s="401"/>
      <c r="H85" s="401"/>
      <c r="I85" s="401"/>
      <c r="J85" s="401"/>
      <c r="K85" s="401"/>
      <c r="L85" s="401"/>
      <c r="M85" s="401"/>
      <c r="N85" s="401"/>
      <c r="O85" s="402"/>
      <c r="P85" s="153"/>
    </row>
    <row r="86" spans="2:16">
      <c r="B86" s="152"/>
      <c r="C86" s="400"/>
      <c r="D86" s="401"/>
      <c r="E86" s="401"/>
      <c r="F86" s="401"/>
      <c r="G86" s="401"/>
      <c r="H86" s="401"/>
      <c r="I86" s="401"/>
      <c r="J86" s="401"/>
      <c r="K86" s="401"/>
      <c r="L86" s="401"/>
      <c r="M86" s="401"/>
      <c r="N86" s="401"/>
      <c r="O86" s="402"/>
      <c r="P86" s="153"/>
    </row>
    <row r="87" spans="2:16">
      <c r="B87" s="152"/>
      <c r="C87" s="82"/>
      <c r="D87" s="157"/>
      <c r="E87" s="157"/>
      <c r="F87" s="157"/>
      <c r="G87" s="157"/>
      <c r="H87" s="157"/>
      <c r="I87" s="157"/>
      <c r="J87" s="157"/>
      <c r="K87" s="157"/>
      <c r="L87" s="157"/>
      <c r="M87" s="157"/>
      <c r="N87" s="157"/>
      <c r="O87" s="76"/>
      <c r="P87" s="153"/>
    </row>
    <row r="88" spans="2:16">
      <c r="B88" s="152"/>
      <c r="C88" s="79"/>
      <c r="H88" s="81" t="s">
        <v>77</v>
      </c>
      <c r="O88" s="78"/>
      <c r="P88" s="153"/>
    </row>
    <row r="89" spans="2:16">
      <c r="B89" s="152"/>
      <c r="C89" s="79"/>
      <c r="H89" s="73" t="s">
        <v>78</v>
      </c>
      <c r="I89" s="80"/>
      <c r="J89" s="80"/>
      <c r="K89" s="80"/>
      <c r="O89" s="78"/>
      <c r="P89" s="153"/>
    </row>
    <row r="90" spans="2:16">
      <c r="B90" s="152"/>
      <c r="C90" s="79"/>
      <c r="H90" s="73" t="s">
        <v>86</v>
      </c>
      <c r="I90" s="158"/>
      <c r="J90" s="158"/>
      <c r="K90" s="158"/>
      <c r="O90" s="78"/>
      <c r="P90" s="153"/>
    </row>
    <row r="91" spans="2:16">
      <c r="B91" s="152"/>
      <c r="C91" s="77"/>
      <c r="D91" s="157"/>
      <c r="E91" s="157"/>
      <c r="F91" s="157"/>
      <c r="G91" s="157"/>
      <c r="H91" s="73" t="s">
        <v>80</v>
      </c>
      <c r="L91" s="157"/>
      <c r="M91" s="157"/>
      <c r="N91" s="157"/>
      <c r="O91" s="76"/>
      <c r="P91" s="153"/>
    </row>
    <row r="92" spans="2:16" ht="17.25" customHeight="1">
      <c r="B92" s="152"/>
      <c r="C92" s="75"/>
      <c r="D92" s="159"/>
      <c r="E92" s="159"/>
      <c r="K92" s="403"/>
      <c r="L92" s="403"/>
      <c r="M92" s="403"/>
      <c r="N92" s="403"/>
      <c r="O92" s="404"/>
      <c r="P92" s="153"/>
    </row>
    <row r="93" spans="2:16" ht="18.75" customHeight="1" thickBot="1">
      <c r="B93" s="152"/>
      <c r="C93" s="407"/>
      <c r="D93" s="408"/>
      <c r="E93" s="408"/>
      <c r="F93" s="74"/>
      <c r="G93" s="74"/>
      <c r="H93" s="74"/>
      <c r="I93" s="74"/>
      <c r="J93" s="74"/>
      <c r="K93" s="405"/>
      <c r="L93" s="405"/>
      <c r="M93" s="405"/>
      <c r="N93" s="405"/>
      <c r="O93" s="406"/>
      <c r="P93" s="153"/>
    </row>
    <row r="94" spans="2:16" ht="13.5" thickBot="1">
      <c r="B94" s="160"/>
      <c r="C94" s="161"/>
      <c r="D94" s="161"/>
      <c r="E94" s="161"/>
      <c r="F94" s="161"/>
      <c r="G94" s="161"/>
      <c r="H94" s="161"/>
      <c r="I94" s="161"/>
      <c r="J94" s="161"/>
      <c r="K94" s="161"/>
      <c r="L94" s="161"/>
      <c r="M94" s="161"/>
      <c r="N94" s="161"/>
      <c r="O94" s="161"/>
      <c r="P94" s="162"/>
    </row>
    <row r="95" spans="2:16" ht="13.5" thickTop="1"/>
  </sheetData>
  <mergeCells count="83">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J40"/>
    <mergeCell ref="M40:N40"/>
    <mergeCell ref="C41:N41"/>
    <mergeCell ref="C42:O44"/>
    <mergeCell ref="C45:I45"/>
    <mergeCell ref="M45:N45"/>
    <mergeCell ref="C46:I46"/>
    <mergeCell ref="M46:N46"/>
    <mergeCell ref="C47:I47"/>
    <mergeCell ref="M47:N47"/>
    <mergeCell ref="C48:N48"/>
    <mergeCell ref="C35:O37"/>
    <mergeCell ref="C38:J38"/>
    <mergeCell ref="M38:N38"/>
    <mergeCell ref="C39:J39"/>
    <mergeCell ref="M39:N39"/>
    <mergeCell ref="H31:I31"/>
    <mergeCell ref="J31:K31"/>
    <mergeCell ref="M31:N31"/>
    <mergeCell ref="M32:N32"/>
    <mergeCell ref="C34:N34"/>
    <mergeCell ref="D25:L25"/>
    <mergeCell ref="M25:N25"/>
    <mergeCell ref="C33:G33"/>
    <mergeCell ref="H33:I33"/>
    <mergeCell ref="J33:K33"/>
    <mergeCell ref="M33:N33"/>
    <mergeCell ref="C26:O28"/>
    <mergeCell ref="C29:G29"/>
    <mergeCell ref="H29:I29"/>
    <mergeCell ref="J29:K29"/>
    <mergeCell ref="M29:N29"/>
    <mergeCell ref="C30:G30"/>
    <mergeCell ref="H30:I30"/>
    <mergeCell ref="J30:K30"/>
    <mergeCell ref="M30:N30"/>
    <mergeCell ref="C31:G31"/>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79E87-0D9F-41B0-9C4E-28FDDD9B657C}">
  <dimension ref="B1:P96"/>
  <sheetViews>
    <sheetView showGridLines="0" view="pageBreakPreview" topLeftCell="A46" zoomScale="80" zoomScaleNormal="80" zoomScaleSheetLayoutView="80" zoomScalePageLayoutView="85" workbookViewId="0">
      <selection activeCell="O74" sqref="O74"/>
    </sheetView>
  </sheetViews>
  <sheetFormatPr baseColWidth="10" defaultColWidth="11.42578125" defaultRowHeight="12.75"/>
  <cols>
    <col min="1" max="2" width="3.140625" style="73" customWidth="1"/>
    <col min="3" max="3" width="14.7109375" style="73" customWidth="1"/>
    <col min="4" max="4" width="15.5703125" style="73" customWidth="1"/>
    <col min="5" max="9" width="11.42578125" style="73"/>
    <col min="10" max="10" width="14.140625" style="73" customWidth="1"/>
    <col min="11" max="11" width="16.5703125" style="73" customWidth="1"/>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83"/>
      <c r="C2" s="484"/>
      <c r="D2" s="484"/>
      <c r="E2" s="484"/>
      <c r="F2" s="484"/>
      <c r="G2" s="484"/>
      <c r="H2" s="484"/>
      <c r="I2" s="484"/>
      <c r="J2" s="484"/>
      <c r="K2" s="484"/>
      <c r="L2" s="484"/>
      <c r="M2" s="484"/>
      <c r="N2" s="484"/>
      <c r="O2" s="484"/>
      <c r="P2" s="485"/>
    </row>
    <row r="3" spans="2:16" ht="25.5" customHeight="1">
      <c r="B3" s="184"/>
      <c r="C3" s="486" t="s">
        <v>89</v>
      </c>
      <c r="D3" s="487"/>
      <c r="E3" s="487"/>
      <c r="F3" s="488"/>
      <c r="P3" s="153"/>
    </row>
    <row r="4" spans="2:16" ht="25.5" customHeight="1">
      <c r="B4" s="184"/>
      <c r="C4" s="185" t="s">
        <v>0</v>
      </c>
      <c r="D4" s="186" t="s">
        <v>1</v>
      </c>
      <c r="E4" s="185" t="s">
        <v>2</v>
      </c>
      <c r="F4" s="186">
        <v>3</v>
      </c>
      <c r="P4" s="153"/>
    </row>
    <row r="5" spans="2:16" ht="25.5" customHeight="1">
      <c r="B5" s="184"/>
      <c r="C5" s="163"/>
      <c r="D5" s="164"/>
      <c r="E5" s="163"/>
      <c r="F5" s="164"/>
      <c r="P5" s="153"/>
    </row>
    <row r="6" spans="2:16" ht="36.75" customHeight="1">
      <c r="B6" s="152"/>
      <c r="C6" s="489" t="s">
        <v>34</v>
      </c>
      <c r="D6" s="489"/>
      <c r="E6" s="489"/>
      <c r="F6" s="489"/>
      <c r="G6" s="489"/>
      <c r="H6" s="489"/>
      <c r="I6" s="489"/>
      <c r="J6" s="489"/>
      <c r="K6" s="489"/>
      <c r="L6" s="489"/>
      <c r="M6" s="489"/>
      <c r="N6" s="489"/>
      <c r="O6" s="489"/>
      <c r="P6" s="153"/>
    </row>
    <row r="7" spans="2:16" ht="13.5" thickBot="1">
      <c r="B7" s="152"/>
      <c r="P7" s="153"/>
    </row>
    <row r="8" spans="2:16">
      <c r="B8" s="152"/>
      <c r="C8" s="490"/>
      <c r="D8" s="492"/>
      <c r="E8" s="493"/>
      <c r="F8" s="493"/>
      <c r="G8" s="493"/>
      <c r="H8" s="493"/>
      <c r="I8" s="493"/>
      <c r="J8" s="493"/>
      <c r="K8" s="494"/>
      <c r="L8" s="495"/>
      <c r="M8" s="496"/>
      <c r="N8" s="496"/>
      <c r="O8" s="497"/>
      <c r="P8" s="153"/>
    </row>
    <row r="9" spans="2:16">
      <c r="B9" s="152"/>
      <c r="C9" s="491"/>
      <c r="D9" s="480" t="s">
        <v>90</v>
      </c>
      <c r="E9" s="481"/>
      <c r="F9" s="481"/>
      <c r="G9" s="481"/>
      <c r="H9" s="481"/>
      <c r="I9" s="481"/>
      <c r="J9" s="481"/>
      <c r="K9" s="482"/>
      <c r="L9" s="498"/>
      <c r="M9" s="499"/>
      <c r="N9" s="499"/>
      <c r="O9" s="500"/>
      <c r="P9" s="153"/>
    </row>
    <row r="10" spans="2:16" ht="13.5">
      <c r="B10" s="152"/>
      <c r="C10" s="491"/>
      <c r="D10" s="501"/>
      <c r="E10" s="502"/>
      <c r="F10" s="502"/>
      <c r="G10" s="502"/>
      <c r="H10" s="502"/>
      <c r="I10" s="502"/>
      <c r="J10" s="502"/>
      <c r="K10" s="503"/>
      <c r="L10" s="456" t="s">
        <v>35</v>
      </c>
      <c r="M10" s="505"/>
      <c r="N10" s="506"/>
      <c r="O10" s="507"/>
      <c r="P10" s="153"/>
    </row>
    <row r="11" spans="2:16">
      <c r="B11" s="152"/>
      <c r="C11" s="491"/>
      <c r="D11" s="480" t="s">
        <v>91</v>
      </c>
      <c r="E11" s="481"/>
      <c r="F11" s="481"/>
      <c r="G11" s="481"/>
      <c r="H11" s="481"/>
      <c r="I11" s="481"/>
      <c r="J11" s="481"/>
      <c r="K11" s="482"/>
      <c r="L11" s="504"/>
      <c r="M11" s="508"/>
      <c r="N11" s="509"/>
      <c r="O11" s="510"/>
      <c r="P11" s="153"/>
    </row>
    <row r="12" spans="2:16" ht="12.75" customHeight="1">
      <c r="B12" s="152"/>
      <c r="C12" s="491"/>
      <c r="D12" s="511"/>
      <c r="E12" s="512"/>
      <c r="F12" s="512"/>
      <c r="G12" s="512"/>
      <c r="H12" s="512"/>
      <c r="I12" s="512"/>
      <c r="J12" s="512"/>
      <c r="K12" s="513"/>
      <c r="L12" s="456" t="s">
        <v>36</v>
      </c>
      <c r="M12" s="456">
        <v>1</v>
      </c>
      <c r="N12" s="456" t="s">
        <v>37</v>
      </c>
      <c r="O12" s="478">
        <v>1</v>
      </c>
      <c r="P12" s="153"/>
    </row>
    <row r="13" spans="2:16">
      <c r="B13" s="152"/>
      <c r="C13" s="491"/>
      <c r="D13" s="511"/>
      <c r="E13" s="512"/>
      <c r="F13" s="512"/>
      <c r="G13" s="512"/>
      <c r="H13" s="512"/>
      <c r="I13" s="512"/>
      <c r="J13" s="512"/>
      <c r="K13" s="513"/>
      <c r="L13" s="457"/>
      <c r="M13" s="457"/>
      <c r="N13" s="457"/>
      <c r="O13" s="479"/>
      <c r="P13" s="153"/>
    </row>
    <row r="14" spans="2:16">
      <c r="B14" s="152"/>
      <c r="C14" s="491"/>
      <c r="D14" s="480" t="s">
        <v>38</v>
      </c>
      <c r="E14" s="481"/>
      <c r="F14" s="481"/>
      <c r="G14" s="481"/>
      <c r="H14" s="481"/>
      <c r="I14" s="481"/>
      <c r="J14" s="481"/>
      <c r="K14" s="482"/>
      <c r="L14" s="457"/>
      <c r="M14" s="457"/>
      <c r="N14" s="457"/>
      <c r="O14" s="479"/>
      <c r="P14" s="153"/>
    </row>
    <row r="15" spans="2:16" ht="14.25" thickBot="1">
      <c r="B15" s="152"/>
      <c r="C15" s="135"/>
      <c r="D15" s="134"/>
      <c r="E15" s="134"/>
      <c r="F15" s="134"/>
      <c r="G15" s="134"/>
      <c r="H15" s="134"/>
      <c r="I15" s="134"/>
      <c r="J15" s="134"/>
      <c r="K15" s="134"/>
      <c r="L15" s="134"/>
      <c r="M15" s="133"/>
      <c r="N15" s="133"/>
      <c r="O15" s="132"/>
      <c r="P15" s="153"/>
    </row>
    <row r="16" spans="2:16" ht="13.5">
      <c r="B16" s="152"/>
      <c r="C16" s="131"/>
      <c r="D16" s="130"/>
      <c r="E16" s="130"/>
      <c r="F16" s="130"/>
      <c r="G16" s="130"/>
      <c r="H16" s="130"/>
      <c r="I16" s="130"/>
      <c r="J16" s="130"/>
      <c r="K16" s="130"/>
      <c r="L16" s="129" t="s">
        <v>39</v>
      </c>
      <c r="M16" s="128" t="s">
        <v>40</v>
      </c>
      <c r="N16" s="128" t="s">
        <v>41</v>
      </c>
      <c r="O16" s="127" t="s">
        <v>42</v>
      </c>
      <c r="P16" s="153"/>
    </row>
    <row r="17" spans="2:16" ht="13.5">
      <c r="B17" s="152"/>
      <c r="C17" s="82"/>
      <c r="D17" s="154"/>
      <c r="E17" s="154"/>
      <c r="F17" s="154"/>
      <c r="G17" s="154"/>
      <c r="H17" s="154"/>
      <c r="I17" s="154"/>
      <c r="J17" s="154"/>
      <c r="K17" s="154"/>
      <c r="L17" s="155"/>
      <c r="M17" s="126">
        <v>8</v>
      </c>
      <c r="N17" s="126">
        <v>10</v>
      </c>
      <c r="O17" s="125">
        <v>2024</v>
      </c>
      <c r="P17" s="153"/>
    </row>
    <row r="18" spans="2:16" ht="18" customHeight="1">
      <c r="B18" s="152"/>
      <c r="C18" s="461" t="s">
        <v>43</v>
      </c>
      <c r="D18" s="462"/>
      <c r="E18" s="462"/>
      <c r="F18" s="462"/>
      <c r="G18" s="154"/>
      <c r="H18" s="154"/>
      <c r="I18" s="154" t="s">
        <v>44</v>
      </c>
      <c r="K18" s="154"/>
      <c r="L18" s="155"/>
      <c r="O18" s="124"/>
      <c r="P18" s="153"/>
    </row>
    <row r="19" spans="2:16" ht="13.5">
      <c r="B19" s="152"/>
      <c r="C19" s="123"/>
      <c r="D19" s="122"/>
      <c r="E19" s="122"/>
      <c r="F19" s="122"/>
      <c r="G19" s="122"/>
      <c r="H19" s="122"/>
      <c r="I19" s="122"/>
      <c r="J19" s="122"/>
      <c r="K19" s="122"/>
      <c r="L19" s="122"/>
      <c r="M19" s="122"/>
      <c r="N19" s="122"/>
      <c r="O19" s="121"/>
      <c r="P19" s="153"/>
    </row>
    <row r="20" spans="2:16" ht="13.5" thickBot="1">
      <c r="B20" s="152"/>
      <c r="C20" s="146"/>
      <c r="D20" s="147"/>
      <c r="E20" s="147"/>
      <c r="F20" s="147"/>
      <c r="G20" s="147"/>
      <c r="H20" s="147"/>
      <c r="I20" s="147"/>
      <c r="J20" s="147"/>
      <c r="K20" s="147"/>
      <c r="L20" s="147"/>
      <c r="M20" s="147"/>
      <c r="N20" s="147"/>
      <c r="O20" s="120"/>
      <c r="P20" s="153"/>
    </row>
    <row r="21" spans="2:16" ht="13.5" thickBot="1">
      <c r="B21" s="152"/>
      <c r="C21" s="90"/>
      <c r="D21" s="89"/>
      <c r="E21" s="89"/>
      <c r="F21" s="89"/>
      <c r="G21" s="89"/>
      <c r="H21" s="89"/>
      <c r="K21" s="89"/>
      <c r="L21" s="89"/>
      <c r="M21" s="89"/>
      <c r="N21" s="89"/>
      <c r="O21" s="88"/>
      <c r="P21" s="153"/>
    </row>
    <row r="22" spans="2:16" ht="13.5">
      <c r="B22" s="152"/>
      <c r="C22" s="463" t="s">
        <v>45</v>
      </c>
      <c r="D22" s="464"/>
      <c r="E22" s="464"/>
      <c r="F22" s="464"/>
      <c r="G22" s="464"/>
      <c r="H22" s="464"/>
      <c r="I22" s="464"/>
      <c r="J22" s="464"/>
      <c r="K22" s="464"/>
      <c r="L22" s="464"/>
      <c r="M22" s="464"/>
      <c r="N22" s="464"/>
      <c r="O22" s="465"/>
      <c r="P22" s="153"/>
    </row>
    <row r="23" spans="2:16" ht="13.5" thickBot="1">
      <c r="B23" s="152"/>
      <c r="C23" s="79"/>
      <c r="O23" s="78"/>
      <c r="P23" s="153"/>
    </row>
    <row r="24" spans="2:16">
      <c r="B24" s="152"/>
      <c r="C24" s="180" t="s">
        <v>46</v>
      </c>
      <c r="D24" s="466" t="s">
        <v>47</v>
      </c>
      <c r="E24" s="467"/>
      <c r="F24" s="467"/>
      <c r="G24" s="467"/>
      <c r="H24" s="467"/>
      <c r="I24" s="467"/>
      <c r="J24" s="467"/>
      <c r="K24" s="467"/>
      <c r="L24" s="468"/>
      <c r="M24" s="469" t="s">
        <v>48</v>
      </c>
      <c r="N24" s="470"/>
      <c r="O24" s="180" t="s">
        <v>9</v>
      </c>
      <c r="P24" s="153"/>
    </row>
    <row r="25" spans="2:16" ht="13.5" thickBot="1">
      <c r="B25" s="152"/>
      <c r="C25" s="119">
        <v>11</v>
      </c>
      <c r="D25" s="471" t="s">
        <v>144</v>
      </c>
      <c r="E25" s="472"/>
      <c r="F25" s="472"/>
      <c r="G25" s="472"/>
      <c r="H25" s="472"/>
      <c r="I25" s="472"/>
      <c r="J25" s="472"/>
      <c r="K25" s="472"/>
      <c r="L25" s="473"/>
      <c r="M25" s="471" t="s">
        <v>101</v>
      </c>
      <c r="N25" s="473"/>
      <c r="O25" s="118">
        <v>727</v>
      </c>
      <c r="P25" s="153"/>
    </row>
    <row r="26" spans="2:16">
      <c r="B26" s="152"/>
      <c r="C26" s="422" t="s">
        <v>49</v>
      </c>
      <c r="D26" s="423"/>
      <c r="E26" s="423"/>
      <c r="F26" s="423"/>
      <c r="G26" s="423"/>
      <c r="H26" s="423"/>
      <c r="I26" s="423"/>
      <c r="J26" s="423"/>
      <c r="K26" s="423"/>
      <c r="L26" s="423"/>
      <c r="M26" s="423"/>
      <c r="N26" s="423"/>
      <c r="O26" s="424"/>
      <c r="P26" s="153"/>
    </row>
    <row r="27" spans="2:16">
      <c r="B27" s="152"/>
      <c r="C27" s="425"/>
      <c r="D27" s="426"/>
      <c r="E27" s="426"/>
      <c r="F27" s="426"/>
      <c r="G27" s="426"/>
      <c r="H27" s="426"/>
      <c r="I27" s="426"/>
      <c r="J27" s="426"/>
      <c r="K27" s="426"/>
      <c r="L27" s="426"/>
      <c r="M27" s="426"/>
      <c r="N27" s="426"/>
      <c r="O27" s="427"/>
      <c r="P27" s="153"/>
    </row>
    <row r="28" spans="2:16" ht="13.5" thickBot="1">
      <c r="B28" s="152"/>
      <c r="C28" s="428"/>
      <c r="D28" s="429"/>
      <c r="E28" s="429"/>
      <c r="F28" s="429"/>
      <c r="G28" s="429"/>
      <c r="H28" s="429"/>
      <c r="I28" s="429"/>
      <c r="J28" s="429"/>
      <c r="K28" s="429"/>
      <c r="L28" s="429"/>
      <c r="M28" s="429"/>
      <c r="N28" s="429"/>
      <c r="O28" s="430"/>
      <c r="P28" s="153"/>
    </row>
    <row r="29" spans="2:16" ht="14.25" thickBot="1">
      <c r="B29" s="152"/>
      <c r="C29" s="530" t="s">
        <v>47</v>
      </c>
      <c r="D29" s="531"/>
      <c r="E29" s="531"/>
      <c r="F29" s="531"/>
      <c r="G29" s="532"/>
      <c r="H29" s="533" t="s">
        <v>50</v>
      </c>
      <c r="I29" s="534"/>
      <c r="J29" s="535" t="s">
        <v>51</v>
      </c>
      <c r="K29" s="536"/>
      <c r="L29" s="209" t="s">
        <v>52</v>
      </c>
      <c r="M29" s="533" t="s">
        <v>53</v>
      </c>
      <c r="N29" s="537"/>
      <c r="O29" s="210" t="s">
        <v>54</v>
      </c>
      <c r="P29" s="153"/>
    </row>
    <row r="30" spans="2:16" ht="13.5" thickBot="1">
      <c r="B30" s="152"/>
      <c r="C30" s="522" t="s">
        <v>114</v>
      </c>
      <c r="D30" s="523"/>
      <c r="E30" s="523"/>
      <c r="F30" s="523"/>
      <c r="G30" s="524"/>
      <c r="H30" s="528"/>
      <c r="I30" s="529"/>
      <c r="J30" s="528"/>
      <c r="K30" s="529"/>
      <c r="L30" s="211">
        <f>O58</f>
        <v>215.85955555555557</v>
      </c>
      <c r="M30" s="538">
        <v>0.05</v>
      </c>
      <c r="N30" s="538"/>
      <c r="O30" s="212">
        <f>L30*M30</f>
        <v>10.792977777777779</v>
      </c>
      <c r="P30" s="153"/>
    </row>
    <row r="31" spans="2:16" ht="13.5" thickBot="1">
      <c r="B31" s="152"/>
      <c r="C31" s="525" t="s">
        <v>148</v>
      </c>
      <c r="D31" s="526"/>
      <c r="E31" s="526"/>
      <c r="F31" s="526"/>
      <c r="G31" s="527"/>
      <c r="H31" s="450"/>
      <c r="I31" s="451"/>
      <c r="J31" s="450"/>
      <c r="K31" s="451"/>
      <c r="L31" s="115">
        <v>583000</v>
      </c>
      <c r="M31" s="459">
        <f>1/2000</f>
        <v>5.0000000000000001E-4</v>
      </c>
      <c r="N31" s="460"/>
      <c r="O31" s="212">
        <f t="shared" ref="O31:O33" si="0">L31*M31</f>
        <v>291.5</v>
      </c>
      <c r="P31" s="153"/>
    </row>
    <row r="32" spans="2:16" ht="13.5" thickBot="1">
      <c r="B32" s="152"/>
      <c r="C32" s="105"/>
      <c r="D32" s="104"/>
      <c r="E32" s="104"/>
      <c r="F32" s="104"/>
      <c r="G32" s="213"/>
      <c r="H32" s="192"/>
      <c r="I32" s="193"/>
      <c r="J32" s="192"/>
      <c r="K32" s="193"/>
      <c r="L32" s="115"/>
      <c r="M32" s="450"/>
      <c r="N32" s="420"/>
      <c r="O32" s="212">
        <f t="shared" si="0"/>
        <v>0</v>
      </c>
      <c r="P32" s="153"/>
    </row>
    <row r="33" spans="2:16">
      <c r="B33" s="152"/>
      <c r="C33" s="539"/>
      <c r="D33" s="540"/>
      <c r="E33" s="540"/>
      <c r="F33" s="540"/>
      <c r="G33" s="540"/>
      <c r="H33" s="541"/>
      <c r="I33" s="541"/>
      <c r="J33" s="541"/>
      <c r="K33" s="541"/>
      <c r="L33" s="115"/>
      <c r="M33" s="542"/>
      <c r="N33" s="542"/>
      <c r="O33" s="212">
        <f t="shared" si="0"/>
        <v>0</v>
      </c>
      <c r="P33" s="153"/>
    </row>
    <row r="34" spans="2:16" ht="14.25" thickBot="1">
      <c r="B34" s="152"/>
      <c r="C34" s="543" t="s">
        <v>55</v>
      </c>
      <c r="D34" s="544"/>
      <c r="E34" s="544"/>
      <c r="F34" s="544"/>
      <c r="G34" s="544"/>
      <c r="H34" s="544"/>
      <c r="I34" s="544"/>
      <c r="J34" s="544"/>
      <c r="K34" s="544"/>
      <c r="L34" s="544"/>
      <c r="M34" s="544"/>
      <c r="N34" s="545"/>
      <c r="O34" s="208">
        <f>SUM(O30:O33)</f>
        <v>302.29297777777776</v>
      </c>
      <c r="P34" s="153"/>
    </row>
    <row r="35" spans="2:16" ht="13.5" customHeight="1">
      <c r="B35" s="152"/>
      <c r="C35" s="422" t="s">
        <v>56</v>
      </c>
      <c r="D35" s="423"/>
      <c r="E35" s="423"/>
      <c r="F35" s="423"/>
      <c r="G35" s="423"/>
      <c r="H35" s="423"/>
      <c r="I35" s="423"/>
      <c r="J35" s="423"/>
      <c r="K35" s="423"/>
      <c r="L35" s="423"/>
      <c r="M35" s="423"/>
      <c r="N35" s="423"/>
      <c r="O35" s="424"/>
      <c r="P35" s="153"/>
    </row>
    <row r="36" spans="2:16">
      <c r="B36" s="152"/>
      <c r="C36" s="425"/>
      <c r="D36" s="426"/>
      <c r="E36" s="426"/>
      <c r="F36" s="426"/>
      <c r="G36" s="426"/>
      <c r="H36" s="426"/>
      <c r="I36" s="426"/>
      <c r="J36" s="426"/>
      <c r="K36" s="426"/>
      <c r="L36" s="426"/>
      <c r="M36" s="426"/>
      <c r="N36" s="426"/>
      <c r="O36" s="427"/>
      <c r="P36" s="153"/>
    </row>
    <row r="37" spans="2:16" ht="13.5" thickBot="1">
      <c r="B37" s="152"/>
      <c r="C37" s="428"/>
      <c r="D37" s="429"/>
      <c r="E37" s="429"/>
      <c r="F37" s="429"/>
      <c r="G37" s="429"/>
      <c r="H37" s="429"/>
      <c r="I37" s="429"/>
      <c r="J37" s="429"/>
      <c r="K37" s="429"/>
      <c r="L37" s="429"/>
      <c r="M37" s="429"/>
      <c r="N37" s="429"/>
      <c r="O37" s="430"/>
      <c r="P37" s="153"/>
    </row>
    <row r="38" spans="2:16" ht="13.5">
      <c r="B38" s="152"/>
      <c r="C38" s="431" t="s">
        <v>47</v>
      </c>
      <c r="D38" s="432"/>
      <c r="E38" s="432"/>
      <c r="F38" s="432"/>
      <c r="G38" s="432"/>
      <c r="H38" s="432"/>
      <c r="I38" s="432"/>
      <c r="J38" s="446"/>
      <c r="K38" s="151" t="s">
        <v>48</v>
      </c>
      <c r="L38" s="106" t="s">
        <v>9</v>
      </c>
      <c r="M38" s="445" t="s">
        <v>57</v>
      </c>
      <c r="N38" s="446"/>
      <c r="O38" s="111" t="s">
        <v>54</v>
      </c>
      <c r="P38" s="153"/>
    </row>
    <row r="39" spans="2:16" ht="13.5" thickBot="1">
      <c r="B39" s="152"/>
      <c r="C39" s="435" t="s">
        <v>145</v>
      </c>
      <c r="D39" s="436"/>
      <c r="E39" s="436"/>
      <c r="F39" s="436"/>
      <c r="G39" s="436"/>
      <c r="H39" s="436"/>
      <c r="I39" s="436"/>
      <c r="J39" s="455"/>
      <c r="K39" s="148" t="s">
        <v>112</v>
      </c>
      <c r="L39" s="113">
        <v>5.0000000000000001E-3</v>
      </c>
      <c r="M39" s="448">
        <v>35713</v>
      </c>
      <c r="N39" s="449"/>
      <c r="O39" s="108">
        <f t="shared" ref="O39:O41" si="1">+M39*L39</f>
        <v>178.565</v>
      </c>
      <c r="P39" s="153"/>
    </row>
    <row r="40" spans="2:16" ht="13.5" thickBot="1">
      <c r="B40" s="152"/>
      <c r="C40" s="96" t="s">
        <v>147</v>
      </c>
      <c r="D40" s="80"/>
      <c r="E40" s="80"/>
      <c r="F40" s="80"/>
      <c r="G40" s="80"/>
      <c r="H40" s="80"/>
      <c r="I40" s="80"/>
      <c r="J40" s="116"/>
      <c r="K40" s="189" t="s">
        <v>113</v>
      </c>
      <c r="L40" s="217">
        <v>1.4999999999999999E-2</v>
      </c>
      <c r="M40" s="552">
        <v>147480</v>
      </c>
      <c r="N40" s="553"/>
      <c r="O40" s="108">
        <f t="shared" si="1"/>
        <v>2212.1999999999998</v>
      </c>
      <c r="P40" s="153"/>
    </row>
    <row r="41" spans="2:16" ht="13.5" thickBot="1">
      <c r="B41" s="152"/>
      <c r="C41" s="437" t="s">
        <v>146</v>
      </c>
      <c r="D41" s="438"/>
      <c r="E41" s="438"/>
      <c r="F41" s="438"/>
      <c r="G41" s="438"/>
      <c r="H41" s="438"/>
      <c r="I41" s="438"/>
      <c r="J41" s="447"/>
      <c r="K41" s="189" t="s">
        <v>149</v>
      </c>
      <c r="L41" s="191">
        <v>0.05</v>
      </c>
      <c r="M41" s="548">
        <v>7449</v>
      </c>
      <c r="N41" s="549"/>
      <c r="O41" s="108">
        <f t="shared" si="1"/>
        <v>372.45000000000005</v>
      </c>
      <c r="P41" s="153"/>
    </row>
    <row r="42" spans="2:16" ht="14.25" thickBot="1">
      <c r="B42" s="152"/>
      <c r="C42" s="413" t="s">
        <v>55</v>
      </c>
      <c r="D42" s="414"/>
      <c r="E42" s="414"/>
      <c r="F42" s="414"/>
      <c r="G42" s="414"/>
      <c r="H42" s="414"/>
      <c r="I42" s="414"/>
      <c r="J42" s="414"/>
      <c r="K42" s="414"/>
      <c r="L42" s="414"/>
      <c r="M42" s="414"/>
      <c r="N42" s="415"/>
      <c r="O42" s="107">
        <f>SUM(O39:O41)</f>
        <v>2763.2150000000001</v>
      </c>
      <c r="P42" s="153"/>
    </row>
    <row r="43" spans="2:16">
      <c r="B43" s="152"/>
      <c r="C43" s="422" t="s">
        <v>58</v>
      </c>
      <c r="D43" s="423"/>
      <c r="E43" s="423"/>
      <c r="F43" s="423"/>
      <c r="G43" s="423"/>
      <c r="H43" s="423"/>
      <c r="I43" s="423"/>
      <c r="J43" s="423"/>
      <c r="K43" s="423"/>
      <c r="L43" s="423"/>
      <c r="M43" s="423"/>
      <c r="N43" s="423"/>
      <c r="O43" s="424"/>
      <c r="P43" s="153"/>
    </row>
    <row r="44" spans="2:16">
      <c r="B44" s="152"/>
      <c r="C44" s="425"/>
      <c r="D44" s="426"/>
      <c r="E44" s="426"/>
      <c r="F44" s="426"/>
      <c r="G44" s="426"/>
      <c r="H44" s="426"/>
      <c r="I44" s="426"/>
      <c r="J44" s="426"/>
      <c r="K44" s="426"/>
      <c r="L44" s="426"/>
      <c r="M44" s="426"/>
      <c r="N44" s="426"/>
      <c r="O44" s="427"/>
      <c r="P44" s="153"/>
    </row>
    <row r="45" spans="2:16" ht="13.5" thickBot="1">
      <c r="B45" s="152"/>
      <c r="C45" s="428"/>
      <c r="D45" s="429"/>
      <c r="E45" s="429"/>
      <c r="F45" s="429"/>
      <c r="G45" s="429"/>
      <c r="H45" s="429"/>
      <c r="I45" s="429"/>
      <c r="J45" s="429"/>
      <c r="K45" s="429"/>
      <c r="L45" s="429"/>
      <c r="M45" s="429"/>
      <c r="N45" s="429"/>
      <c r="O45" s="430"/>
      <c r="P45" s="153"/>
    </row>
    <row r="46" spans="2:16" ht="13.5">
      <c r="B46" s="152"/>
      <c r="C46" s="431" t="s">
        <v>59</v>
      </c>
      <c r="D46" s="432"/>
      <c r="E46" s="432"/>
      <c r="F46" s="432"/>
      <c r="G46" s="432"/>
      <c r="H46" s="432"/>
      <c r="I46" s="432"/>
      <c r="J46" s="106" t="s">
        <v>60</v>
      </c>
      <c r="K46" s="149" t="s">
        <v>61</v>
      </c>
      <c r="L46" s="112" t="s">
        <v>62</v>
      </c>
      <c r="M46" s="445" t="s">
        <v>63</v>
      </c>
      <c r="N46" s="446"/>
      <c r="O46" s="111" t="s">
        <v>54</v>
      </c>
      <c r="P46" s="153"/>
    </row>
    <row r="47" spans="2:16">
      <c r="B47" s="152"/>
      <c r="C47" s="435"/>
      <c r="D47" s="436"/>
      <c r="E47" s="436"/>
      <c r="F47" s="436"/>
      <c r="G47" s="436"/>
      <c r="H47" s="436"/>
      <c r="I47" s="436"/>
      <c r="J47" s="109"/>
      <c r="K47" s="110"/>
      <c r="L47" s="109"/>
      <c r="M47" s="443"/>
      <c r="N47" s="444"/>
      <c r="O47" s="197"/>
      <c r="P47" s="153"/>
    </row>
    <row r="48" spans="2:16" ht="13.5" thickBot="1">
      <c r="B48" s="152"/>
      <c r="C48" s="437"/>
      <c r="D48" s="438"/>
      <c r="E48" s="438"/>
      <c r="F48" s="438"/>
      <c r="G48" s="438"/>
      <c r="H48" s="438"/>
      <c r="I48" s="438"/>
      <c r="J48" s="100"/>
      <c r="K48" s="74"/>
      <c r="L48" s="100"/>
      <c r="M48" s="439"/>
      <c r="N48" s="440"/>
      <c r="O48" s="197"/>
      <c r="P48" s="153"/>
    </row>
    <row r="49" spans="2:16" ht="14.25" thickBot="1">
      <c r="B49" s="152"/>
      <c r="C49" s="413" t="s">
        <v>55</v>
      </c>
      <c r="D49" s="414"/>
      <c r="E49" s="414"/>
      <c r="F49" s="414"/>
      <c r="G49" s="414"/>
      <c r="H49" s="414"/>
      <c r="I49" s="414"/>
      <c r="J49" s="414"/>
      <c r="K49" s="414"/>
      <c r="L49" s="414"/>
      <c r="M49" s="414"/>
      <c r="N49" s="415"/>
      <c r="O49" s="198">
        <f>SUM(O47:O48)</f>
        <v>0</v>
      </c>
      <c r="P49" s="153"/>
    </row>
    <row r="50" spans="2:16">
      <c r="B50" s="152"/>
      <c r="C50" s="422" t="s">
        <v>64</v>
      </c>
      <c r="D50" s="423"/>
      <c r="E50" s="423"/>
      <c r="F50" s="423"/>
      <c r="G50" s="423"/>
      <c r="H50" s="423"/>
      <c r="I50" s="423"/>
      <c r="J50" s="423"/>
      <c r="K50" s="423"/>
      <c r="L50" s="423"/>
      <c r="M50" s="423"/>
      <c r="N50" s="423"/>
      <c r="O50" s="424"/>
      <c r="P50" s="153"/>
    </row>
    <row r="51" spans="2:16">
      <c r="B51" s="152"/>
      <c r="C51" s="425"/>
      <c r="D51" s="426"/>
      <c r="E51" s="426"/>
      <c r="F51" s="426"/>
      <c r="G51" s="426"/>
      <c r="H51" s="426"/>
      <c r="I51" s="426"/>
      <c r="J51" s="426"/>
      <c r="K51" s="426"/>
      <c r="L51" s="426"/>
      <c r="M51" s="426"/>
      <c r="N51" s="426"/>
      <c r="O51" s="427"/>
      <c r="P51" s="153"/>
    </row>
    <row r="52" spans="2:16" ht="13.5" thickBot="1">
      <c r="B52" s="152"/>
      <c r="C52" s="428"/>
      <c r="D52" s="429"/>
      <c r="E52" s="429"/>
      <c r="F52" s="429"/>
      <c r="G52" s="429"/>
      <c r="H52" s="429"/>
      <c r="I52" s="429"/>
      <c r="J52" s="429"/>
      <c r="K52" s="429"/>
      <c r="L52" s="429"/>
      <c r="M52" s="429"/>
      <c r="N52" s="429"/>
      <c r="O52" s="430"/>
      <c r="P52" s="153"/>
    </row>
    <row r="53" spans="2:16" ht="13.5">
      <c r="B53" s="152"/>
      <c r="C53" s="431" t="s">
        <v>65</v>
      </c>
      <c r="D53" s="432"/>
      <c r="E53" s="432"/>
      <c r="F53" s="432"/>
      <c r="G53" s="432"/>
      <c r="H53" s="432"/>
      <c r="I53" s="432"/>
      <c r="J53" s="106" t="s">
        <v>66</v>
      </c>
      <c r="K53" s="149" t="s">
        <v>67</v>
      </c>
      <c r="L53" s="98" t="s">
        <v>68</v>
      </c>
      <c r="M53" s="433" t="s">
        <v>53</v>
      </c>
      <c r="N53" s="434"/>
      <c r="O53" s="97" t="s">
        <v>54</v>
      </c>
      <c r="P53" s="153"/>
    </row>
    <row r="54" spans="2:16">
      <c r="B54" s="152"/>
      <c r="C54" s="105" t="s">
        <v>118</v>
      </c>
      <c r="D54" s="104"/>
      <c r="E54" s="104"/>
      <c r="F54" s="104"/>
      <c r="G54" s="104"/>
      <c r="H54" s="104"/>
      <c r="I54" s="104"/>
      <c r="J54" s="103">
        <f>5200000/30</f>
        <v>173333.33333333334</v>
      </c>
      <c r="K54" s="190">
        <f>4513680/30</f>
        <v>150456</v>
      </c>
      <c r="L54" s="101">
        <f>J54+K54</f>
        <v>323789.33333333337</v>
      </c>
      <c r="M54" s="550">
        <f>1/1500</f>
        <v>6.6666666666666664E-4</v>
      </c>
      <c r="N54" s="551"/>
      <c r="O54" s="197">
        <f>L54*M54</f>
        <v>215.85955555555557</v>
      </c>
      <c r="P54" s="153"/>
    </row>
    <row r="55" spans="2:16">
      <c r="B55" s="152"/>
      <c r="C55" s="105"/>
      <c r="D55" s="104"/>
      <c r="E55" s="104"/>
      <c r="F55" s="104"/>
      <c r="G55" s="104"/>
      <c r="H55" s="104"/>
      <c r="I55" s="104"/>
      <c r="J55" s="103"/>
      <c r="K55" s="102"/>
      <c r="L55" s="101"/>
      <c r="M55" s="441"/>
      <c r="N55" s="442"/>
      <c r="O55" s="199"/>
      <c r="P55" s="153"/>
    </row>
    <row r="56" spans="2:16">
      <c r="B56" s="152"/>
      <c r="C56" s="105"/>
      <c r="D56" s="104"/>
      <c r="E56" s="104"/>
      <c r="F56" s="104"/>
      <c r="G56" s="104"/>
      <c r="H56" s="104"/>
      <c r="I56" s="104"/>
      <c r="J56" s="103"/>
      <c r="K56" s="102"/>
      <c r="L56" s="101"/>
      <c r="M56" s="443"/>
      <c r="N56" s="444"/>
      <c r="O56" s="199"/>
      <c r="P56" s="153"/>
    </row>
    <row r="57" spans="2:16" ht="13.5" thickBot="1">
      <c r="B57" s="152"/>
      <c r="C57" s="437"/>
      <c r="D57" s="438"/>
      <c r="E57" s="438"/>
      <c r="F57" s="438"/>
      <c r="G57" s="438"/>
      <c r="H57" s="438"/>
      <c r="I57" s="438"/>
      <c r="J57" s="100"/>
      <c r="K57" s="74"/>
      <c r="L57" s="100"/>
      <c r="M57" s="439"/>
      <c r="N57" s="440"/>
      <c r="O57" s="200"/>
      <c r="P57" s="153"/>
    </row>
    <row r="58" spans="2:16" ht="14.25" thickBot="1">
      <c r="B58" s="152"/>
      <c r="C58" s="413" t="s">
        <v>55</v>
      </c>
      <c r="D58" s="414"/>
      <c r="E58" s="414"/>
      <c r="F58" s="414"/>
      <c r="G58" s="414"/>
      <c r="H58" s="414"/>
      <c r="I58" s="414"/>
      <c r="J58" s="414"/>
      <c r="K58" s="414"/>
      <c r="L58" s="414"/>
      <c r="M58" s="414"/>
      <c r="N58" s="415"/>
      <c r="O58" s="198">
        <f>+SUM(O54:O57)</f>
        <v>215.85955555555557</v>
      </c>
      <c r="P58" s="153"/>
    </row>
    <row r="59" spans="2:16" ht="13.5" thickBot="1">
      <c r="B59" s="152"/>
      <c r="C59" s="79"/>
      <c r="O59" s="78"/>
      <c r="P59" s="153"/>
    </row>
    <row r="60" spans="2:16" ht="13.5" thickBot="1">
      <c r="B60" s="152"/>
      <c r="C60" s="416" t="s">
        <v>69</v>
      </c>
      <c r="D60" s="417"/>
      <c r="E60" s="417"/>
      <c r="F60" s="417"/>
      <c r="G60" s="417"/>
      <c r="H60" s="417"/>
      <c r="I60" s="417"/>
      <c r="J60" s="417"/>
      <c r="K60" s="417"/>
      <c r="L60" s="417"/>
      <c r="M60" s="417"/>
      <c r="N60" s="418"/>
      <c r="O60" s="206">
        <f>O58+O49+O42+O34</f>
        <v>3281.3675333333335</v>
      </c>
      <c r="P60" s="153"/>
    </row>
    <row r="61" spans="2:16">
      <c r="B61" s="152"/>
      <c r="C61" s="422" t="s">
        <v>70</v>
      </c>
      <c r="D61" s="423"/>
      <c r="E61" s="423"/>
      <c r="F61" s="423"/>
      <c r="G61" s="423"/>
      <c r="H61" s="423"/>
      <c r="I61" s="423"/>
      <c r="J61" s="423"/>
      <c r="K61" s="423"/>
      <c r="L61" s="423"/>
      <c r="M61" s="423"/>
      <c r="N61" s="423"/>
      <c r="O61" s="424"/>
      <c r="P61" s="153"/>
    </row>
    <row r="62" spans="2:16">
      <c r="B62" s="152"/>
      <c r="C62" s="425"/>
      <c r="D62" s="426"/>
      <c r="E62" s="426"/>
      <c r="F62" s="426"/>
      <c r="G62" s="426"/>
      <c r="H62" s="426"/>
      <c r="I62" s="426"/>
      <c r="J62" s="426"/>
      <c r="K62" s="426"/>
      <c r="L62" s="426"/>
      <c r="M62" s="426"/>
      <c r="N62" s="426"/>
      <c r="O62" s="427"/>
      <c r="P62" s="153"/>
    </row>
    <row r="63" spans="2:16" ht="13.5" thickBot="1">
      <c r="B63" s="152"/>
      <c r="C63" s="428"/>
      <c r="D63" s="429"/>
      <c r="E63" s="429"/>
      <c r="F63" s="429"/>
      <c r="G63" s="429"/>
      <c r="H63" s="429"/>
      <c r="I63" s="429"/>
      <c r="J63" s="429"/>
      <c r="K63" s="429"/>
      <c r="L63" s="429"/>
      <c r="M63" s="429"/>
      <c r="N63" s="429"/>
      <c r="O63" s="430"/>
      <c r="P63" s="153"/>
    </row>
    <row r="64" spans="2:16" ht="13.5">
      <c r="B64" s="152"/>
      <c r="C64" s="431" t="s">
        <v>71</v>
      </c>
      <c r="D64" s="432"/>
      <c r="E64" s="432"/>
      <c r="F64" s="432"/>
      <c r="G64" s="432"/>
      <c r="H64" s="432"/>
      <c r="I64" s="432"/>
      <c r="J64" s="149"/>
      <c r="K64" s="150"/>
      <c r="L64" s="98" t="s">
        <v>72</v>
      </c>
      <c r="M64" s="433" t="s">
        <v>73</v>
      </c>
      <c r="N64" s="434"/>
      <c r="O64" s="97"/>
      <c r="P64" s="153"/>
    </row>
    <row r="65" spans="2:16">
      <c r="B65" s="152"/>
      <c r="C65" s="435" t="s">
        <v>21</v>
      </c>
      <c r="D65" s="436"/>
      <c r="E65" s="436"/>
      <c r="F65" s="436"/>
      <c r="G65" s="436"/>
      <c r="H65" s="436"/>
      <c r="I65" s="436"/>
      <c r="J65" s="95"/>
      <c r="K65" s="94"/>
      <c r="L65" s="91">
        <v>0.3</v>
      </c>
      <c r="M65" s="516">
        <f>O60*L65</f>
        <v>984.41025999999999</v>
      </c>
      <c r="N65" s="517"/>
      <c r="O65" s="204">
        <f>M65</f>
        <v>984.41025999999999</v>
      </c>
      <c r="P65" s="153"/>
    </row>
    <row r="66" spans="2:16">
      <c r="B66" s="152"/>
      <c r="C66" s="96" t="s">
        <v>74</v>
      </c>
      <c r="D66" s="80"/>
      <c r="E66" s="80"/>
      <c r="F66" s="80"/>
      <c r="G66" s="80"/>
      <c r="H66" s="80"/>
      <c r="I66" s="80"/>
      <c r="J66" s="95"/>
      <c r="K66" s="94"/>
      <c r="L66" s="91">
        <v>0</v>
      </c>
      <c r="M66" s="516"/>
      <c r="N66" s="517"/>
      <c r="O66" s="204">
        <f t="shared" ref="O66:O67" si="2">M66</f>
        <v>0</v>
      </c>
      <c r="P66" s="153"/>
    </row>
    <row r="67" spans="2:16" ht="13.5" thickBot="1">
      <c r="B67" s="152"/>
      <c r="C67" s="146" t="s">
        <v>75</v>
      </c>
      <c r="D67" s="147"/>
      <c r="E67" s="147"/>
      <c r="F67" s="147"/>
      <c r="G67" s="147"/>
      <c r="H67" s="147"/>
      <c r="I67" s="147"/>
      <c r="J67" s="93"/>
      <c r="K67" s="92"/>
      <c r="L67" s="91">
        <v>0.05</v>
      </c>
      <c r="M67" s="518">
        <f>O60*L67</f>
        <v>164.06837666666669</v>
      </c>
      <c r="N67" s="519"/>
      <c r="O67" s="204">
        <f t="shared" si="2"/>
        <v>164.06837666666669</v>
      </c>
      <c r="P67" s="153"/>
    </row>
    <row r="68" spans="2:16" ht="14.25" thickBot="1">
      <c r="B68" s="152"/>
      <c r="C68" s="413" t="s">
        <v>55</v>
      </c>
      <c r="D68" s="414"/>
      <c r="E68" s="414"/>
      <c r="F68" s="414"/>
      <c r="G68" s="414"/>
      <c r="H68" s="414"/>
      <c r="I68" s="414"/>
      <c r="J68" s="414"/>
      <c r="K68" s="414"/>
      <c r="L68" s="414"/>
      <c r="M68" s="414"/>
      <c r="N68" s="415"/>
      <c r="O68" s="205">
        <f>SUM(O65:O67)</f>
        <v>1148.4786366666667</v>
      </c>
      <c r="P68" s="153"/>
    </row>
    <row r="69" spans="2:16" ht="13.5" thickBot="1">
      <c r="B69" s="152"/>
      <c r="C69" s="79"/>
      <c r="O69" s="207"/>
      <c r="P69" s="153"/>
    </row>
    <row r="70" spans="2:16" ht="13.5" thickBot="1">
      <c r="B70" s="152"/>
      <c r="C70" s="416" t="s">
        <v>76</v>
      </c>
      <c r="D70" s="417"/>
      <c r="E70" s="417"/>
      <c r="F70" s="417"/>
      <c r="G70" s="417"/>
      <c r="H70" s="417"/>
      <c r="I70" s="417"/>
      <c r="J70" s="417"/>
      <c r="K70" s="417"/>
      <c r="L70" s="417"/>
      <c r="M70" s="417"/>
      <c r="N70" s="418"/>
      <c r="O70" s="203">
        <f>O68+O60</f>
        <v>4429.8461700000007</v>
      </c>
      <c r="P70" s="153"/>
    </row>
    <row r="71" spans="2:16">
      <c r="B71" s="152"/>
      <c r="C71" s="90"/>
      <c r="D71" s="89"/>
      <c r="E71" s="89"/>
      <c r="F71" s="89"/>
      <c r="G71" s="89"/>
      <c r="H71" s="89"/>
      <c r="I71" s="89"/>
      <c r="J71" s="89"/>
      <c r="K71" s="89"/>
      <c r="L71" s="89"/>
      <c r="M71" s="89"/>
      <c r="N71" s="89"/>
      <c r="O71" s="88"/>
      <c r="P71" s="153"/>
    </row>
    <row r="72" spans="2:16">
      <c r="B72" s="152"/>
      <c r="C72" s="79"/>
      <c r="O72" s="78"/>
      <c r="P72" s="153"/>
    </row>
    <row r="73" spans="2:16">
      <c r="B73" s="152"/>
      <c r="C73" s="79"/>
      <c r="O73" s="78"/>
      <c r="P73" s="153"/>
    </row>
    <row r="74" spans="2:16">
      <c r="B74" s="152"/>
      <c r="C74" s="79"/>
      <c r="H74" s="81" t="s">
        <v>77</v>
      </c>
      <c r="I74" s="81"/>
      <c r="J74" s="81"/>
      <c r="K74" s="81"/>
      <c r="O74" s="78"/>
      <c r="P74" s="153"/>
    </row>
    <row r="75" spans="2:16" ht="13.5">
      <c r="B75" s="152"/>
      <c r="C75" s="87"/>
      <c r="D75" s="156"/>
      <c r="E75" s="156"/>
      <c r="F75" s="156"/>
      <c r="G75" s="156"/>
      <c r="H75" s="81" t="s">
        <v>78</v>
      </c>
      <c r="I75" s="156"/>
      <c r="J75" s="156"/>
      <c r="K75" s="156"/>
      <c r="L75" s="156"/>
      <c r="M75" s="156"/>
      <c r="N75" s="156"/>
      <c r="O75" s="86"/>
      <c r="P75" s="153"/>
    </row>
    <row r="76" spans="2:16" ht="13.5">
      <c r="B76" s="152"/>
      <c r="C76" s="87"/>
      <c r="D76" s="156"/>
      <c r="E76" s="156"/>
      <c r="F76" s="156"/>
      <c r="G76" s="156"/>
      <c r="H76" s="81" t="s">
        <v>79</v>
      </c>
      <c r="K76" s="156"/>
      <c r="L76" s="156"/>
      <c r="M76" s="156"/>
      <c r="N76" s="156"/>
      <c r="O76" s="86"/>
      <c r="P76" s="153"/>
    </row>
    <row r="77" spans="2:16">
      <c r="B77" s="152"/>
      <c r="C77" s="82"/>
      <c r="D77" s="157"/>
      <c r="E77" s="157"/>
      <c r="F77" s="157"/>
      <c r="G77" s="157"/>
      <c r="H77" s="81" t="s">
        <v>80</v>
      </c>
      <c r="I77" s="157"/>
      <c r="J77" s="157"/>
      <c r="K77" s="157"/>
      <c r="L77" s="157"/>
      <c r="M77" s="157"/>
      <c r="N77" s="157"/>
      <c r="O77" s="76"/>
      <c r="P77" s="153"/>
    </row>
    <row r="78" spans="2:16">
      <c r="B78" s="152"/>
      <c r="C78" s="79"/>
      <c r="H78" s="73" t="s">
        <v>81</v>
      </c>
      <c r="O78" s="78"/>
      <c r="P78" s="153"/>
    </row>
    <row r="79" spans="2:16" ht="13.5">
      <c r="B79" s="152"/>
      <c r="C79" s="85" t="s">
        <v>82</v>
      </c>
      <c r="D79" s="145"/>
      <c r="E79" s="145"/>
      <c r="F79" s="145"/>
      <c r="G79" s="145"/>
      <c r="H79" s="145"/>
      <c r="I79" s="145"/>
      <c r="J79" s="145"/>
      <c r="K79" s="145"/>
      <c r="L79" s="145"/>
      <c r="M79" s="145"/>
      <c r="N79" s="145"/>
      <c r="O79" s="84"/>
      <c r="P79" s="153"/>
    </row>
    <row r="80" spans="2:16">
      <c r="B80" s="152"/>
      <c r="C80" s="419"/>
      <c r="D80" s="420"/>
      <c r="E80" s="420"/>
      <c r="F80" s="420"/>
      <c r="G80" s="420"/>
      <c r="H80" s="420"/>
      <c r="I80" s="420"/>
      <c r="J80" s="420"/>
      <c r="K80" s="420"/>
      <c r="L80" s="420"/>
      <c r="M80" s="420"/>
      <c r="N80" s="420"/>
      <c r="O80" s="421"/>
      <c r="P80" s="153"/>
    </row>
    <row r="81" spans="2:16">
      <c r="B81" s="152"/>
      <c r="C81" s="419"/>
      <c r="D81" s="420"/>
      <c r="E81" s="420"/>
      <c r="F81" s="420"/>
      <c r="G81" s="420"/>
      <c r="H81" s="420"/>
      <c r="I81" s="420"/>
      <c r="J81" s="420"/>
      <c r="K81" s="420"/>
      <c r="L81" s="420"/>
      <c r="M81" s="420"/>
      <c r="N81" s="420"/>
      <c r="O81" s="421"/>
      <c r="P81" s="153"/>
    </row>
    <row r="82" spans="2:16">
      <c r="B82" s="152"/>
      <c r="C82" s="82"/>
      <c r="D82" s="157"/>
      <c r="E82" s="157"/>
      <c r="F82" s="157"/>
      <c r="G82" s="157"/>
      <c r="H82" s="157"/>
      <c r="I82" s="157"/>
      <c r="J82" s="157"/>
      <c r="K82" s="157"/>
      <c r="L82" s="157"/>
      <c r="M82" s="157"/>
      <c r="N82" s="157"/>
      <c r="O82" s="76"/>
      <c r="P82" s="153"/>
    </row>
    <row r="83" spans="2:16">
      <c r="B83" s="152"/>
      <c r="C83" s="83" t="s">
        <v>83</v>
      </c>
      <c r="D83" s="157"/>
      <c r="E83" s="157"/>
      <c r="F83" s="157"/>
      <c r="G83" s="157"/>
      <c r="H83" s="157"/>
      <c r="I83" s="157"/>
      <c r="J83" s="157"/>
      <c r="K83" s="157"/>
      <c r="L83" s="157"/>
      <c r="M83" s="157"/>
      <c r="N83" s="157"/>
      <c r="O83" s="76"/>
      <c r="P83" s="153"/>
    </row>
    <row r="84" spans="2:16" ht="12.75" customHeight="1">
      <c r="B84" s="152"/>
      <c r="C84" s="400" t="s">
        <v>84</v>
      </c>
      <c r="D84" s="401"/>
      <c r="E84" s="401"/>
      <c r="F84" s="401"/>
      <c r="G84" s="401"/>
      <c r="H84" s="401"/>
      <c r="I84" s="401"/>
      <c r="J84" s="401"/>
      <c r="K84" s="401"/>
      <c r="L84" s="401"/>
      <c r="M84" s="401"/>
      <c r="N84" s="401"/>
      <c r="O84" s="402"/>
      <c r="P84" s="153"/>
    </row>
    <row r="85" spans="2:16">
      <c r="B85" s="152"/>
      <c r="C85" s="400"/>
      <c r="D85" s="401"/>
      <c r="E85" s="401"/>
      <c r="F85" s="401"/>
      <c r="G85" s="401"/>
      <c r="H85" s="401"/>
      <c r="I85" s="401"/>
      <c r="J85" s="401"/>
      <c r="K85" s="401"/>
      <c r="L85" s="401"/>
      <c r="M85" s="401"/>
      <c r="N85" s="401"/>
      <c r="O85" s="402"/>
      <c r="P85" s="153"/>
    </row>
    <row r="86" spans="2:16" ht="12.95" customHeight="1">
      <c r="B86" s="152"/>
      <c r="C86" s="400" t="s">
        <v>85</v>
      </c>
      <c r="D86" s="401"/>
      <c r="E86" s="401"/>
      <c r="F86" s="401"/>
      <c r="G86" s="401"/>
      <c r="H86" s="401"/>
      <c r="I86" s="401"/>
      <c r="J86" s="401"/>
      <c r="K86" s="401"/>
      <c r="L86" s="401"/>
      <c r="M86" s="401"/>
      <c r="N86" s="401"/>
      <c r="O86" s="402"/>
      <c r="P86" s="153"/>
    </row>
    <row r="87" spans="2:16">
      <c r="B87" s="152"/>
      <c r="C87" s="400"/>
      <c r="D87" s="401"/>
      <c r="E87" s="401"/>
      <c r="F87" s="401"/>
      <c r="G87" s="401"/>
      <c r="H87" s="401"/>
      <c r="I87" s="401"/>
      <c r="J87" s="401"/>
      <c r="K87" s="401"/>
      <c r="L87" s="401"/>
      <c r="M87" s="401"/>
      <c r="N87" s="401"/>
      <c r="O87" s="402"/>
      <c r="P87" s="153"/>
    </row>
    <row r="88" spans="2:16">
      <c r="B88" s="152"/>
      <c r="C88" s="82"/>
      <c r="D88" s="157"/>
      <c r="E88" s="157"/>
      <c r="F88" s="157"/>
      <c r="G88" s="157"/>
      <c r="H88" s="157"/>
      <c r="I88" s="157"/>
      <c r="J88" s="157"/>
      <c r="K88" s="157"/>
      <c r="L88" s="157"/>
      <c r="M88" s="157"/>
      <c r="N88" s="157"/>
      <c r="O88" s="76"/>
      <c r="P88" s="153"/>
    </row>
    <row r="89" spans="2:16">
      <c r="B89" s="152"/>
      <c r="C89" s="79"/>
      <c r="H89" s="81" t="s">
        <v>77</v>
      </c>
      <c r="O89" s="78"/>
      <c r="P89" s="153"/>
    </row>
    <row r="90" spans="2:16">
      <c r="B90" s="152"/>
      <c r="C90" s="79"/>
      <c r="H90" s="73" t="s">
        <v>78</v>
      </c>
      <c r="I90" s="80"/>
      <c r="J90" s="80"/>
      <c r="K90" s="80"/>
      <c r="O90" s="78"/>
      <c r="P90" s="153"/>
    </row>
    <row r="91" spans="2:16">
      <c r="B91" s="152"/>
      <c r="C91" s="79"/>
      <c r="H91" s="73" t="s">
        <v>86</v>
      </c>
      <c r="I91" s="158"/>
      <c r="J91" s="158"/>
      <c r="K91" s="158"/>
      <c r="O91" s="78"/>
      <c r="P91" s="153"/>
    </row>
    <row r="92" spans="2:16">
      <c r="B92" s="152"/>
      <c r="C92" s="77"/>
      <c r="D92" s="157"/>
      <c r="E92" s="157"/>
      <c r="F92" s="157"/>
      <c r="G92" s="157"/>
      <c r="H92" s="73" t="s">
        <v>80</v>
      </c>
      <c r="L92" s="157"/>
      <c r="M92" s="157"/>
      <c r="N92" s="157"/>
      <c r="O92" s="76"/>
      <c r="P92" s="153"/>
    </row>
    <row r="93" spans="2:16" ht="17.25" customHeight="1">
      <c r="B93" s="152"/>
      <c r="C93" s="75"/>
      <c r="D93" s="159"/>
      <c r="E93" s="159"/>
      <c r="K93" s="403"/>
      <c r="L93" s="403"/>
      <c r="M93" s="403"/>
      <c r="N93" s="403"/>
      <c r="O93" s="404"/>
      <c r="P93" s="153"/>
    </row>
    <row r="94" spans="2:16" ht="18.75" customHeight="1" thickBot="1">
      <c r="B94" s="152"/>
      <c r="C94" s="407"/>
      <c r="D94" s="408"/>
      <c r="E94" s="408"/>
      <c r="F94" s="74"/>
      <c r="G94" s="74"/>
      <c r="H94" s="74"/>
      <c r="I94" s="74"/>
      <c r="J94" s="74"/>
      <c r="K94" s="405"/>
      <c r="L94" s="405"/>
      <c r="M94" s="405"/>
      <c r="N94" s="405"/>
      <c r="O94" s="406"/>
      <c r="P94" s="153"/>
    </row>
    <row r="95" spans="2:16" ht="13.5" thickBot="1">
      <c r="B95" s="160"/>
      <c r="C95" s="161"/>
      <c r="D95" s="161"/>
      <c r="E95" s="161"/>
      <c r="F95" s="161"/>
      <c r="G95" s="161"/>
      <c r="H95" s="161"/>
      <c r="I95" s="161"/>
      <c r="J95" s="161"/>
      <c r="K95" s="161"/>
      <c r="L95" s="161"/>
      <c r="M95" s="161"/>
      <c r="N95" s="161"/>
      <c r="O95" s="161"/>
      <c r="P95" s="162"/>
    </row>
    <row r="96" spans="2:16" ht="13.5" thickTop="1"/>
  </sheetData>
  <mergeCells count="84">
    <mergeCell ref="C84:O85"/>
    <mergeCell ref="C86:O87"/>
    <mergeCell ref="K93:O94"/>
    <mergeCell ref="C94:E94"/>
    <mergeCell ref="M40:N40"/>
    <mergeCell ref="M66:N66"/>
    <mergeCell ref="M67:N67"/>
    <mergeCell ref="C68:N68"/>
    <mergeCell ref="C70:N70"/>
    <mergeCell ref="C80:O80"/>
    <mergeCell ref="C81:O81"/>
    <mergeCell ref="C58:N58"/>
    <mergeCell ref="C60:N60"/>
    <mergeCell ref="C61:O63"/>
    <mergeCell ref="C64:I64"/>
    <mergeCell ref="M64:N64"/>
    <mergeCell ref="C65:I65"/>
    <mergeCell ref="M65:N65"/>
    <mergeCell ref="C53:I53"/>
    <mergeCell ref="M53:N53"/>
    <mergeCell ref="M54:N54"/>
    <mergeCell ref="M55:N55"/>
    <mergeCell ref="M56:N56"/>
    <mergeCell ref="C57:I57"/>
    <mergeCell ref="M57:N57"/>
    <mergeCell ref="C50:O52"/>
    <mergeCell ref="C41:J41"/>
    <mergeCell ref="M41:N41"/>
    <mergeCell ref="C42:N42"/>
    <mergeCell ref="C43:O45"/>
    <mergeCell ref="C46:I46"/>
    <mergeCell ref="M46:N46"/>
    <mergeCell ref="C47:I47"/>
    <mergeCell ref="M47:N47"/>
    <mergeCell ref="C48:I48"/>
    <mergeCell ref="M48:N48"/>
    <mergeCell ref="C49:N49"/>
    <mergeCell ref="C35:O37"/>
    <mergeCell ref="C38:J38"/>
    <mergeCell ref="M38:N38"/>
    <mergeCell ref="C39:J39"/>
    <mergeCell ref="M39:N39"/>
    <mergeCell ref="H31:I31"/>
    <mergeCell ref="J31:K31"/>
    <mergeCell ref="M31:N31"/>
    <mergeCell ref="M32:N32"/>
    <mergeCell ref="C34:N34"/>
    <mergeCell ref="D25:L25"/>
    <mergeCell ref="M25:N25"/>
    <mergeCell ref="C33:G33"/>
    <mergeCell ref="H33:I33"/>
    <mergeCell ref="J33:K33"/>
    <mergeCell ref="M33:N33"/>
    <mergeCell ref="C26:O28"/>
    <mergeCell ref="C29:G29"/>
    <mergeCell ref="H29:I29"/>
    <mergeCell ref="J29:K29"/>
    <mergeCell ref="M29:N29"/>
    <mergeCell ref="C30:G30"/>
    <mergeCell ref="H30:I30"/>
    <mergeCell ref="J30:K30"/>
    <mergeCell ref="M30:N30"/>
    <mergeCell ref="C31:G31"/>
    <mergeCell ref="C18:F18"/>
    <mergeCell ref="C22:O22"/>
    <mergeCell ref="D24:L24"/>
    <mergeCell ref="M24:N24"/>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15</vt:i4>
      </vt:variant>
    </vt:vector>
  </HeadingPairs>
  <TitlesOfParts>
    <vt:vector size="29" baseType="lpstr">
      <vt:lpstr>PROPUESTA ECONOMICA(ENTIDAD)</vt:lpstr>
      <vt:lpstr>PROPUESTA ECONOMICA(Proponente)</vt:lpstr>
      <vt:lpstr>Análisis AU</vt:lpstr>
      <vt:lpstr>ITEM 1</vt:lpstr>
      <vt:lpstr>ITEM 2 </vt:lpstr>
      <vt:lpstr>ITEM 3 </vt:lpstr>
      <vt:lpstr>ITEM 4</vt:lpstr>
      <vt:lpstr>ITEM 5</vt:lpstr>
      <vt:lpstr>ITEM 6</vt:lpstr>
      <vt:lpstr>ITEM 7</vt:lpstr>
      <vt:lpstr>ITEM 8</vt:lpstr>
      <vt:lpstr>ITEM 9</vt:lpstr>
      <vt:lpstr>ITEM 10</vt:lpstr>
      <vt:lpstr>ITEM 11</vt:lpstr>
      <vt:lpstr>'PROPUESTA ECONOMICA(ENTIDAD)'!_GoBack</vt:lpstr>
      <vt:lpstr>_GoBack</vt:lpstr>
      <vt:lpstr>'ITEM 1'!Área_de_impresión</vt:lpstr>
      <vt:lpstr>'ITEM 10'!Área_de_impresión</vt:lpstr>
      <vt:lpstr>'ITEM 11'!Área_de_impresión</vt:lpstr>
      <vt:lpstr>'ITEM 2 '!Área_de_impresión</vt:lpstr>
      <vt:lpstr>'ITEM 3 '!Área_de_impresión</vt:lpstr>
      <vt:lpstr>'ITEM 4'!Área_de_impresión</vt:lpstr>
      <vt:lpstr>'ITEM 5'!Área_de_impresión</vt:lpstr>
      <vt:lpstr>'ITEM 6'!Área_de_impresión</vt:lpstr>
      <vt:lpstr>'ITEM 7'!Área_de_impresión</vt:lpstr>
      <vt:lpstr>'ITEM 8'!Área_de_impresión</vt:lpstr>
      <vt:lpstr>'ITEM 9'!Área_de_impresión</vt:lpstr>
      <vt:lpstr>'PROPUESTA ECONOMICA(ENTIDAD)'!Área_de_impresión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Armando Londoño</cp:lastModifiedBy>
  <cp:revision/>
  <cp:lastPrinted>2024-11-14T21:57:20Z</cp:lastPrinted>
  <dcterms:created xsi:type="dcterms:W3CDTF">2006-06-27T16:47:25Z</dcterms:created>
  <dcterms:modified xsi:type="dcterms:W3CDTF">2024-11-14T21:57:45Z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