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User\Desktop\SENA PUERTO BOYACA\COMPRAS 2024\MATERIALES DE FORMACION\"/>
    </mc:Choice>
  </mc:AlternateContent>
  <xr:revisionPtr revIDLastSave="0" documentId="13_ncr:1_{F532FE70-9F66-40EF-89D0-CC4E72B60E80}" xr6:coauthVersionLast="47" xr6:coauthVersionMax="47" xr10:uidLastSave="{00000000-0000-0000-0000-000000000000}"/>
  <bookViews>
    <workbookView xWindow="-120" yWindow="-120" windowWidth="20730" windowHeight="11040" tabRatio="781" xr2:uid="{00000000-000D-0000-FFFF-FFFF00000000}"/>
  </bookViews>
  <sheets>
    <sheet name="AGROPECUARIO " sheetId="8" r:id="rId1"/>
    <sheet name="SISTEMAS " sheetId="4" r:id="rId2"/>
    <sheet name="AGROINDUSTRIA" sheetId="5" r:id="rId3"/>
    <sheet name=" ELECTRICIDAD" sheetId="6" r:id="rId4"/>
    <sheet name="AMBIENTAL" sheetId="7" r:id="rId5"/>
    <sheet name="Valor promedio" sheetId="9" r:id="rId6"/>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2" i="6" l="1"/>
  <c r="N7" i="6"/>
  <c r="N8" i="6"/>
  <c r="N9" i="6"/>
  <c r="N10" i="6"/>
  <c r="N11" i="6"/>
  <c r="N12" i="6"/>
  <c r="N13" i="6"/>
  <c r="N14" i="6"/>
  <c r="N15" i="6"/>
  <c r="N16" i="6"/>
  <c r="N17" i="6"/>
  <c r="N18" i="6"/>
  <c r="N19" i="6"/>
  <c r="N20" i="6"/>
  <c r="N21" i="6"/>
  <c r="N22" i="6"/>
  <c r="N23" i="6"/>
  <c r="N24" i="6"/>
  <c r="N25" i="6"/>
  <c r="N26" i="6"/>
  <c r="N27" i="6"/>
  <c r="N28" i="6"/>
  <c r="N29" i="6"/>
  <c r="N30" i="6"/>
  <c r="N31" i="6"/>
  <c r="M7" i="6"/>
  <c r="M8" i="6"/>
  <c r="M9" i="6"/>
  <c r="M10" i="6"/>
  <c r="M11" i="6"/>
  <c r="M12" i="6"/>
  <c r="M13" i="6"/>
  <c r="M14" i="6"/>
  <c r="M15" i="6"/>
  <c r="M16" i="6"/>
  <c r="M17" i="6"/>
  <c r="M18" i="6"/>
  <c r="M19" i="6"/>
  <c r="M20" i="6"/>
  <c r="M21" i="6"/>
  <c r="M22" i="6"/>
  <c r="M23" i="6"/>
  <c r="M24" i="6"/>
  <c r="M25" i="6"/>
  <c r="M26" i="6"/>
  <c r="M27" i="6"/>
  <c r="M28" i="6"/>
  <c r="M29" i="6"/>
  <c r="M30" i="6"/>
  <c r="M31" i="6"/>
  <c r="N6" i="6"/>
  <c r="M6" i="6"/>
  <c r="N23" i="4"/>
  <c r="N6" i="4"/>
  <c r="N7" i="4"/>
  <c r="N8" i="4"/>
  <c r="N9" i="4"/>
  <c r="N10" i="4"/>
  <c r="N11" i="4"/>
  <c r="N12" i="4"/>
  <c r="N13" i="4"/>
  <c r="N14" i="4"/>
  <c r="N15" i="4"/>
  <c r="N16" i="4"/>
  <c r="N17" i="4"/>
  <c r="N18" i="4"/>
  <c r="N19" i="4"/>
  <c r="N20" i="4"/>
  <c r="N21" i="4"/>
  <c r="N22" i="4"/>
  <c r="M6" i="4"/>
  <c r="M7" i="4"/>
  <c r="M8" i="4"/>
  <c r="M9" i="4"/>
  <c r="M10" i="4"/>
  <c r="M11" i="4"/>
  <c r="M12" i="4"/>
  <c r="M13" i="4"/>
  <c r="M14" i="4"/>
  <c r="M15" i="4"/>
  <c r="M16" i="4"/>
  <c r="M17" i="4"/>
  <c r="M18" i="4"/>
  <c r="M19" i="4"/>
  <c r="M20" i="4"/>
  <c r="M21" i="4"/>
  <c r="M22" i="4"/>
  <c r="N5" i="4"/>
  <c r="M5" i="4"/>
  <c r="M41" i="5" l="1"/>
  <c r="L7" i="5"/>
  <c r="L8" i="5"/>
  <c r="L9" i="5"/>
  <c r="L10" i="5"/>
  <c r="M10" i="5" s="1"/>
  <c r="L11" i="5"/>
  <c r="L12" i="5"/>
  <c r="L13" i="5"/>
  <c r="L14" i="5"/>
  <c r="M14" i="5" s="1"/>
  <c r="L15" i="5"/>
  <c r="L16" i="5"/>
  <c r="L17" i="5"/>
  <c r="L18" i="5"/>
  <c r="L19" i="5"/>
  <c r="L20" i="5"/>
  <c r="L21" i="5"/>
  <c r="L22" i="5"/>
  <c r="L23" i="5"/>
  <c r="L24" i="5"/>
  <c r="L25" i="5"/>
  <c r="L26" i="5"/>
  <c r="L27" i="5"/>
  <c r="L28" i="5"/>
  <c r="L29" i="5"/>
  <c r="L30" i="5"/>
  <c r="L31" i="5"/>
  <c r="L32" i="5"/>
  <c r="L33" i="5"/>
  <c r="L34" i="5"/>
  <c r="L35" i="5"/>
  <c r="L36" i="5"/>
  <c r="L37" i="5"/>
  <c r="L38" i="5"/>
  <c r="L39" i="5"/>
  <c r="L40" i="5"/>
  <c r="M7" i="5"/>
  <c r="M8" i="5"/>
  <c r="M9" i="5"/>
  <c r="M11" i="5"/>
  <c r="M12" i="5"/>
  <c r="M13" i="5"/>
  <c r="M15" i="5"/>
  <c r="M16" i="5"/>
  <c r="M17" i="5"/>
  <c r="M18" i="5"/>
  <c r="M19" i="5"/>
  <c r="M20" i="5"/>
  <c r="M21" i="5"/>
  <c r="M22" i="5"/>
  <c r="M23" i="5"/>
  <c r="M24" i="5"/>
  <c r="M25" i="5"/>
  <c r="M26" i="5"/>
  <c r="M27" i="5"/>
  <c r="M28" i="5"/>
  <c r="M29" i="5"/>
  <c r="M30" i="5"/>
  <c r="M31" i="5"/>
  <c r="M32" i="5"/>
  <c r="M33" i="5"/>
  <c r="M34" i="5"/>
  <c r="M35" i="5"/>
  <c r="M36" i="5"/>
  <c r="M37" i="5"/>
  <c r="M38" i="5"/>
  <c r="M39" i="5"/>
  <c r="M40" i="5"/>
  <c r="M6" i="5"/>
  <c r="L6" i="5"/>
  <c r="B6" i="9" l="1"/>
  <c r="K40" i="5" l="1"/>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6" i="5"/>
  <c r="G40" i="5" l="1"/>
  <c r="G39" i="5"/>
  <c r="G38" i="5"/>
  <c r="G37" i="5"/>
  <c r="G36" i="5"/>
  <c r="G35" i="5"/>
  <c r="G34" i="5"/>
  <c r="G33" i="5"/>
  <c r="G32" i="5"/>
  <c r="G31" i="5"/>
  <c r="G30" i="5"/>
  <c r="G29" i="5"/>
  <c r="G28" i="5"/>
  <c r="G27" i="5"/>
  <c r="G26" i="5"/>
  <c r="G25" i="5"/>
  <c r="G24" i="5"/>
  <c r="G23" i="5"/>
  <c r="G22" i="5"/>
  <c r="G21" i="5"/>
  <c r="G20" i="5"/>
  <c r="G19" i="5"/>
  <c r="G18" i="5"/>
  <c r="G17" i="5"/>
  <c r="G16" i="5"/>
  <c r="G15" i="5"/>
  <c r="G14" i="5"/>
  <c r="G11" i="5"/>
  <c r="G10" i="5"/>
  <c r="G9" i="5"/>
  <c r="G8" i="5"/>
  <c r="K41" i="5" l="1"/>
  <c r="L22" i="4"/>
  <c r="H22" i="4"/>
  <c r="L21" i="4"/>
  <c r="H21" i="4"/>
  <c r="L20" i="4"/>
  <c r="H20" i="4"/>
  <c r="L19" i="4"/>
  <c r="H19" i="4"/>
  <c r="L18" i="4"/>
  <c r="H18" i="4"/>
  <c r="L17" i="4"/>
  <c r="H17" i="4"/>
  <c r="L16" i="4"/>
  <c r="H16" i="4"/>
  <c r="L15" i="4"/>
  <c r="H15" i="4"/>
  <c r="L14" i="4"/>
  <c r="H14" i="4"/>
  <c r="L13" i="4"/>
  <c r="H13" i="4"/>
  <c r="L12" i="4"/>
  <c r="H12" i="4"/>
  <c r="L11" i="4"/>
  <c r="H11" i="4"/>
  <c r="L10" i="4"/>
  <c r="H10" i="4"/>
  <c r="L9" i="4"/>
  <c r="H9" i="4"/>
  <c r="L8" i="4"/>
  <c r="H8" i="4"/>
  <c r="L7" i="4"/>
  <c r="H7" i="4"/>
  <c r="L6" i="4"/>
  <c r="H6" i="4"/>
  <c r="L5" i="4"/>
  <c r="H5" i="4"/>
  <c r="L23" i="4" l="1"/>
  <c r="J12" i="7"/>
  <c r="K12" i="7" s="1"/>
  <c r="L12" i="7" s="1"/>
  <c r="L11" i="7"/>
  <c r="L10" i="7"/>
  <c r="L9" i="7"/>
  <c r="L20" i="7"/>
  <c r="L14" i="7"/>
  <c r="L8" i="7"/>
  <c r="J22" i="7"/>
  <c r="K22" i="7" s="1"/>
  <c r="L22" i="7" s="1"/>
  <c r="L23" i="7" s="1"/>
  <c r="J21" i="7"/>
  <c r="K21" i="7" s="1"/>
  <c r="L21" i="7" s="1"/>
  <c r="J20" i="7"/>
  <c r="K20" i="7" s="1"/>
  <c r="J19" i="7"/>
  <c r="K19" i="7" s="1"/>
  <c r="L19" i="7" s="1"/>
  <c r="J18" i="7"/>
  <c r="K18" i="7" s="1"/>
  <c r="L18" i="7" s="1"/>
  <c r="J17" i="7"/>
  <c r="K17" i="7" s="1"/>
  <c r="L17" i="7" s="1"/>
  <c r="J16" i="7"/>
  <c r="K16" i="7" s="1"/>
  <c r="L16" i="7" s="1"/>
  <c r="J15" i="7"/>
  <c r="K15" i="7" s="1"/>
  <c r="L15" i="7" s="1"/>
  <c r="J14" i="7"/>
  <c r="K14" i="7" s="1"/>
  <c r="J13" i="7"/>
  <c r="K13" i="7" s="1"/>
  <c r="L13" i="7" s="1"/>
  <c r="J11" i="7"/>
  <c r="K11" i="7" s="1"/>
  <c r="J10" i="7"/>
  <c r="K10" i="7" s="1"/>
  <c r="J9" i="7"/>
  <c r="K9" i="7" s="1"/>
  <c r="K8" i="7"/>
  <c r="J8" i="7"/>
  <c r="L7" i="7"/>
  <c r="K6" i="6"/>
  <c r="I9" i="6"/>
  <c r="J9" i="6" s="1"/>
  <c r="K9" i="6" s="1"/>
  <c r="I31" i="6"/>
  <c r="J31" i="6" s="1"/>
  <c r="K31" i="6" s="1"/>
  <c r="I30" i="6"/>
  <c r="J30" i="6" s="1"/>
  <c r="K30" i="6" s="1"/>
  <c r="I29" i="6"/>
  <c r="J29" i="6" s="1"/>
  <c r="K29" i="6" s="1"/>
  <c r="I28" i="6"/>
  <c r="J28" i="6" s="1"/>
  <c r="K28" i="6" s="1"/>
  <c r="I27" i="6"/>
  <c r="J27" i="6" s="1"/>
  <c r="K27" i="6" s="1"/>
  <c r="I26" i="6"/>
  <c r="J26" i="6" s="1"/>
  <c r="K26" i="6" s="1"/>
  <c r="I25" i="6"/>
  <c r="J25" i="6" s="1"/>
  <c r="K25" i="6" s="1"/>
  <c r="I24" i="6"/>
  <c r="J24" i="6" s="1"/>
  <c r="K24" i="6" s="1"/>
  <c r="I23" i="6"/>
  <c r="J23" i="6" s="1"/>
  <c r="K23" i="6" s="1"/>
  <c r="I22" i="6"/>
  <c r="J22" i="6" s="1"/>
  <c r="K22" i="6" s="1"/>
  <c r="I21" i="6"/>
  <c r="J21" i="6" s="1"/>
  <c r="K21" i="6" s="1"/>
  <c r="I20" i="6"/>
  <c r="J20" i="6" s="1"/>
  <c r="K20" i="6" s="1"/>
  <c r="I19" i="6"/>
  <c r="J19" i="6" s="1"/>
  <c r="K19" i="6" s="1"/>
  <c r="I18" i="6"/>
  <c r="J18" i="6" s="1"/>
  <c r="K18" i="6" s="1"/>
  <c r="I17" i="6"/>
  <c r="I16" i="6"/>
  <c r="J16" i="6" s="1"/>
  <c r="K16" i="6" s="1"/>
  <c r="I15" i="6"/>
  <c r="J15" i="6" s="1"/>
  <c r="K15" i="6" s="1"/>
  <c r="I14" i="6"/>
  <c r="J14" i="6" s="1"/>
  <c r="K14" i="6" s="1"/>
  <c r="I13" i="6"/>
  <c r="J13" i="6" s="1"/>
  <c r="K13" i="6" s="1"/>
  <c r="I12" i="6"/>
  <c r="J12" i="6" s="1"/>
  <c r="K12" i="6" s="1"/>
  <c r="I11" i="6"/>
  <c r="J11" i="6" s="1"/>
  <c r="K11" i="6" s="1"/>
  <c r="I10" i="6"/>
  <c r="J10" i="6" s="1"/>
  <c r="K10" i="6" s="1"/>
  <c r="I7" i="6"/>
  <c r="J7" i="6" s="1"/>
  <c r="K7" i="6" s="1"/>
  <c r="I8" i="6"/>
  <c r="J8" i="6" s="1"/>
  <c r="K8" i="6" s="1"/>
  <c r="J17" i="6"/>
  <c r="K17" i="6" s="1"/>
  <c r="K32" i="6" l="1"/>
  <c r="J7" i="7"/>
  <c r="I6" i="6"/>
  <c r="J6" i="6" s="1"/>
  <c r="L23" i="8"/>
  <c r="J48" i="5" l="1"/>
  <c r="K48" i="5" l="1"/>
  <c r="L48" i="5"/>
</calcChain>
</file>

<file path=xl/sharedStrings.xml><?xml version="1.0" encoding="utf-8"?>
<sst xmlns="http://schemas.openxmlformats.org/spreadsheetml/2006/main" count="497" uniqueCount="320">
  <si>
    <t xml:space="preserve">OBJETO: </t>
  </si>
  <si>
    <t>ITEM</t>
  </si>
  <si>
    <t>CODIGO UNSPSC</t>
  </si>
  <si>
    <t>NOMBRE DEL ELEMENTO</t>
  </si>
  <si>
    <t>DESCRIPCIÓN DEL BIEN O SERVICIO SOLICTADO</t>
  </si>
  <si>
    <t>CANTIDAD</t>
  </si>
  <si>
    <t>VALOR UNITARIO ANTES DE IVA</t>
  </si>
  <si>
    <t>IVA</t>
  </si>
  <si>
    <t>VALOR UNITARIO CON IVA</t>
  </si>
  <si>
    <t>VALOR TOTAL INCLUIDO IVA</t>
  </si>
  <si>
    <t>unidad</t>
  </si>
  <si>
    <t>Unidad</t>
  </si>
  <si>
    <t>UNIDAD DE MEDIDA</t>
  </si>
  <si>
    <t>PRESENTACIÓN</t>
  </si>
  <si>
    <t>Compuestos desengrasantes</t>
  </si>
  <si>
    <t>Aerosol por 370 ml</t>
  </si>
  <si>
    <t>Limpiador de pantallas</t>
  </si>
  <si>
    <t xml:space="preserve">Limpiador de pantallas:  de uso interno, de fácil y rápida aplicación. Superficies aptas: pantallas lcd, pantallas plasma. </t>
  </si>
  <si>
    <t>Limpiador interno de precisión, Limpiador De Contactos Industrial. Libre de Cloro Fluoro Carbonos (CFC's) que dañan la capa de ozono.</t>
  </si>
  <si>
    <t>Aerosol 430 cc</t>
  </si>
  <si>
    <t>Aerosol de aire comprimido</t>
  </si>
  <si>
    <t>Limpiador Aire Comprimido 400ml</t>
  </si>
  <si>
    <t>Aerosol  400ml</t>
  </si>
  <si>
    <t>Protectores</t>
  </si>
  <si>
    <t>Paquete X 100 unidades</t>
  </si>
  <si>
    <t>Cable de redes</t>
  </si>
  <si>
    <t>Caja por 305 metros</t>
  </si>
  <si>
    <t>Unidades</t>
  </si>
  <si>
    <t>Receptáculos eléctricos</t>
  </si>
  <si>
    <t>Caja Plástica Para Sobreponer O Mecanismos</t>
  </si>
  <si>
    <t>CONECTOR TELECOMUNICACIONES</t>
  </si>
  <si>
    <t>MUÑEQUERAS ANTIESTATICAS</t>
  </si>
  <si>
    <t>Referencia: ESD Resistencia limitadora de corriente: 1MΩ, ±5 %
Tiempo de Electro – dispersión (decaimiento): 0.1 segundos
Conector de caimán o banana (Al retirar el caimán)
Ajustable al diámetro de la muñeca
Longitud aprox: 65 cm sin estirar, 1.5 m estirada</t>
  </si>
  <si>
    <t>UNIDAD</t>
  </si>
  <si>
    <t>SUJETADOR DE CABLES DE COMPUTADOR</t>
  </si>
  <si>
    <t>Amarracables para sujetar y organizar cables de pc, Material. Plástico. 25 cms X 4,8 mm</t>
  </si>
  <si>
    <t>PILA S ELECTRONICAS</t>
  </si>
  <si>
    <t>Pila Cr2032 3v Lithium</t>
  </si>
  <si>
    <t>39121462 DOBLE RJ</t>
  </si>
  <si>
    <t>TELA O CINTA VELCRO</t>
  </si>
  <si>
    <t xml:space="preserve">Velcro Rollo 25 Metros X 2,5 Cm (1 ) Ancho Hook &amp; Loop
</t>
  </si>
  <si>
    <t>ROLLOS</t>
  </si>
  <si>
    <t>Kit de herramientas para computadores</t>
  </si>
  <si>
    <t>Ponchadora Profesional De Impacto Para Jack Rj45, Vcp</t>
  </si>
  <si>
    <t>Pastas de Ensamble</t>
  </si>
  <si>
    <t>Pasta Térmica Disipadora Mx-4 Jeringa x 4g</t>
  </si>
  <si>
    <t>Kit de destornilladores</t>
  </si>
  <si>
    <t>Juego de destornilladores de precisión ORIA 142 incluye 120 brocas de destornillador con Phillips, pentalobe, Torx, hexagonal, ranurado, triangular, Cuadrado y otros tamaños</t>
  </si>
  <si>
    <t>estuche enrollable de tela</t>
  </si>
  <si>
    <t>Valor Total IVA incluido</t>
  </si>
  <si>
    <t>caja con accesorios, cargador</t>
  </si>
  <si>
    <t>Pistola Soplar y Aspirar 600W 16000Rpm</t>
  </si>
  <si>
    <t>Pistola Aire</t>
  </si>
  <si>
    <t xml:space="preserve">Limpiador y desengrasante de componentes electrónicos
</t>
  </si>
  <si>
    <t>Aerosol por 450 ml</t>
  </si>
  <si>
    <t>Cable De Red Utp Cat 6 Caja Por 305mts Alto Rendimiento</t>
  </si>
  <si>
    <t>Ponchadora Para Conectores Pass Through Plug Rj45 Cable Utp</t>
  </si>
  <si>
    <t>Paquete X 100+100 unidades</t>
  </si>
  <si>
    <t>Probador De Cables Tester De Red Y Hdmi Rj45 Rj11 Utp Redes</t>
  </si>
  <si>
    <t>Kit -Plug Rj45 Cat 6 Paquete Por 100 Unidades+ 100 Botas</t>
  </si>
  <si>
    <t>Punto De Red Jack Cat 6+ Face Plate Doble+ Caja De Mecanismo</t>
  </si>
  <si>
    <t>FORMATO FICHA TÉCNICA Y ESTUDIO DE MERCADO PARA LA ADQUISICIÓN DE BIENES O SERVICOS DEL CENTRO DE LA INNOVACIÓN AGROINDUSTRIAL Y DE SERVICIOS</t>
  </si>
  <si>
    <t>FORMATO FICHA TÉCNICA PARA LA ADQUISICIÓN DE BIENES O SERVICOS 
CENTRO DE LA INNOVACIÓN AGROINDUSTRIAL Y DE SERVICIOS 
PUERTO BOYACÁ - BOYACÁ</t>
  </si>
  <si>
    <t xml:space="preserve"> CONTRATAR EL SUMINISTRO DE MATERIALES DE FORMACIÓN PARA EL PROGRAMA ARTICULACION CON LA EDUCACION MEDIA, ORIENTADOS EN EL CENTRO DE LA INNOVACIÓN AGROINDUSTRIAL Y DE SERVICIOS  PUERTO BOYACÁ - BOYACÁ</t>
  </si>
  <si>
    <t xml:space="preserve">Agroindustria Pan </t>
  </si>
  <si>
    <t>UNIDAD DE MEDIDA /PRESENTACIÓN</t>
  </si>
  <si>
    <t>Edulcolorante</t>
  </si>
  <si>
    <t>GLUCOSA LIQUIDA 43° BAUME GALON X5 KG</t>
  </si>
  <si>
    <t>Kg</t>
  </si>
  <si>
    <t>Cultivo lactico</t>
  </si>
  <si>
    <t>Bifidobacterium bifidum
Bifidobacterium infantis
Bifidobacterium longum
Bifidobacterium breve
Bifidobacterium adolescentis
Lаctobacilus bulgaricus
Streptococcus thermophilus Film de aluminio triple capa para uso industria alimentaria.
En sobres para procesar 10, 50, 100, 200, 500, 1000 y 2000 litros.
Para uso doméstico, frasco de 10 cápsulas para preparar de 1 a 3 litros con cada una.</t>
  </si>
  <si>
    <t xml:space="preserve">Estabilizante </t>
  </si>
  <si>
    <t>CMC DE ALTA IMPORTADO (KILO)</t>
  </si>
  <si>
    <t>KG</t>
  </si>
  <si>
    <t>GELATINA TIPO C (KILO)</t>
  </si>
  <si>
    <t>kg</t>
  </si>
  <si>
    <t>Sabor</t>
  </si>
  <si>
    <t>SABOR MORA LIQ IN (250gr)</t>
  </si>
  <si>
    <t>Gr</t>
  </si>
  <si>
    <t>Color</t>
  </si>
  <si>
    <t>COLOR ARTIFICIAL ROJO MORA C 11 (CAJA X 250 Gr)</t>
  </si>
  <si>
    <t xml:space="preserve">Solidos Lacteos </t>
  </si>
  <si>
    <t>SUERO DE LECHE CRISTINA 12% (KILO)</t>
  </si>
  <si>
    <t>Control de Calidad</t>
  </si>
  <si>
    <t>ECOTEST EASY MRL TRITEST TUBO UND</t>
  </si>
  <si>
    <t>END</t>
  </si>
  <si>
    <t>TERMOMETRO AI R2"P8" -10/250</t>
  </si>
  <si>
    <t>R2"P8"</t>
  </si>
  <si>
    <t>PHMETRO LECHE-QUESO</t>
  </si>
  <si>
    <t>brixco undefir</t>
  </si>
  <si>
    <t>CULTIVO CHOOZIT MA 14 LYO 50 DCU</t>
  </si>
  <si>
    <t>DCU</t>
  </si>
  <si>
    <t>Regulador de pH</t>
  </si>
  <si>
    <t>ACIDO ASCORBICO (KILO)</t>
  </si>
  <si>
    <t>Conservante</t>
  </si>
  <si>
    <t>ACIDO CITRICO (EN POLVO)
 Insumo para la industria alimentaria - EL MOLINO VERDE® presentacion 2 kg</t>
  </si>
  <si>
    <t>ACIDO ACETICO GRADO ALIMENTICIO CH (GALON X 4kg)</t>
  </si>
  <si>
    <t>Galon</t>
  </si>
  <si>
    <t>Coagulante</t>
  </si>
  <si>
    <t>CUAJO LIQUIDO MARSCHALL (LITRO)</t>
  </si>
  <si>
    <t>Lt</t>
  </si>
  <si>
    <t>SAL REFISAL SCX25 KG</t>
  </si>
  <si>
    <t>BENZOATO DE SODIO (KILO)</t>
  </si>
  <si>
    <t>SORBATO DE POTASIO (KILO)</t>
  </si>
  <si>
    <t>CITRATO DE SODIO 1 (KILO)</t>
  </si>
  <si>
    <t>BICARBONATO DE SODIO (KILO)</t>
  </si>
  <si>
    <t>ALMIDON MODIFICADO PARA AREQUIPE (KILO)</t>
  </si>
  <si>
    <t>Emulsificante</t>
  </si>
  <si>
    <t>LECITINA DE SOYA SOLEC (TM) SG BLACK DROL (GALON X</t>
  </si>
  <si>
    <t>Gl</t>
  </si>
  <si>
    <t xml:space="preserve">Antioxidante </t>
  </si>
  <si>
    <t>ERITORBATO DE SODIO (KILO)</t>
  </si>
  <si>
    <t>Espesante</t>
  </si>
  <si>
    <t>FECULA DE PAPA IMPORTADA (KILO)</t>
  </si>
  <si>
    <t xml:space="preserve">Sabor </t>
  </si>
  <si>
    <t>CONDIMENTO SABOR A CHORIZO PAISA (KILO)</t>
  </si>
  <si>
    <t>CONDIMENTO SABOR POLLO (KILO)</t>
  </si>
  <si>
    <t>CONDIMENTO SABOR A CARNE (KILO)</t>
  </si>
  <si>
    <t>Especias</t>
  </si>
  <si>
    <t>AJO EN POLVO (KILO)</t>
  </si>
  <si>
    <t>CEBOLLA EN POLVO (KILO)</t>
  </si>
  <si>
    <t>COMINO MOLIDO (KILO)</t>
  </si>
  <si>
    <t>PIMIENTA NEGRA MOLIDA (KILO)</t>
  </si>
  <si>
    <t>SAL 145 FCC (KILO)</t>
  </si>
  <si>
    <t>TRIPOLIFOSFATO Na ALTA SOLUBILIDAD (KILO)</t>
  </si>
  <si>
    <t>FECULA DE MAIZ EXTRAFINA (KILO)</t>
  </si>
  <si>
    <t>Cutter de cárnicos CUT-8C 8 Litros</t>
  </si>
  <si>
    <t>Capacidad de 8 litros, corta finamente sin perdida de sabor. Artesa en acero inoxidable AISI-304 grado alimenticio. Estructura y tapa en aluminio anodizado. Potente motor 0,75Hp, que además es monofásico. Nuestro cutter CUT-8C sirve no solo para carnes, sino también para frutas y verduras. Sistema de seguridad que impide su operación si levanta la tapa.</t>
  </si>
  <si>
    <t>FIRMA DE QUIEN ELABORO:</t>
  </si>
  <si>
    <t>MAURICIO MEJIA CHOGO.  C.C. 1065878785 de Aguachica Cesar</t>
  </si>
  <si>
    <t>NOMBRE</t>
  </si>
  <si>
    <t xml:space="preserve">INSTRUCROR DE AGROINDUTRIA ALIMENTARIA </t>
  </si>
  <si>
    <t>CARGO</t>
  </si>
  <si>
    <t>Nombre: OSCAR JAVIER MORENO QUICENO</t>
  </si>
  <si>
    <t>Cargo: Instructor - Sistemas / Programación</t>
  </si>
  <si>
    <t>Documento: 1054561249</t>
  </si>
  <si>
    <t>Documento; 98585623</t>
  </si>
  <si>
    <t>CARGO INSTRUCTOR DE ELECTRICIDAD</t>
  </si>
  <si>
    <t xml:space="preserve">                                                                                                                                                   NOMBRE: MAURICIO HENAO LOPEZ                                       </t>
  </si>
  <si>
    <t>CURVA ELECTRICA</t>
  </si>
  <si>
    <t>CURVA CONDDUIT PARA TUBERIA ELECTRICA</t>
  </si>
  <si>
    <t>CURVAS PARA TUBOS  DE 1/2" PLASTICOS PVC</t>
  </si>
  <si>
    <t>INTERRUPTOR AUTOMATICO  PARA DOMOTICA</t>
  </si>
  <si>
    <t>UNIDADD</t>
  </si>
  <si>
    <t>INTERRUPTOR WIFI</t>
  </si>
  <si>
    <t>INTERRUPTOR INTELIGENTE WIFI PARA AUTOMATIZACION Y DOMOTICA</t>
  </si>
  <si>
    <t>BLOQUE DE AUXILIARES PARA CONTACTORES</t>
  </si>
  <si>
    <t>BLOQUE DE CONTACTOS AUXILIARES 2NO 2NC</t>
  </si>
  <si>
    <t>BLOQUES DE CONTACTOS AUXILIARES 2NA Y 2NC, DE LA MISMA REFERENCIA QUE LOS CONTACTORES</t>
  </si>
  <si>
    <t>TUBERIA POR 3 MTS</t>
  </si>
  <si>
    <t>TUBERIA ELECTRICA PVC DE1/2"</t>
  </si>
  <si>
    <t>TUBO PVC CONDDUIT DE 1/2"</t>
  </si>
  <si>
    <t>TOMA CORRIENTE DE 20 AMPERIOS</t>
  </si>
  <si>
    <t>TOMA  CORRIENTE DE INCRUSTAR</t>
  </si>
  <si>
    <t>TOMA CORRIENTE DOBLE CON POLO A TIERRA</t>
  </si>
  <si>
    <t>TABLERO DE 4 CIRCUITOS PARA BREAKE ENCHUFABLE</t>
  </si>
  <si>
    <t>TABLERO  DE BREAKER</t>
  </si>
  <si>
    <t xml:space="preserve">TABLERO PARA BREAKERS ENCHUFABLE DE SOBREPONER MONOFASICO  DE 4 CIRCUITOS </t>
  </si>
  <si>
    <t>PLAFONES PLASTICOS PARA BOMBILLA</t>
  </si>
  <si>
    <t>PLAFON PARA BOMBILLA</t>
  </si>
  <si>
    <t>ROSETA O PLAFON ELECTRICA</t>
  </si>
  <si>
    <t xml:space="preserve">INTERRUPTOR CONMUTABLE DOBLE </t>
  </si>
  <si>
    <t>INTERUPTOR CONMUTABLE DOBLE</t>
  </si>
  <si>
    <t>INTERRUTOR CONMUTABLE</t>
  </si>
  <si>
    <t xml:space="preserve">INTERRUPTOR DE INCRUSTAR </t>
  </si>
  <si>
    <t>INTERRUPTOR DOBLE</t>
  </si>
  <si>
    <t>INTERRUPTOR SENCILLO</t>
  </si>
  <si>
    <t>INTERRUPTOR CONMUTABLE SENCILLO</t>
  </si>
  <si>
    <t xml:space="preserve">CURVAS EMT </t>
  </si>
  <si>
    <t>CURVAS EMT DE 1/2"</t>
  </si>
  <si>
    <t>CURVAS METALICAS DE 1/2" METALICO ELÉCTRICO EMT</t>
  </si>
  <si>
    <t xml:space="preserve">CONECTOR ADAPTADOR DE PVC </t>
  </si>
  <si>
    <t>TERMINAL  O CONECTOR EMT DE 1/2"”</t>
  </si>
  <si>
    <t>CONECTOR DE TUBO PLASTICO PVC</t>
  </si>
  <si>
    <t>TERMINAL ELECTRICA CONECTOR</t>
  </si>
  <si>
    <t>TERMINAL  O CONECTOR PVC DE 1/2"</t>
  </si>
  <si>
    <t>TERMINAL ELECTRICA CONECTOR DE 1/2"</t>
  </si>
  <si>
    <t>CURVA EMT METALICA</t>
  </si>
  <si>
    <t>BOLSA</t>
  </si>
  <si>
    <t>CURVAS EMT ½”</t>
  </si>
  <si>
    <t>CURVA PARA TUBOS PLASTICOS PVC</t>
  </si>
  <si>
    <t>CINTA N 23 AISLANTE AUTOFUNDENTE 18MMX9 1M 3M</t>
  </si>
  <si>
    <t>CINTA AUTOFUNDENTE X 9 MTS</t>
  </si>
  <si>
    <t>CINTA AUTOFUNDENTE ROLLO POR 9 MTS</t>
  </si>
  <si>
    <t>BLOQUE DE CONTACTO AUXILIAR FRONTAL 2NO 2NC</t>
  </si>
  <si>
    <t>BLOQUE DDE CONTCTO AUXILAR</t>
  </si>
  <si>
    <t>NUMERO DE POLOS 3  CONTACTO  AUXILAR 13-14 NO</t>
  </si>
  <si>
    <t xml:space="preserve">CORRIENTE NOMINAL 12 AMPERIOS CONTACTOS AUXILIARES 1 NA </t>
  </si>
  <si>
    <t xml:space="preserve">CONTACTORES INDUSTRIALES CON BOBINA AC 120 VOLT  </t>
  </si>
  <si>
    <t>CINTA AISLANTE  ELECTRICA SUPER 33 + CINTA AISLADDORA</t>
  </si>
  <si>
    <t>CINTA COLOR VERDDE</t>
  </si>
  <si>
    <t>CINTA AISLANTE 33 ELECTRICA  CUMPLA RETIE</t>
  </si>
  <si>
    <t>CINTA AISLANTE AUTOFUNDENTE ELECTRICA SUPER 33 + CINTA AISLADDORA</t>
  </si>
  <si>
    <t>METROS</t>
  </si>
  <si>
    <t>CINTA POR  9M AUTOFUNDENTE</t>
  </si>
  <si>
    <t>CINTA AISLANTE CUMPLA RETIE</t>
  </si>
  <si>
    <t>CINTA AISLANTE  ELECTRICA</t>
  </si>
  <si>
    <t>CINTA AUTOFUNDENTE  33 X 9 MTS</t>
  </si>
  <si>
    <t>CINTA COLOR BLANCO</t>
  </si>
  <si>
    <t xml:space="preserve">CAJAS 4X4 ELECTRICAS </t>
  </si>
  <si>
    <t>CAJAS ELECTRICAS PVC</t>
  </si>
  <si>
    <t>CAJAS PLASTICA PVC ELECTRICAS DE 4X4</t>
  </si>
  <si>
    <t>CAJAS 2X4 DE ALUMNIO DE 3 SALIDAS DE 1/2"</t>
  </si>
  <si>
    <t>CAJAS DE ALUMINIO TIPO RAWELL</t>
  </si>
  <si>
    <t>CAJAS ELECTRICASDE CONEXIÓN DE ALUMINO PARA  EMT  2X4</t>
  </si>
  <si>
    <t>CAJAS DE PVC 4X4 ELECTRICAS</t>
  </si>
  <si>
    <t>CAJAS DE PVC ELECTRICAS</t>
  </si>
  <si>
    <t>CAJAS DE PVC 2X4</t>
  </si>
  <si>
    <t>Rollos de 100 Metros blanco  N 12 TW THWN</t>
  </si>
  <si>
    <t>ROLLO</t>
  </si>
  <si>
    <t>ALAMBRE AWG 12 NEGRO, ROLLO X 100 MT</t>
  </si>
  <si>
    <t>ALAMBRE  DE COBRE</t>
  </si>
  <si>
    <t>Rollos de 100 Metros negro N 12 TW THWN</t>
  </si>
  <si>
    <t>ALAMBRE AWG 12 VERDE , ROLLO X 100 MT</t>
  </si>
  <si>
    <t>Rollos de 100 Metros verde  N 12 TW THWN</t>
  </si>
  <si>
    <t>ALAMBRE AWG 12 BLANCO, ROLLO X 100 MT</t>
  </si>
  <si>
    <t>SUMINISTRAR POR MONTO AGOTABLE CON PRECIOS UNITARIOS MATERIALES DE FORMACIÓN PARA LAS DIFERENTES AREAS DE LOS PROGRAMAS DE  CENTRO, ARTICULACIÓN, SENNOVA, QUE SE IMPARTEN EN EL CENTRO DE LA INNOVACIÓN AGROINDUSTRIAL Y DE SERVICIOS DEL SENA REGIONAL BOYACA.</t>
  </si>
  <si>
    <t>VALOR UITARIO TOTAL</t>
  </si>
  <si>
    <t xml:space="preserve">VALOR  TOTAL  </t>
  </si>
  <si>
    <t>Test</t>
  </si>
  <si>
    <t>Test para análisis de agua</t>
  </si>
  <si>
    <t>KIT</t>
  </si>
  <si>
    <t>Kits de muestreo y pruebas del agua</t>
  </si>
  <si>
    <t>Tiras</t>
  </si>
  <si>
    <t>Tiras de prueba o papel de prueba químico</t>
  </si>
  <si>
    <t>Caja</t>
  </si>
  <si>
    <t>Caja x 100</t>
  </si>
  <si>
    <t>Guantes</t>
  </si>
  <si>
    <t>Guante Nitrilo Paquete X 10 Unidades</t>
  </si>
  <si>
    <t>Paquete</t>
  </si>
  <si>
    <t xml:space="preserve"> Paquete X 10 Unidades</t>
  </si>
  <si>
    <t>Peróxido de hidrógeno antiséptico</t>
  </si>
  <si>
    <t>Frasco de peróxido de hidrógeno antiséptico x 120 ml</t>
  </si>
  <si>
    <t>Frasco</t>
  </si>
  <si>
    <t>Frasco de 120 ml</t>
  </si>
  <si>
    <t xml:space="preserve">Bolsas plásticas basura </t>
  </si>
  <si>
    <t>Bolsas plásticas de basura, residuos, color blanco, negro, verde</t>
  </si>
  <si>
    <t>Paquete X 100 de cada color</t>
  </si>
  <si>
    <t>Paquete X 100 Unidades X Color</t>
  </si>
  <si>
    <t xml:space="preserve"> Frasco de pintura</t>
  </si>
  <si>
    <t>Pintura témpera líquida tradicional</t>
  </si>
  <si>
    <t>Frasco pintura témpera liquida tradicional color Rojo X 1L</t>
  </si>
  <si>
    <t>Frasco pintura témpera liquida tradicional color amarillo X 1 L</t>
  </si>
  <si>
    <t>Frasco pintura témpera liquida tradicional color Azul X 1 L</t>
  </si>
  <si>
    <t>Silbatos</t>
  </si>
  <si>
    <t>Silbato de árbitro metal con cuerda aislado en colores</t>
  </si>
  <si>
    <t>Lazos para saltar</t>
  </si>
  <si>
    <t>cuerda de salto en pvc con mangos en pvc x  2,75 cm de alta</t>
  </si>
  <si>
    <t>Laminas Cubreobjetos</t>
  </si>
  <si>
    <t>Cubreobjetos</t>
  </si>
  <si>
    <t> Laminas Cubreobjetos 22x22mm Caja X 100 Láminas Microscopio</t>
  </si>
  <si>
    <t>Laminas Portaobjetos</t>
  </si>
  <si>
    <t>Portaobjetos</t>
  </si>
  <si>
    <t>Lamina Porta Objetos Laboratorio Caja X 50unds</t>
  </si>
  <si>
    <t>Gafas de seguridad</t>
  </si>
  <si>
    <t>Gafas de seguridad AQUILES Lente Claro AF KIM</t>
  </si>
  <si>
    <t xml:space="preserve">Hidroxido de sodio </t>
  </si>
  <si>
    <t>Producto quimico, Soda caustica</t>
  </si>
  <si>
    <t>Kilo</t>
  </si>
  <si>
    <t>Estado solido blanco en escamas, al 99% de pureza</t>
  </si>
  <si>
    <t>Papel para impresora o fotocopiadora</t>
  </si>
  <si>
    <t>Resma de papel tamaño oficio</t>
  </si>
  <si>
    <t xml:space="preserve">Resma de papel </t>
  </si>
  <si>
    <t>Otras soluciones reguladoras</t>
  </si>
  <si>
    <t>Sobre ph solucion calibración phmetro polvo buffer</t>
  </si>
  <si>
    <t>pares</t>
  </si>
  <si>
    <t>Sobre ph solucion, polvo buffer x 250 ml pH 4.0 - pH 7</t>
  </si>
  <si>
    <t>VALOR UNITARIO TOTAL</t>
  </si>
  <si>
    <t xml:space="preserve">DORAMECTINA AL 1 %  </t>
  </si>
  <si>
    <t>ELEMENTO DE CONSUMO, FRASCO POR 500 ML, UNIDAD DE MEDIDA FRASCO, NOMBRE GENERICO DORAMECTINA</t>
  </si>
  <si>
    <t>FRASCO X 500 ML</t>
  </si>
  <si>
    <t>CARACTERISTICA BOLSA PARA ENSILAJE MATERIAL PLASTICO CALIBRE 6 CON FONDO REDONDEADO</t>
  </si>
  <si>
    <t>PAQUETE X 10</t>
  </si>
  <si>
    <t>VITAMINAS COMPLEJO B  INYECTABLE  POR 250 ML/FRASCO</t>
  </si>
  <si>
    <t>ELEMENTO DE CONSUMO, NOMBRE GENERICO COMPLEJO B, DOSIFICACION 1 CC POR CADA 100 KG DE PESO VIVO</t>
  </si>
  <si>
    <t>FRASCO X 250 CC</t>
  </si>
  <si>
    <t xml:space="preserve">JERINGA DESECHABLE  </t>
  </si>
  <si>
    <t>JERINGA DESECHABLE ESTÉRIL GRADUADA, CON CUERPO EN POLIPROPILENO, EMBOLO EN POLIPROPILENO, SELLO DE CAUCHO, SUPERFICIE INTERNA LUBRICADA CON ACEITE DE SILICONA Y EMPAQUE INDIVIDUAL COMPUESTO POR PVC DE 10 ML</t>
  </si>
  <si>
    <t>CAJA X 100 UNIDADES</t>
  </si>
  <si>
    <t>CANULA ORAL BOVINOS</t>
  </si>
  <si>
    <t>CANULA METALICA ORAL PARA ADMINISTRACION DE MEDICAMENTOS EN BOVINO</t>
  </si>
  <si>
    <t>CINTA BOVINOMETRICA</t>
  </si>
  <si>
    <t>CINTA METRICA PESADORA PARA  CUATRO TIPOS DE GANADO</t>
  </si>
  <si>
    <t>YODO</t>
  </si>
  <si>
    <t xml:space="preserve"> MEDICAMENTO VETERINARIO TIPO ELEMENTO CONSUMO PRESENTACION N.A. UNIDAD DE MEDIDA GALON NOMBRE GENERICO YODO</t>
  </si>
  <si>
    <t>LITRO</t>
  </si>
  <si>
    <t>MALLA GALLINERO METALICA CON PERFORADO METALICO HEXAGONAL DE DIAMETRO 1PULG; ROLLO X 36 MTS DE 1,8 MTS DE ANCHO. PRESENTACION: ROLLO X 36 MTS DE 1,8 MTS DE ANCHO POR 1 PULGADA CALIBRE 18</t>
  </si>
  <si>
    <t>ROLLO X 36 MTS DE 1,8 MTS DE ANCHO POR 1 PULGADA CALIBRE 18</t>
  </si>
  <si>
    <t>ROLL0</t>
  </si>
  <si>
    <t>Peinilla</t>
  </si>
  <si>
    <t>Peinillas 20 pulgadas de buena  calidad,  para trabajo de campo, con baqueta</t>
  </si>
  <si>
    <t>Tijera para poda</t>
  </si>
  <si>
    <t>Tijera manual  para poda de frutales P126- 22</t>
  </si>
  <si>
    <t>Canastillas</t>
  </si>
  <si>
    <t>Canastilla de plástico rígido para empaque de fruta 53cm largo x 36 ancho x 30 alto</t>
  </si>
  <si>
    <t>Cascarilla de arroz</t>
  </si>
  <si>
    <t>Cascarilla de arroz. Presentación Paca de 50 kilogramos.</t>
  </si>
  <si>
    <t>Melaza</t>
  </si>
  <si>
    <t>Melaza bulto x 30 Kilos</t>
  </si>
  <si>
    <t>BULTO</t>
  </si>
  <si>
    <t>Microorganismos Eficientes</t>
  </si>
  <si>
    <t>Microorganismo eficientes Galón x 4 Litros</t>
  </si>
  <si>
    <t>Bandeja de Germinación</t>
  </si>
  <si>
    <t>Bandeja de Germinación de Hortlizas de 128 Cavidades</t>
  </si>
  <si>
    <t>Semilla</t>
  </si>
  <si>
    <t>Semilla de Melón Edisto 47, Sobre x  100 gramos</t>
  </si>
  <si>
    <t>SOBRE</t>
  </si>
  <si>
    <t>NOMBRE  JOSÉ ANTONIO PACHON MONTAÑO</t>
  </si>
  <si>
    <t>CARGO INSTRUCTOR CONTRATISTA ARTICULACIÓN CIAS</t>
  </si>
  <si>
    <t>CONSULTA POR PÁGINA WEB ESPECIALIZADA</t>
  </si>
  <si>
    <t>CONSULTA POR PÁGINAS WEB ESPECIALIZADAS x 2 VALORES DE REFERENCIA</t>
  </si>
  <si>
    <t>TOTAL</t>
  </si>
  <si>
    <t>Agropecuario</t>
  </si>
  <si>
    <t>Sistemas</t>
  </si>
  <si>
    <t>Agroindustria</t>
  </si>
  <si>
    <t>Electricidad</t>
  </si>
  <si>
    <t xml:space="preserve">Ambiental </t>
  </si>
  <si>
    <t>VALOR PROMEDIO UNITARIO</t>
  </si>
  <si>
    <t>VALOR TOTAL UNITARIO</t>
  </si>
  <si>
    <t>VALOR PROMEDIO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</si>
</sst>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164" formatCode="&quot;$&quot;\ #,##0"/>
    <numFmt numFmtId="165" formatCode="_-&quot;$&quot;\ * #,##0_-;\-&quot;$&quot;\ * #,##0_-;_-&quot;$&quot;\ * &quot;-&quot;??_-;_-@_-"/>
    <numFmt numFmtId="166" formatCode="_-[$$-240A]\ * #,##0.00_-;\-[$$-240A]\ * #,##0.00_-;_-[$$-240A]\ * &quot;-&quot;??_-;_-@_-"/>
    <numFmt numFmtId="167" formatCode="_-&quot;$&quot;* #,##0_-;\-&quot;$&quot;* #,##0_-;_-&quot;$&quot;* &quot;-&quot;_-;_-@_-"/>
    <numFmt numFmtId="168" formatCode="&quot;$&quot;#,###.##000_);[Red]\(&quot;$&quot;#,###.##000\)"/>
    <numFmt numFmtId="169" formatCode="_-* #,##0\ _€_-;\-* #,##0\ _€_-;_-* &quot;-&quot;??\ _€_-;_-@_-"/>
    <numFmt numFmtId="170" formatCode="_-[$$-240A]\ * #,##0_-;\-[$$-240A]\ * #,##0_-;_-[$$-240A]\ * &quot;-&quot;??_-;_-@_-"/>
    <numFmt numFmtId="171" formatCode="&quot;$&quot;#,###_);[Red]\(&quot;$&quot;#,###\)"/>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1"/>
      <color rgb="FF000000"/>
      <name val="Arial"/>
      <family val="2"/>
    </font>
    <font>
      <u/>
      <sz val="11"/>
      <color theme="10"/>
      <name val="Calibri"/>
      <family val="2"/>
      <scheme val="minor"/>
    </font>
    <font>
      <sz val="10"/>
      <name val="Arial Narrow"/>
      <family val="2"/>
    </font>
    <font>
      <sz val="11"/>
      <color theme="1"/>
      <name val="Arial Narrow"/>
      <family val="2"/>
    </font>
    <font>
      <b/>
      <sz val="11"/>
      <color theme="1"/>
      <name val="Arial Narrow"/>
      <family val="2"/>
    </font>
    <font>
      <sz val="11"/>
      <name val="Arial Narrow"/>
      <family val="2"/>
    </font>
    <font>
      <b/>
      <sz val="11"/>
      <name val="Arial Narrow"/>
      <family val="2"/>
    </font>
    <font>
      <u/>
      <sz val="11"/>
      <name val="Arial Narrow"/>
      <family val="2"/>
    </font>
    <font>
      <sz val="8"/>
      <name val="Calibri"/>
      <family val="2"/>
      <scheme val="minor"/>
    </font>
    <font>
      <sz val="11"/>
      <color rgb="FF666666"/>
      <name val="Arial"/>
      <family val="2"/>
    </font>
    <font>
      <b/>
      <sz val="14"/>
      <color theme="1"/>
      <name val="Calibri"/>
      <family val="2"/>
      <scheme val="minor"/>
    </font>
    <font>
      <b/>
      <sz val="12"/>
      <color rgb="FFFFFFFF"/>
      <name val="Calibri"/>
      <family val="2"/>
      <scheme val="minor"/>
    </font>
    <font>
      <sz val="11"/>
      <color rgb="FF000000"/>
      <name val="Calibri"/>
      <family val="2"/>
      <scheme val="minor"/>
    </font>
    <font>
      <b/>
      <sz val="12"/>
      <color rgb="FF000000"/>
      <name val="Calibri"/>
      <family val="2"/>
      <scheme val="minor"/>
    </font>
    <font>
      <sz val="8"/>
      <color rgb="FF000000"/>
      <name val="Calibri"/>
      <family val="2"/>
      <scheme val="minor"/>
    </font>
    <font>
      <sz val="10"/>
      <color theme="1"/>
      <name val="Arial Narrow"/>
      <family val="2"/>
    </font>
    <font>
      <sz val="11"/>
      <color rgb="FF000000"/>
      <name val="Arial Narrow"/>
      <family val="2"/>
    </font>
    <font>
      <sz val="10"/>
      <color rgb="FF000000"/>
      <name val="Arial Narrow"/>
      <family val="2"/>
    </font>
    <font>
      <sz val="11"/>
      <color rgb="FF404040"/>
      <name val="Arial"/>
      <family val="2"/>
    </font>
  </fonts>
  <fills count="8">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rgb="FFFFFFFF"/>
        <bgColor indexed="64"/>
      </patternFill>
    </fill>
    <fill>
      <patternFill patternType="solid">
        <fgColor theme="2"/>
        <bgColor indexed="64"/>
      </patternFill>
    </fill>
    <fill>
      <patternFill patternType="solid">
        <fgColor rgb="FFFFFFFF"/>
        <bgColor rgb="FF000000"/>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s>
  <cellStyleXfs count="6">
    <xf numFmtId="0" fontId="0" fillId="0" borderId="0"/>
    <xf numFmtId="44" fontId="1" fillId="0" borderId="0" applyFont="0" applyFill="0" applyBorder="0" applyAlignment="0" applyProtection="0"/>
    <xf numFmtId="0" fontId="5" fillId="0" borderId="0" applyNumberForma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alignment vertical="center"/>
    </xf>
  </cellStyleXfs>
  <cellXfs count="171">
    <xf numFmtId="0" fontId="0" fillId="0" borderId="0" xfId="0"/>
    <xf numFmtId="0" fontId="0" fillId="0" borderId="0" xfId="0" applyAlignment="1">
      <alignment horizontal="center" vertical="center"/>
    </xf>
    <xf numFmtId="0" fontId="0" fillId="3" borderId="0" xfId="0" applyFill="1" applyAlignment="1">
      <alignment horizontal="center" vertical="center"/>
    </xf>
    <xf numFmtId="164" fontId="0" fillId="0" borderId="0" xfId="0" applyNumberFormat="1" applyAlignment="1">
      <alignment horizontal="center" vertical="center"/>
    </xf>
    <xf numFmtId="0" fontId="0" fillId="0" borderId="0" xfId="0" applyAlignment="1">
      <alignment horizontal="center" vertical="center" wrapText="1"/>
    </xf>
    <xf numFmtId="0" fontId="0" fillId="3" borderId="0" xfId="0" applyFill="1" applyAlignment="1">
      <alignment horizontal="center" vertical="center" wrapText="1"/>
    </xf>
    <xf numFmtId="0" fontId="9" fillId="0" borderId="1" xfId="0" applyFont="1" applyBorder="1" applyAlignment="1">
      <alignment horizontal="center" vertical="center" wrapText="1"/>
    </xf>
    <xf numFmtId="0" fontId="7" fillId="0" borderId="0" xfId="0" applyFont="1" applyAlignment="1">
      <alignment horizontal="center" vertical="center"/>
    </xf>
    <xf numFmtId="0" fontId="7" fillId="3" borderId="0" xfId="0" applyFont="1" applyFill="1" applyAlignment="1">
      <alignment horizontal="center" vertical="center"/>
    </xf>
    <xf numFmtId="0" fontId="8" fillId="2" borderId="1" xfId="0" applyFont="1" applyFill="1" applyBorder="1" applyAlignment="1">
      <alignment horizontal="center" vertical="top" wrapText="1"/>
    </xf>
    <xf numFmtId="0" fontId="8" fillId="2" borderId="4" xfId="0" applyFont="1" applyFill="1" applyBorder="1" applyAlignment="1">
      <alignment horizontal="center" vertical="top" wrapText="1"/>
    </xf>
    <xf numFmtId="0" fontId="4" fillId="4" borderId="0" xfId="0" applyFont="1" applyFill="1" applyAlignment="1">
      <alignment horizontal="center" vertical="center" wrapText="1"/>
    </xf>
    <xf numFmtId="0" fontId="9" fillId="0" borderId="5" xfId="0" applyFont="1" applyBorder="1" applyAlignment="1">
      <alignment horizontal="center" vertical="center"/>
    </xf>
    <xf numFmtId="0" fontId="9" fillId="4" borderId="1" xfId="0" applyFont="1" applyFill="1" applyBorder="1" applyAlignment="1">
      <alignment horizontal="center" vertical="center" wrapText="1"/>
    </xf>
    <xf numFmtId="0" fontId="9" fillId="0" borderId="6" xfId="0" applyFont="1" applyBorder="1" applyAlignment="1">
      <alignment horizontal="center" vertical="center" wrapText="1"/>
    </xf>
    <xf numFmtId="0" fontId="6" fillId="0" borderId="1" xfId="0" applyFont="1" applyBorder="1" applyAlignment="1">
      <alignment horizontal="center" vertical="center" wrapText="1"/>
    </xf>
    <xf numFmtId="0" fontId="11" fillId="0" borderId="1" xfId="2"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3" borderId="6" xfId="0"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9" fillId="3" borderId="1"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165" fontId="0" fillId="0" borderId="1" xfId="1" applyNumberFormat="1" applyFont="1" applyBorder="1" applyAlignment="1">
      <alignment horizontal="center" vertical="center" wrapText="1"/>
    </xf>
    <xf numFmtId="165" fontId="0" fillId="0" borderId="1" xfId="1" applyNumberFormat="1" applyFont="1" applyBorder="1" applyAlignment="1">
      <alignment horizontal="center" vertical="center"/>
    </xf>
    <xf numFmtId="165" fontId="2" fillId="0" borderId="0" xfId="0" applyNumberFormat="1" applyFont="1" applyAlignment="1">
      <alignment horizontal="center" vertical="center"/>
    </xf>
    <xf numFmtId="0" fontId="0" fillId="0" borderId="1" xfId="0" applyBorder="1" applyAlignment="1">
      <alignment horizontal="center" vertical="center"/>
    </xf>
    <xf numFmtId="0" fontId="0" fillId="0" borderId="0" xfId="0" applyAlignment="1">
      <alignment wrapText="1"/>
    </xf>
    <xf numFmtId="49" fontId="0" fillId="0" borderId="2" xfId="0" applyNumberFormat="1" applyBorder="1" applyAlignment="1">
      <alignment horizontal="center" wrapText="1"/>
    </xf>
    <xf numFmtId="0" fontId="0" fillId="0" borderId="2" xfId="0" applyBorder="1" applyAlignment="1">
      <alignment horizontal="center" wrapText="1"/>
    </xf>
    <xf numFmtId="0" fontId="2" fillId="0" borderId="1" xfId="0" applyFont="1" applyBorder="1" applyAlignment="1">
      <alignment horizontal="center" vertical="center" wrapText="1"/>
    </xf>
    <xf numFmtId="49" fontId="0" fillId="0" borderId="0" xfId="0" applyNumberFormat="1" applyAlignment="1">
      <alignment wrapText="1"/>
    </xf>
    <xf numFmtId="49" fontId="0" fillId="0" borderId="0" xfId="0" applyNumberFormat="1" applyAlignment="1">
      <alignment horizontal="center" wrapText="1"/>
    </xf>
    <xf numFmtId="0" fontId="0" fillId="0" borderId="0" xfId="0" applyAlignment="1">
      <alignment horizontal="center" wrapText="1"/>
    </xf>
    <xf numFmtId="0" fontId="2" fillId="5" borderId="1" xfId="0" applyFont="1" applyFill="1" applyBorder="1" applyAlignment="1">
      <alignment horizontal="center" vertical="center" wrapText="1"/>
    </xf>
    <xf numFmtId="49" fontId="2" fillId="5" borderId="1" xfId="0" applyNumberFormat="1" applyFont="1" applyFill="1" applyBorder="1" applyAlignment="1">
      <alignment horizontal="center" vertical="center" wrapText="1"/>
    </xf>
    <xf numFmtId="0" fontId="2" fillId="5" borderId="5" xfId="0" applyFont="1" applyFill="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49" fontId="0" fillId="0" borderId="1" xfId="0" applyNumberFormat="1" applyBorder="1" applyAlignment="1">
      <alignment horizontal="center" vertical="center" wrapText="1"/>
    </xf>
    <xf numFmtId="166" fontId="0" fillId="0" borderId="1" xfId="3" applyNumberFormat="1" applyFont="1" applyBorder="1" applyAlignment="1">
      <alignment horizontal="center" vertical="center" wrapText="1"/>
    </xf>
    <xf numFmtId="166" fontId="0" fillId="0" borderId="1" xfId="0" applyNumberFormat="1" applyBorder="1" applyAlignment="1">
      <alignment vertical="center" wrapText="1"/>
    </xf>
    <xf numFmtId="0" fontId="0" fillId="0" borderId="0" xfId="0" applyAlignment="1">
      <alignment vertical="center" wrapText="1"/>
    </xf>
    <xf numFmtId="0" fontId="13" fillId="0" borderId="0" xfId="0" applyFont="1"/>
    <xf numFmtId="0" fontId="0" fillId="3" borderId="1" xfId="0" applyFill="1" applyBorder="1" applyAlignment="1">
      <alignment horizontal="left" vertical="center" wrapText="1"/>
    </xf>
    <xf numFmtId="49"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0" fontId="0" fillId="0" borderId="6" xfId="0"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0" fillId="3" borderId="5" xfId="0" applyFill="1" applyBorder="1" applyAlignment="1" applyProtection="1">
      <alignment horizontal="center" vertical="center" wrapText="1"/>
      <protection locked="0"/>
    </xf>
    <xf numFmtId="0" fontId="0" fillId="3" borderId="1" xfId="0" applyFill="1" applyBorder="1" applyAlignment="1" applyProtection="1">
      <alignment horizontal="center" vertical="center"/>
      <protection locked="0"/>
    </xf>
    <xf numFmtId="0" fontId="0" fillId="3" borderId="1" xfId="0" applyFill="1" applyBorder="1" applyAlignment="1" applyProtection="1">
      <alignment horizontal="center" vertical="center" wrapText="1"/>
      <protection locked="0"/>
    </xf>
    <xf numFmtId="0" fontId="0" fillId="3" borderId="4" xfId="0" applyFill="1" applyBorder="1" applyAlignment="1" applyProtection="1">
      <alignment horizontal="center" vertical="center" wrapText="1"/>
      <protection locked="0"/>
    </xf>
    <xf numFmtId="49" fontId="0" fillId="3" borderId="4" xfId="0" applyNumberFormat="1" applyFill="1" applyBorder="1" applyAlignment="1">
      <alignment horizontal="center" vertical="center" wrapText="1"/>
    </xf>
    <xf numFmtId="0" fontId="0" fillId="3" borderId="4" xfId="0" applyFill="1" applyBorder="1" applyAlignment="1">
      <alignment horizontal="center" vertical="center" wrapText="1"/>
    </xf>
    <xf numFmtId="0" fontId="0" fillId="0" borderId="1" xfId="0" applyBorder="1" applyAlignment="1" applyProtection="1">
      <alignment horizontal="center" vertical="center" wrapText="1"/>
      <protection locked="0"/>
    </xf>
    <xf numFmtId="49" fontId="0" fillId="0" borderId="1" xfId="0" applyNumberFormat="1" applyBorder="1" applyAlignment="1">
      <alignment horizontal="center" wrapText="1"/>
    </xf>
    <xf numFmtId="166" fontId="0" fillId="3" borderId="0" xfId="1" applyNumberFormat="1" applyFont="1" applyFill="1" applyAlignment="1">
      <alignment horizontal="center" vertical="center" wrapText="1"/>
    </xf>
    <xf numFmtId="166" fontId="14" fillId="3" borderId="0" xfId="1" applyNumberFormat="1" applyFont="1" applyFill="1" applyAlignment="1">
      <alignment horizontal="center" vertical="center" wrapText="1"/>
    </xf>
    <xf numFmtId="166" fontId="0" fillId="0" borderId="1" xfId="0" applyNumberFormat="1" applyBorder="1" applyAlignment="1">
      <alignment wrapText="1"/>
    </xf>
    <xf numFmtId="0" fontId="15" fillId="0" borderId="0" xfId="0" applyFont="1" applyAlignment="1">
      <alignment horizontal="center"/>
    </xf>
    <xf numFmtId="166" fontId="0" fillId="0" borderId="0" xfId="1" applyNumberFormat="1" applyFont="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wrapText="1"/>
    </xf>
    <xf numFmtId="0" fontId="19" fillId="3" borderId="1" xfId="0" applyFont="1" applyFill="1" applyBorder="1" applyAlignment="1">
      <alignment horizontal="center" vertical="center" wrapText="1"/>
    </xf>
    <xf numFmtId="165" fontId="20" fillId="6" borderId="1" xfId="1" applyNumberFormat="1" applyFont="1" applyFill="1" applyBorder="1" applyAlignment="1">
      <alignment horizontal="center" vertical="center" wrapText="1"/>
    </xf>
    <xf numFmtId="0" fontId="7" fillId="0" borderId="1" xfId="0" applyFont="1" applyBorder="1" applyAlignment="1">
      <alignment horizontal="center" vertical="center"/>
    </xf>
    <xf numFmtId="0" fontId="19" fillId="3" borderId="6" xfId="0" applyFont="1" applyFill="1" applyBorder="1" applyAlignment="1">
      <alignment horizontal="center" vertical="center" wrapText="1"/>
    </xf>
    <xf numFmtId="0" fontId="19" fillId="3" borderId="11" xfId="0" applyFont="1" applyFill="1" applyBorder="1" applyAlignment="1">
      <alignment horizontal="left" vertical="center" wrapText="1"/>
    </xf>
    <xf numFmtId="0" fontId="19" fillId="3" borderId="9" xfId="0" applyFont="1" applyFill="1" applyBorder="1" applyAlignment="1">
      <alignment horizontal="center" vertical="center" wrapText="1"/>
    </xf>
    <xf numFmtId="0" fontId="21" fillId="3" borderId="11" xfId="0" applyFont="1" applyFill="1" applyBorder="1" applyAlignment="1">
      <alignment horizontal="left" vertical="center" wrapText="1"/>
    </xf>
    <xf numFmtId="0" fontId="19" fillId="3" borderId="5" xfId="0" applyFont="1" applyFill="1" applyBorder="1" applyAlignment="1">
      <alignment horizontal="center" vertical="center" wrapText="1"/>
    </xf>
    <xf numFmtId="0" fontId="19" fillId="3" borderId="4" xfId="0" applyFont="1" applyFill="1" applyBorder="1" applyAlignment="1">
      <alignment horizontal="left" vertical="center" wrapText="1"/>
    </xf>
    <xf numFmtId="0" fontId="19" fillId="3" borderId="12" xfId="0" applyFont="1" applyFill="1" applyBorder="1" applyAlignment="1">
      <alignment horizontal="center" vertical="center" wrapText="1"/>
    </xf>
    <xf numFmtId="0" fontId="19" fillId="3" borderId="1" xfId="0" applyFont="1" applyFill="1" applyBorder="1" applyAlignment="1">
      <alignment horizontal="left" vertical="center" wrapText="1"/>
    </xf>
    <xf numFmtId="0" fontId="21" fillId="3" borderId="12" xfId="0" applyFont="1" applyFill="1" applyBorder="1" applyAlignment="1">
      <alignment horizontal="left" vertical="center" wrapText="1"/>
    </xf>
    <xf numFmtId="0" fontId="21" fillId="3" borderId="6" xfId="0" applyFont="1" applyFill="1" applyBorder="1" applyAlignment="1">
      <alignment horizontal="left" vertical="center" wrapText="1"/>
    </xf>
    <xf numFmtId="0" fontId="21" fillId="3" borderId="13" xfId="0" applyFont="1" applyFill="1" applyBorder="1" applyAlignment="1">
      <alignment horizontal="left" vertical="center" wrapText="1"/>
    </xf>
    <xf numFmtId="0" fontId="21" fillId="3" borderId="0" xfId="0" applyFont="1" applyFill="1" applyAlignment="1">
      <alignment horizontal="left" vertical="center" wrapText="1"/>
    </xf>
    <xf numFmtId="0" fontId="20" fillId="3" borderId="12" xfId="0" applyFont="1" applyFill="1" applyBorder="1" applyAlignment="1">
      <alignment horizontal="left" vertical="center" wrapText="1"/>
    </xf>
    <xf numFmtId="0" fontId="19" fillId="3" borderId="6" xfId="0" applyFont="1" applyFill="1" applyBorder="1" applyAlignment="1">
      <alignment horizontal="left" vertical="center" wrapText="1"/>
    </xf>
    <xf numFmtId="0" fontId="19" fillId="3" borderId="6" xfId="0" applyFont="1" applyFill="1" applyBorder="1" applyAlignment="1">
      <alignment horizontal="left" wrapText="1"/>
    </xf>
    <xf numFmtId="0" fontId="8"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65" fontId="0" fillId="3" borderId="1" xfId="1" applyNumberFormat="1" applyFont="1" applyFill="1" applyBorder="1" applyAlignment="1">
      <alignment horizontal="center" vertical="center" wrapText="1"/>
    </xf>
    <xf numFmtId="0" fontId="0" fillId="0" borderId="2" xfId="0" applyBorder="1" applyAlignment="1">
      <alignment wrapText="1"/>
    </xf>
    <xf numFmtId="0" fontId="0" fillId="0" borderId="0" xfId="0" applyAlignment="1">
      <alignment vertical="center"/>
    </xf>
    <xf numFmtId="0" fontId="5" fillId="0" borderId="1" xfId="2" applyBorder="1" applyAlignment="1">
      <alignment horizontal="center" vertical="center" wrapText="1"/>
    </xf>
    <xf numFmtId="166" fontId="0" fillId="0" borderId="1" xfId="1" applyNumberFormat="1" applyFont="1" applyBorder="1" applyAlignment="1">
      <alignment horizontal="center" vertical="center"/>
    </xf>
    <xf numFmtId="168" fontId="0" fillId="0" borderId="1" xfId="5" applyNumberFormat="1" applyFont="1" applyBorder="1" applyAlignment="1">
      <alignment horizontal="center" vertical="center"/>
    </xf>
    <xf numFmtId="0" fontId="0" fillId="0" borderId="0" xfId="0" applyAlignment="1">
      <alignment horizontal="center" vertical="top" wrapText="1"/>
    </xf>
    <xf numFmtId="0" fontId="1" fillId="0" borderId="1" xfId="0" applyFont="1" applyBorder="1" applyAlignment="1">
      <alignment horizontal="center" vertical="center" wrapText="1"/>
    </xf>
    <xf numFmtId="0" fontId="3" fillId="3" borderId="1" xfId="2" applyFont="1" applyFill="1" applyBorder="1" applyAlignment="1">
      <alignment horizontal="center" vertical="center" wrapText="1"/>
    </xf>
    <xf numFmtId="0" fontId="1" fillId="0" borderId="1" xfId="0" applyFont="1" applyBorder="1" applyAlignment="1">
      <alignment horizontal="left"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6" borderId="1" xfId="0" applyFont="1" applyFill="1" applyBorder="1" applyAlignment="1">
      <alignment horizontal="left" vertical="center" wrapText="1"/>
    </xf>
    <xf numFmtId="0" fontId="22" fillId="0" borderId="1" xfId="0" applyFont="1" applyBorder="1" applyAlignment="1" applyProtection="1">
      <alignment horizontal="center" vertical="center" wrapText="1"/>
      <protection locked="0"/>
    </xf>
    <xf numFmtId="0" fontId="1" fillId="0" borderId="0" xfId="0" applyFont="1"/>
    <xf numFmtId="9" fontId="1" fillId="0" borderId="1" xfId="5" applyFont="1" applyBorder="1" applyAlignment="1">
      <alignment horizontal="center" vertical="center" wrapText="1"/>
    </xf>
    <xf numFmtId="169" fontId="1" fillId="0" borderId="1" xfId="5" applyNumberFormat="1" applyFont="1" applyBorder="1" applyAlignment="1">
      <alignment horizontal="center" vertical="center" wrapText="1"/>
    </xf>
    <xf numFmtId="164" fontId="0" fillId="3" borderId="1" xfId="0" applyNumberFormat="1" applyFill="1" applyBorder="1" applyAlignment="1">
      <alignment horizontal="center" vertical="center" wrapText="1"/>
    </xf>
    <xf numFmtId="164" fontId="0" fillId="0" borderId="1" xfId="0" applyNumberFormat="1" applyBorder="1" applyAlignment="1">
      <alignment horizontal="center" vertical="center" wrapText="1"/>
    </xf>
    <xf numFmtId="3" fontId="0" fillId="0" borderId="0" xfId="0" applyNumberFormat="1"/>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21" fillId="0" borderId="6" xfId="0" applyFont="1" applyBorder="1" applyAlignment="1">
      <alignment horizontal="left" vertical="center" wrapText="1"/>
    </xf>
    <xf numFmtId="165" fontId="20" fillId="0" borderId="1" xfId="1" applyNumberFormat="1" applyFont="1" applyFill="1" applyBorder="1" applyAlignment="1">
      <alignment horizontal="center" vertical="center" wrapText="1"/>
    </xf>
    <xf numFmtId="165" fontId="0" fillId="0" borderId="1" xfId="1" applyNumberFormat="1" applyFont="1" applyFill="1" applyBorder="1" applyAlignment="1">
      <alignment horizontal="center" vertical="center" wrapText="1"/>
    </xf>
    <xf numFmtId="165" fontId="0" fillId="0" borderId="1" xfId="1" applyNumberFormat="1" applyFont="1" applyFill="1" applyBorder="1" applyAlignment="1">
      <alignment horizontal="center" vertical="center"/>
    </xf>
    <xf numFmtId="171" fontId="0" fillId="0" borderId="1" xfId="5" applyNumberFormat="1" applyFont="1" applyBorder="1" applyAlignment="1">
      <alignment horizontal="center" vertical="center"/>
    </xf>
    <xf numFmtId="171" fontId="0" fillId="0" borderId="0" xfId="0" applyNumberFormat="1"/>
    <xf numFmtId="170" fontId="0" fillId="0" borderId="1" xfId="1" applyNumberFormat="1" applyFont="1" applyBorder="1" applyAlignment="1">
      <alignment horizontal="center" vertical="center"/>
    </xf>
    <xf numFmtId="170" fontId="0" fillId="0" borderId="1" xfId="5" applyNumberFormat="1" applyFont="1" applyBorder="1" applyAlignment="1">
      <alignment horizontal="center" vertical="center"/>
    </xf>
    <xf numFmtId="1" fontId="0" fillId="0" borderId="0" xfId="0" applyNumberFormat="1"/>
    <xf numFmtId="9" fontId="0" fillId="0" borderId="0" xfId="0" applyNumberFormat="1"/>
    <xf numFmtId="164" fontId="0" fillId="3" borderId="1" xfId="0" applyNumberFormat="1" applyFill="1" applyBorder="1" applyAlignment="1">
      <alignment horizontal="right" vertical="center" wrapText="1"/>
    </xf>
    <xf numFmtId="170" fontId="0" fillId="0" borderId="1" xfId="0" applyNumberFormat="1" applyBorder="1" applyAlignment="1">
      <alignment horizontal="center" vertical="center" wrapText="1"/>
    </xf>
    <xf numFmtId="164" fontId="0" fillId="0" borderId="1" xfId="0" applyNumberFormat="1" applyBorder="1" applyAlignment="1">
      <alignment horizontal="right" vertical="center" wrapText="1"/>
    </xf>
    <xf numFmtId="9" fontId="1" fillId="3" borderId="1" xfId="5" applyFont="1" applyFill="1" applyBorder="1" applyAlignment="1">
      <alignment horizontal="center" vertical="center" wrapText="1"/>
    </xf>
    <xf numFmtId="170" fontId="0" fillId="3" borderId="1" xfId="0" applyNumberFormat="1" applyFill="1" applyBorder="1" applyAlignment="1">
      <alignment horizontal="center" vertical="center" wrapText="1"/>
    </xf>
    <xf numFmtId="170" fontId="2" fillId="7" borderId="1" xfId="0" applyNumberFormat="1" applyFont="1" applyFill="1" applyBorder="1"/>
    <xf numFmtId="165" fontId="2" fillId="7" borderId="1" xfId="1" applyNumberFormat="1" applyFont="1" applyFill="1" applyBorder="1" applyAlignment="1">
      <alignment horizontal="center" vertical="center"/>
    </xf>
    <xf numFmtId="166" fontId="2" fillId="7" borderId="1" xfId="1" applyNumberFormat="1" applyFont="1" applyFill="1" applyBorder="1" applyAlignment="1">
      <alignment horizontal="center" vertical="center"/>
    </xf>
    <xf numFmtId="164" fontId="10" fillId="2" borderId="7" xfId="0" applyNumberFormat="1"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9" fontId="0" fillId="0" borderId="1" xfId="1" applyNumberFormat="1" applyFont="1" applyBorder="1" applyAlignment="1">
      <alignment horizontal="center" vertical="center"/>
    </xf>
    <xf numFmtId="164" fontId="0" fillId="0" borderId="1" xfId="1" applyNumberFormat="1" applyFont="1" applyBorder="1" applyAlignment="1">
      <alignment horizontal="center" vertical="center"/>
    </xf>
    <xf numFmtId="164" fontId="1" fillId="0" borderId="1" xfId="1"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xf>
    <xf numFmtId="164" fontId="0" fillId="0" borderId="1" xfId="3" applyNumberFormat="1" applyFont="1" applyBorder="1" applyAlignment="1">
      <alignment horizontal="center" vertical="center" wrapText="1"/>
    </xf>
    <xf numFmtId="164" fontId="0" fillId="0" borderId="5" xfId="3" applyNumberFormat="1" applyFont="1" applyBorder="1" applyAlignment="1">
      <alignment horizontal="center" vertical="center" wrapText="1"/>
    </xf>
    <xf numFmtId="6" fontId="0" fillId="0" borderId="0" xfId="0" applyNumberFormat="1"/>
    <xf numFmtId="9" fontId="2" fillId="7" borderId="1" xfId="0" applyNumberFormat="1" applyFont="1" applyFill="1" applyBorder="1" applyAlignment="1">
      <alignment horizontal="center" vertical="center" wrapText="1"/>
    </xf>
    <xf numFmtId="166" fontId="2" fillId="7" borderId="1" xfId="0" applyNumberFormat="1" applyFont="1" applyFill="1" applyBorder="1" applyAlignment="1">
      <alignment wrapText="1"/>
    </xf>
    <xf numFmtId="0" fontId="2" fillId="0" borderId="0" xfId="0" applyFont="1"/>
    <xf numFmtId="0" fontId="2" fillId="0" borderId="0" xfId="0" applyFont="1" applyAlignment="1">
      <alignment horizontal="center" vertical="center"/>
    </xf>
    <xf numFmtId="170" fontId="0" fillId="0" borderId="0" xfId="0" applyNumberFormat="1"/>
    <xf numFmtId="164" fontId="0" fillId="0" borderId="0" xfId="0" applyNumberFormat="1"/>
    <xf numFmtId="166" fontId="0" fillId="0" borderId="0" xfId="0" applyNumberFormat="1"/>
    <xf numFmtId="165" fontId="0" fillId="0" borderId="0" xfId="0" applyNumberFormat="1"/>
    <xf numFmtId="166" fontId="0" fillId="0" borderId="0" xfId="0" applyNumberFormat="1" applyAlignment="1">
      <alignment vertical="center" wrapText="1"/>
    </xf>
    <xf numFmtId="165" fontId="0" fillId="0" borderId="0" xfId="0" applyNumberFormat="1" applyAlignment="1">
      <alignment horizontal="center" vertical="center"/>
    </xf>
    <xf numFmtId="165" fontId="0" fillId="0" borderId="1" xfId="0" applyNumberFormat="1" applyBorder="1" applyAlignment="1">
      <alignment horizontal="center" vertical="center"/>
    </xf>
    <xf numFmtId="0" fontId="0" fillId="0" borderId="5" xfId="0" applyBorder="1" applyAlignment="1">
      <alignment horizontal="center" vertical="center"/>
    </xf>
    <xf numFmtId="0" fontId="10" fillId="2" borderId="14"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2" fillId="7" borderId="1" xfId="0" applyFont="1" applyFill="1" applyBorder="1" applyAlignment="1">
      <alignment horizontal="center" vertical="center"/>
    </xf>
    <xf numFmtId="0" fontId="8"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2" fillId="2" borderId="3" xfId="0" applyFont="1" applyFill="1" applyBorder="1" applyAlignment="1">
      <alignment horizontal="center" vertical="center" wrapText="1"/>
    </xf>
    <xf numFmtId="0" fontId="2" fillId="2" borderId="0" xfId="0" applyFont="1" applyFill="1" applyAlignment="1">
      <alignment horizontal="center" vertical="center" wrapText="1"/>
    </xf>
    <xf numFmtId="0" fontId="3" fillId="0" borderId="2" xfId="0" applyFont="1" applyBorder="1" applyAlignment="1">
      <alignment horizontal="right" vertical="center"/>
    </xf>
    <xf numFmtId="49" fontId="0" fillId="0" borderId="0" xfId="0" applyNumberFormat="1" applyAlignment="1">
      <alignment horizontal="left" wrapText="1"/>
    </xf>
    <xf numFmtId="0" fontId="0" fillId="0" borderId="1" xfId="0" applyBorder="1" applyAlignment="1">
      <alignment horizontal="center" wrapText="1"/>
    </xf>
    <xf numFmtId="0" fontId="2" fillId="5" borderId="3" xfId="0" applyFont="1" applyFill="1" applyBorder="1" applyAlignment="1">
      <alignment horizontal="center" vertical="center" wrapText="1"/>
    </xf>
    <xf numFmtId="0" fontId="2" fillId="5" borderId="0" xfId="0" applyFont="1" applyFill="1" applyAlignment="1">
      <alignment horizontal="center" vertical="center" wrapText="1"/>
    </xf>
    <xf numFmtId="0" fontId="0" fillId="0" borderId="9" xfId="0" applyBorder="1" applyAlignment="1">
      <alignment horizontal="center" wrapText="1"/>
    </xf>
    <xf numFmtId="0" fontId="0" fillId="0" borderId="10" xfId="0" applyBorder="1" applyAlignment="1">
      <alignment horizontal="left" wrapText="1"/>
    </xf>
    <xf numFmtId="0" fontId="7" fillId="0" borderId="1" xfId="0" applyFont="1" applyBorder="1" applyAlignment="1">
      <alignment horizontal="center" vertical="center" wrapText="1"/>
    </xf>
  </cellXfs>
  <cellStyles count="6">
    <cellStyle name="Hipervínculo" xfId="2" builtinId="8"/>
    <cellStyle name="Moneda" xfId="1" builtinId="4"/>
    <cellStyle name="Moneda [0] 2" xfId="4" xr:uid="{3F965C8F-7990-4672-A149-D91BF679F4A1}"/>
    <cellStyle name="Moneda 2" xfId="3" xr:uid="{9235E498-0AF0-4AE8-8442-F0F1E6812BB5}"/>
    <cellStyle name="Normal" xfId="0" builtinId="0"/>
    <cellStyle name="Porcentaje 2" xfId="5" xr:uid="{A542B6CE-9D43-4DB2-B5B9-0ED2C2C245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112059</xdr:colOff>
      <xdr:row>0</xdr:row>
      <xdr:rowOff>145677</xdr:rowOff>
    </xdr:from>
    <xdr:to>
      <xdr:col>1</xdr:col>
      <xdr:colOff>412852</xdr:colOff>
      <xdr:row>0</xdr:row>
      <xdr:rowOff>844812</xdr:rowOff>
    </xdr:to>
    <xdr:pic>
      <xdr:nvPicPr>
        <xdr:cNvPr id="3" name="Imagen 2">
          <a:extLst>
            <a:ext uri="{FF2B5EF4-FFF2-40B4-BE49-F238E27FC236}">
              <a16:creationId xmlns:a16="http://schemas.microsoft.com/office/drawing/2014/main" id="{7AC8D61D-98C9-4DC9-A951-2D49F8EDF521}"/>
            </a:ext>
          </a:extLst>
        </xdr:cNvPr>
        <xdr:cNvPicPr/>
      </xdr:nvPicPr>
      <xdr:blipFill>
        <a:blip xmlns:r="http://schemas.openxmlformats.org/officeDocument/2006/relationships" r:embed="rId1"/>
        <a:stretch>
          <a:fillRect/>
        </a:stretch>
      </xdr:blipFill>
      <xdr:spPr>
        <a:xfrm>
          <a:off x="112059" y="145677"/>
          <a:ext cx="719893" cy="6991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112059</xdr:colOff>
      <xdr:row>0</xdr:row>
      <xdr:rowOff>145677</xdr:rowOff>
    </xdr:from>
    <xdr:to>
      <xdr:col>1</xdr:col>
      <xdr:colOff>365227</xdr:colOff>
      <xdr:row>0</xdr:row>
      <xdr:rowOff>844812</xdr:rowOff>
    </xdr:to>
    <xdr:pic>
      <xdr:nvPicPr>
        <xdr:cNvPr id="4" name="Imagen 3">
          <a:extLst>
            <a:ext uri="{FF2B5EF4-FFF2-40B4-BE49-F238E27FC236}">
              <a16:creationId xmlns:a16="http://schemas.microsoft.com/office/drawing/2014/main" id="{16E6E542-D95E-4F97-9302-FAAC96DE2C7C}"/>
            </a:ext>
          </a:extLst>
        </xdr:cNvPr>
        <xdr:cNvPicPr/>
      </xdr:nvPicPr>
      <xdr:blipFill>
        <a:blip xmlns:r="http://schemas.openxmlformats.org/officeDocument/2006/relationships" r:embed="rId1"/>
        <a:stretch>
          <a:fillRect/>
        </a:stretch>
      </xdr:blipFill>
      <xdr:spPr>
        <a:xfrm>
          <a:off x="112059" y="145677"/>
          <a:ext cx="723815" cy="699135"/>
        </a:xfrm>
        <a:prstGeom prst="rect">
          <a:avLst/>
        </a:prstGeom>
      </xdr:spPr>
    </xdr:pic>
    <xdr:clientData/>
  </xdr:twoCellAnchor>
  <xdr:twoCellAnchor editAs="oneCell">
    <xdr:from>
      <xdr:col>0</xdr:col>
      <xdr:colOff>0</xdr:colOff>
      <xdr:row>22</xdr:row>
      <xdr:rowOff>0</xdr:rowOff>
    </xdr:from>
    <xdr:to>
      <xdr:col>2</xdr:col>
      <xdr:colOff>362883</xdr:colOff>
      <xdr:row>26</xdr:row>
      <xdr:rowOff>56216</xdr:rowOff>
    </xdr:to>
    <xdr:pic>
      <xdr:nvPicPr>
        <xdr:cNvPr id="5" name="Imagen 4">
          <a:extLst>
            <a:ext uri="{FF2B5EF4-FFF2-40B4-BE49-F238E27FC236}">
              <a16:creationId xmlns:a16="http://schemas.microsoft.com/office/drawing/2014/main" id="{C3CF28EF-D85A-4A08-883C-382AA9D9BD2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1811000"/>
          <a:ext cx="1606736" cy="11319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0</xdr:col>
      <xdr:colOff>1003962</xdr:colOff>
      <xdr:row>0</xdr:row>
      <xdr:rowOff>889635</xdr:rowOff>
    </xdr:to>
    <xdr:pic>
      <xdr:nvPicPr>
        <xdr:cNvPr id="2" name="Imagen 1">
          <a:extLst>
            <a:ext uri="{FF2B5EF4-FFF2-40B4-BE49-F238E27FC236}">
              <a16:creationId xmlns:a16="http://schemas.microsoft.com/office/drawing/2014/main" id="{484F577F-F8D1-4E8B-A364-B322405760A9}"/>
            </a:ext>
          </a:extLst>
        </xdr:cNvPr>
        <xdr:cNvPicPr>
          <a:picLocks noChangeAspect="1"/>
        </xdr:cNvPicPr>
      </xdr:nvPicPr>
      <xdr:blipFill>
        <a:blip xmlns:r="http://schemas.openxmlformats.org/officeDocument/2006/relationships" r:embed="rId1"/>
        <a:stretch>
          <a:fillRect/>
        </a:stretch>
      </xdr:blipFill>
      <xdr:spPr>
        <a:xfrm>
          <a:off x="280147" y="190500"/>
          <a:ext cx="723815" cy="699135"/>
        </a:xfrm>
        <a:prstGeom prst="rect">
          <a:avLst/>
        </a:prstGeom>
      </xdr:spPr>
    </xdr:pic>
    <xdr:clientData/>
  </xdr:twoCellAnchor>
  <xdr:twoCellAnchor editAs="oneCell">
    <xdr:from>
      <xdr:col>2</xdr:col>
      <xdr:colOff>52336</xdr:colOff>
      <xdr:row>46</xdr:row>
      <xdr:rowOff>62802</xdr:rowOff>
    </xdr:from>
    <xdr:to>
      <xdr:col>3</xdr:col>
      <xdr:colOff>436476</xdr:colOff>
      <xdr:row>51</xdr:row>
      <xdr:rowOff>12867</xdr:rowOff>
    </xdr:to>
    <xdr:pic>
      <xdr:nvPicPr>
        <xdr:cNvPr id="3" name="image1.png" descr="C:\Users\mauye\AppData\Local\Packages\5319275A.WhatsAppDesktop_cv1g1gvanyjgm\TempState\94BD3F4D79C60AF8831740E58A68DD6E\Imagen de WhatsApp 2023-08-19 a las 16.43.15.jpg">
          <a:extLst>
            <a:ext uri="{FF2B5EF4-FFF2-40B4-BE49-F238E27FC236}">
              <a16:creationId xmlns:a16="http://schemas.microsoft.com/office/drawing/2014/main" id="{D0FE2640-5C04-4E44-9253-CC64DE4DC7B9}"/>
            </a:ext>
          </a:extLst>
        </xdr:cNvPr>
        <xdr:cNvPicPr/>
      </xdr:nvPicPr>
      <xdr:blipFill>
        <a:blip xmlns:r="http://schemas.openxmlformats.org/officeDocument/2006/relationships" r:embed="rId2">
          <a:clrChange>
            <a:clrFrom>
              <a:srgbClr val="FFFFFF"/>
            </a:clrFrom>
            <a:clrTo>
              <a:srgbClr val="FFFFFF">
                <a:alpha val="0"/>
              </a:srgbClr>
            </a:clrTo>
          </a:clrChange>
        </a:blip>
        <a:srcRect l="4593" t="7176" r="19949"/>
        <a:stretch>
          <a:fillRect/>
        </a:stretch>
      </xdr:blipFill>
      <xdr:spPr>
        <a:xfrm>
          <a:off x="2481211" y="14512227"/>
          <a:ext cx="1622390" cy="1140690"/>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2457450</xdr:colOff>
      <xdr:row>33</xdr:row>
      <xdr:rowOff>95249</xdr:rowOff>
    </xdr:from>
    <xdr:ext cx="2200275" cy="657225"/>
    <xdr:pic>
      <xdr:nvPicPr>
        <xdr:cNvPr id="3" name="image1.jpeg">
          <a:extLst>
            <a:ext uri="{FF2B5EF4-FFF2-40B4-BE49-F238E27FC236}">
              <a16:creationId xmlns:a16="http://schemas.microsoft.com/office/drawing/2014/main" id="{A4EEE25D-DDCA-45E9-BDE7-E807CB8FE175}"/>
            </a:ext>
          </a:extLst>
        </xdr:cNvPr>
        <xdr:cNvPicPr/>
      </xdr:nvPicPr>
      <xdr:blipFill rotWithShape="1">
        <a:blip xmlns:r="http://schemas.openxmlformats.org/officeDocument/2006/relationships" r:embed="rId1" cstate="print"/>
        <a:srcRect t="8075" r="12011" b="16161"/>
        <a:stretch/>
      </xdr:blipFill>
      <xdr:spPr bwMode="auto">
        <a:xfrm>
          <a:off x="4572000" y="6381749"/>
          <a:ext cx="2200275" cy="657225"/>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0</xdr:col>
      <xdr:colOff>280147</xdr:colOff>
      <xdr:row>0</xdr:row>
      <xdr:rowOff>190500</xdr:rowOff>
    </xdr:from>
    <xdr:to>
      <xdr:col>1</xdr:col>
      <xdr:colOff>241962</xdr:colOff>
      <xdr:row>0</xdr:row>
      <xdr:rowOff>889635</xdr:rowOff>
    </xdr:to>
    <xdr:pic>
      <xdr:nvPicPr>
        <xdr:cNvPr id="4" name="Imagen 3">
          <a:extLst>
            <a:ext uri="{FF2B5EF4-FFF2-40B4-BE49-F238E27FC236}">
              <a16:creationId xmlns:a16="http://schemas.microsoft.com/office/drawing/2014/main" id="{5851C6B8-F81B-4633-B2BD-52E774BFFFC7}"/>
            </a:ext>
          </a:extLst>
        </xdr:cNvPr>
        <xdr:cNvPicPr>
          <a:picLocks noChangeAspect="1"/>
        </xdr:cNvPicPr>
      </xdr:nvPicPr>
      <xdr:blipFill>
        <a:blip xmlns:r="http://schemas.openxmlformats.org/officeDocument/2006/relationships" r:embed="rId2"/>
        <a:stretch>
          <a:fillRect/>
        </a:stretch>
      </xdr:blipFill>
      <xdr:spPr>
        <a:xfrm>
          <a:off x="280147" y="190500"/>
          <a:ext cx="723815" cy="6991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112059</xdr:colOff>
      <xdr:row>0</xdr:row>
      <xdr:rowOff>145677</xdr:rowOff>
    </xdr:from>
    <xdr:to>
      <xdr:col>1</xdr:col>
      <xdr:colOff>98527</xdr:colOff>
      <xdr:row>0</xdr:row>
      <xdr:rowOff>844812</xdr:rowOff>
    </xdr:to>
    <xdr:pic>
      <xdr:nvPicPr>
        <xdr:cNvPr id="3" name="Imagen 2">
          <a:extLst>
            <a:ext uri="{FF2B5EF4-FFF2-40B4-BE49-F238E27FC236}">
              <a16:creationId xmlns:a16="http://schemas.microsoft.com/office/drawing/2014/main" id="{FC19BF29-3EF3-4D20-BB64-6A9DB386A872}"/>
            </a:ext>
          </a:extLst>
        </xdr:cNvPr>
        <xdr:cNvPicPr/>
      </xdr:nvPicPr>
      <xdr:blipFill>
        <a:blip xmlns:r="http://schemas.openxmlformats.org/officeDocument/2006/relationships" r:embed="rId1"/>
        <a:stretch>
          <a:fillRect/>
        </a:stretch>
      </xdr:blipFill>
      <xdr:spPr>
        <a:xfrm>
          <a:off x="112059" y="145677"/>
          <a:ext cx="719893" cy="69913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colombiacompra.gov.co/clasificador-de-bienes-y-Servicio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85582-3E3E-489A-B98E-E2B47FF261AA}">
  <dimension ref="A1:O27"/>
  <sheetViews>
    <sheetView showGridLines="0" tabSelected="1" topLeftCell="A13" zoomScale="70" zoomScaleNormal="70" workbookViewId="0">
      <selection activeCell="H19" sqref="H19:L19"/>
    </sheetView>
  </sheetViews>
  <sheetFormatPr baseColWidth="10" defaultColWidth="11" defaultRowHeight="15" x14ac:dyDescent="0.25"/>
  <cols>
    <col min="1" max="1" width="6.28515625" customWidth="1"/>
    <col min="3" max="3" width="18.7109375" customWidth="1"/>
    <col min="4" max="4" width="25.5703125" customWidth="1"/>
    <col min="6" max="6" width="15" customWidth="1"/>
    <col min="7" max="7" width="10" customWidth="1"/>
    <col min="8" max="8" width="13.5703125" customWidth="1"/>
    <col min="9" max="9" width="15.140625" customWidth="1"/>
    <col min="10" max="10" width="17.85546875" customWidth="1"/>
    <col min="11" max="11" width="18.28515625" customWidth="1"/>
    <col min="12" max="12" width="18.7109375" customWidth="1"/>
  </cols>
  <sheetData>
    <row r="1" spans="1:15" ht="87" customHeight="1" x14ac:dyDescent="0.25">
      <c r="A1" s="155"/>
      <c r="B1" s="155"/>
      <c r="C1" s="161" t="s">
        <v>62</v>
      </c>
      <c r="D1" s="162"/>
      <c r="E1" s="162"/>
      <c r="F1" s="162"/>
      <c r="G1" s="162"/>
      <c r="H1" s="162"/>
      <c r="I1" s="162"/>
      <c r="J1" s="162"/>
      <c r="K1" s="162"/>
      <c r="L1" s="162"/>
    </row>
    <row r="2" spans="1:15" ht="16.5" x14ac:dyDescent="0.25">
      <c r="A2" s="158"/>
      <c r="B2" s="158"/>
      <c r="C2" s="159"/>
      <c r="D2" s="160"/>
      <c r="E2" s="160"/>
      <c r="F2" s="160"/>
      <c r="G2" s="160"/>
      <c r="H2" s="160"/>
      <c r="I2" s="160"/>
      <c r="J2" s="160"/>
      <c r="K2" s="91"/>
      <c r="L2" s="91"/>
    </row>
    <row r="3" spans="1:15" ht="60.95" customHeight="1" x14ac:dyDescent="0.25">
      <c r="A3" s="33" t="s">
        <v>0</v>
      </c>
      <c r="B3" s="156" t="s">
        <v>216</v>
      </c>
      <c r="C3" s="156"/>
      <c r="D3" s="156"/>
      <c r="E3" s="156"/>
      <c r="F3" s="156"/>
      <c r="G3" s="156"/>
      <c r="H3" s="156"/>
      <c r="I3" s="156"/>
      <c r="J3" s="156"/>
      <c r="K3" s="156"/>
      <c r="L3" s="156"/>
    </row>
    <row r="5" spans="1:15" ht="29.1" customHeight="1" x14ac:dyDescent="0.25">
      <c r="H5" s="157" t="s">
        <v>309</v>
      </c>
      <c r="I5" s="157"/>
      <c r="J5" s="157"/>
      <c r="K5" s="157"/>
      <c r="L5" s="157"/>
      <c r="M5" s="92"/>
      <c r="N5" s="92"/>
      <c r="O5" s="92"/>
    </row>
    <row r="6" spans="1:15" ht="45" x14ac:dyDescent="0.25">
      <c r="A6" s="89" t="s">
        <v>1</v>
      </c>
      <c r="B6" s="89" t="s">
        <v>2</v>
      </c>
      <c r="C6" s="89" t="s">
        <v>3</v>
      </c>
      <c r="D6" s="89" t="s">
        <v>4</v>
      </c>
      <c r="E6" s="89" t="s">
        <v>12</v>
      </c>
      <c r="F6" s="89" t="s">
        <v>13</v>
      </c>
      <c r="G6" s="89" t="s">
        <v>5</v>
      </c>
      <c r="H6" s="89" t="s">
        <v>6</v>
      </c>
      <c r="I6" s="89" t="s">
        <v>7</v>
      </c>
      <c r="J6" s="89" t="s">
        <v>8</v>
      </c>
      <c r="K6" s="89" t="s">
        <v>267</v>
      </c>
      <c r="L6" s="89" t="s">
        <v>218</v>
      </c>
    </row>
    <row r="7" spans="1:15" ht="57" customHeight="1" x14ac:dyDescent="0.25">
      <c r="A7" s="97">
        <v>1</v>
      </c>
      <c r="B7" s="98">
        <v>51201808</v>
      </c>
      <c r="C7" s="99" t="s">
        <v>268</v>
      </c>
      <c r="D7" s="99" t="s">
        <v>269</v>
      </c>
      <c r="F7" s="53" t="s">
        <v>270</v>
      </c>
      <c r="G7" s="100">
        <v>1</v>
      </c>
      <c r="H7" s="109">
        <v>152442</v>
      </c>
      <c r="I7" s="107">
        <v>0.19</v>
      </c>
      <c r="J7" s="108">
        <v>35758</v>
      </c>
      <c r="K7" s="110">
        <v>188200</v>
      </c>
      <c r="L7" s="110">
        <v>188200</v>
      </c>
    </row>
    <row r="8" spans="1:15" ht="60" customHeight="1" x14ac:dyDescent="0.25">
      <c r="A8" s="101">
        <v>2</v>
      </c>
      <c r="B8" s="102">
        <v>24111503</v>
      </c>
      <c r="C8" s="103" t="s">
        <v>178</v>
      </c>
      <c r="D8" s="103" t="s">
        <v>271</v>
      </c>
      <c r="F8" s="102" t="s">
        <v>272</v>
      </c>
      <c r="G8" s="100">
        <v>4</v>
      </c>
      <c r="H8" s="124">
        <v>14337</v>
      </c>
      <c r="I8" s="107">
        <v>0.19</v>
      </c>
      <c r="J8" s="108">
        <v>3363</v>
      </c>
      <c r="K8" s="125">
        <v>17700</v>
      </c>
      <c r="L8" s="125">
        <v>70800</v>
      </c>
    </row>
    <row r="9" spans="1:15" ht="69.75" customHeight="1" x14ac:dyDescent="0.25">
      <c r="A9" s="97">
        <v>3</v>
      </c>
      <c r="B9" s="98">
        <v>51191905</v>
      </c>
      <c r="C9" s="99" t="s">
        <v>273</v>
      </c>
      <c r="D9" s="99" t="s">
        <v>274</v>
      </c>
      <c r="F9" s="53" t="s">
        <v>275</v>
      </c>
      <c r="G9" s="100">
        <v>2</v>
      </c>
      <c r="H9" s="126">
        <v>49086</v>
      </c>
      <c r="I9" s="107">
        <v>0.19</v>
      </c>
      <c r="J9" s="108">
        <v>11514</v>
      </c>
      <c r="K9" s="125">
        <v>60600</v>
      </c>
      <c r="L9" s="125">
        <v>121200</v>
      </c>
    </row>
    <row r="10" spans="1:15" ht="57" customHeight="1" x14ac:dyDescent="0.25">
      <c r="A10" s="97">
        <v>4</v>
      </c>
      <c r="B10" s="102">
        <v>42142609</v>
      </c>
      <c r="C10" s="99" t="s">
        <v>276</v>
      </c>
      <c r="D10" s="99" t="s">
        <v>277</v>
      </c>
      <c r="F10" s="53" t="s">
        <v>278</v>
      </c>
      <c r="G10" s="101">
        <v>4</v>
      </c>
      <c r="H10" s="126">
        <v>28018</v>
      </c>
      <c r="I10" s="107">
        <v>0.19</v>
      </c>
      <c r="J10" s="108">
        <v>6572</v>
      </c>
      <c r="K10" s="125">
        <v>34590</v>
      </c>
      <c r="L10" s="125">
        <v>69180</v>
      </c>
    </row>
    <row r="11" spans="1:15" ht="60" x14ac:dyDescent="0.25">
      <c r="A11" s="97">
        <v>6</v>
      </c>
      <c r="B11" s="102">
        <v>42120000</v>
      </c>
      <c r="C11" s="99" t="s">
        <v>279</v>
      </c>
      <c r="D11" s="99" t="s">
        <v>280</v>
      </c>
      <c r="F11" s="53" t="s">
        <v>33</v>
      </c>
      <c r="G11" s="100">
        <v>2</v>
      </c>
      <c r="H11" s="126">
        <v>23531</v>
      </c>
      <c r="I11" s="107">
        <v>0.19</v>
      </c>
      <c r="J11" s="108">
        <v>5519</v>
      </c>
      <c r="K11" s="125">
        <v>29050</v>
      </c>
      <c r="L11" s="125">
        <v>58100</v>
      </c>
    </row>
    <row r="12" spans="1:15" ht="45" x14ac:dyDescent="0.25">
      <c r="A12" s="97">
        <v>7</v>
      </c>
      <c r="B12" s="98">
        <v>27111801</v>
      </c>
      <c r="C12" s="99" t="s">
        <v>281</v>
      </c>
      <c r="D12" s="99" t="s">
        <v>282</v>
      </c>
      <c r="F12" s="53" t="s">
        <v>33</v>
      </c>
      <c r="G12" s="101">
        <v>3</v>
      </c>
      <c r="H12" s="126">
        <v>39650</v>
      </c>
      <c r="I12" s="107">
        <v>0.19</v>
      </c>
      <c r="J12" s="108">
        <v>9300</v>
      </c>
      <c r="K12" s="125">
        <v>48950</v>
      </c>
      <c r="L12" s="125">
        <v>146850</v>
      </c>
    </row>
    <row r="13" spans="1:15" ht="90" x14ac:dyDescent="0.25">
      <c r="A13" s="97">
        <v>8</v>
      </c>
      <c r="B13" s="53">
        <v>142121611</v>
      </c>
      <c r="C13" s="99" t="s">
        <v>283</v>
      </c>
      <c r="D13" s="104" t="s">
        <v>284</v>
      </c>
      <c r="F13" s="105" t="s">
        <v>285</v>
      </c>
      <c r="G13" s="97">
        <v>2</v>
      </c>
      <c r="H13" s="126">
        <v>38475</v>
      </c>
      <c r="I13" s="107">
        <v>0.19</v>
      </c>
      <c r="J13" s="108">
        <v>9025</v>
      </c>
      <c r="K13" s="125">
        <v>47500</v>
      </c>
      <c r="L13" s="125">
        <v>95000</v>
      </c>
    </row>
    <row r="14" spans="1:15" ht="72.75" customHeight="1" x14ac:dyDescent="0.25">
      <c r="A14" s="101">
        <v>9</v>
      </c>
      <c r="B14" s="102">
        <v>131162812</v>
      </c>
      <c r="C14" s="103" t="s">
        <v>286</v>
      </c>
      <c r="D14" s="103" t="s">
        <v>287</v>
      </c>
      <c r="F14" s="101" t="s">
        <v>288</v>
      </c>
      <c r="G14" s="101">
        <v>1</v>
      </c>
      <c r="H14" s="124">
        <v>99524</v>
      </c>
      <c r="I14" s="127">
        <v>0.19</v>
      </c>
      <c r="J14" s="108">
        <v>23345</v>
      </c>
      <c r="K14" s="125">
        <v>122869</v>
      </c>
      <c r="L14" s="125">
        <v>122869</v>
      </c>
    </row>
    <row r="15" spans="1:15" ht="48" customHeight="1" x14ac:dyDescent="0.25">
      <c r="A15" s="101">
        <v>10</v>
      </c>
      <c r="B15" s="98">
        <v>27112000</v>
      </c>
      <c r="C15" s="103" t="s">
        <v>289</v>
      </c>
      <c r="D15" s="103" t="s">
        <v>290</v>
      </c>
      <c r="F15" s="101" t="s">
        <v>33</v>
      </c>
      <c r="G15" s="100">
        <v>2</v>
      </c>
      <c r="H15" s="128">
        <v>13755</v>
      </c>
      <c r="I15" s="127">
        <v>0.19</v>
      </c>
      <c r="J15" s="108">
        <v>3226</v>
      </c>
      <c r="K15" s="125">
        <v>16981</v>
      </c>
      <c r="L15" s="125">
        <v>33962</v>
      </c>
    </row>
    <row r="16" spans="1:15" ht="37.5" customHeight="1" x14ac:dyDescent="0.25">
      <c r="A16" s="101">
        <v>11</v>
      </c>
      <c r="B16" s="102">
        <v>27112000</v>
      </c>
      <c r="C16" s="103" t="s">
        <v>291</v>
      </c>
      <c r="D16" s="103" t="s">
        <v>292</v>
      </c>
      <c r="F16" s="101" t="s">
        <v>33</v>
      </c>
      <c r="G16" s="100">
        <v>2</v>
      </c>
      <c r="H16" s="128">
        <v>63990</v>
      </c>
      <c r="I16" s="127">
        <v>0.19</v>
      </c>
      <c r="J16" s="108">
        <v>15010</v>
      </c>
      <c r="K16" s="125">
        <v>79000</v>
      </c>
      <c r="L16" s="125">
        <v>158000</v>
      </c>
    </row>
    <row r="17" spans="1:12" ht="61.5" customHeight="1" x14ac:dyDescent="0.25">
      <c r="A17" s="101">
        <v>12</v>
      </c>
      <c r="B17" s="102">
        <v>24112000</v>
      </c>
      <c r="C17" s="103" t="s">
        <v>293</v>
      </c>
      <c r="D17" s="103" t="s">
        <v>294</v>
      </c>
      <c r="F17" s="101" t="s">
        <v>33</v>
      </c>
      <c r="G17" s="101">
        <v>3</v>
      </c>
      <c r="H17" s="128">
        <v>15512</v>
      </c>
      <c r="I17" s="127">
        <v>0.19</v>
      </c>
      <c r="J17" s="108">
        <v>3638</v>
      </c>
      <c r="K17" s="125">
        <v>19150</v>
      </c>
      <c r="L17" s="125">
        <v>57450</v>
      </c>
    </row>
    <row r="18" spans="1:12" ht="41.25" customHeight="1" x14ac:dyDescent="0.25">
      <c r="A18" s="97">
        <v>13</v>
      </c>
      <c r="B18" s="53">
        <v>10171801</v>
      </c>
      <c r="C18" s="99" t="s">
        <v>295</v>
      </c>
      <c r="D18" s="99" t="s">
        <v>296</v>
      </c>
      <c r="F18" s="97" t="s">
        <v>33</v>
      </c>
      <c r="G18" s="97">
        <v>2</v>
      </c>
      <c r="H18" s="125">
        <v>78894</v>
      </c>
      <c r="I18" s="107">
        <v>0.19</v>
      </c>
      <c r="J18" s="108">
        <v>18506</v>
      </c>
      <c r="K18" s="125">
        <v>97400</v>
      </c>
      <c r="L18" s="125">
        <v>194800</v>
      </c>
    </row>
    <row r="19" spans="1:12" ht="24.75" customHeight="1" x14ac:dyDescent="0.25">
      <c r="A19" s="97">
        <v>14</v>
      </c>
      <c r="B19" s="53">
        <v>110171607</v>
      </c>
      <c r="C19" s="99" t="s">
        <v>297</v>
      </c>
      <c r="D19" s="99" t="s">
        <v>298</v>
      </c>
      <c r="F19" s="97" t="s">
        <v>299</v>
      </c>
      <c r="G19" s="101">
        <v>1</v>
      </c>
      <c r="H19" s="125">
        <v>58557</v>
      </c>
      <c r="I19" s="107">
        <v>0.19</v>
      </c>
      <c r="J19" s="108">
        <v>13735</v>
      </c>
      <c r="K19" s="125">
        <v>72292</v>
      </c>
      <c r="L19" s="125">
        <v>72292</v>
      </c>
    </row>
    <row r="20" spans="1:12" ht="30" x14ac:dyDescent="0.25">
      <c r="A20" s="101">
        <v>15</v>
      </c>
      <c r="B20" s="102">
        <v>110171607</v>
      </c>
      <c r="C20" s="103" t="s">
        <v>300</v>
      </c>
      <c r="D20" s="103" t="s">
        <v>301</v>
      </c>
      <c r="F20" s="101" t="s">
        <v>33</v>
      </c>
      <c r="G20" s="101">
        <v>1</v>
      </c>
      <c r="H20" s="128">
        <v>65610</v>
      </c>
      <c r="I20" s="127">
        <v>0.19</v>
      </c>
      <c r="J20" s="108">
        <v>15390</v>
      </c>
      <c r="K20" s="125">
        <v>81000</v>
      </c>
      <c r="L20" s="125">
        <v>81000</v>
      </c>
    </row>
    <row r="21" spans="1:12" ht="30" x14ac:dyDescent="0.25">
      <c r="A21" s="101">
        <v>16</v>
      </c>
      <c r="B21" s="102">
        <v>121102501</v>
      </c>
      <c r="C21" s="103" t="s">
        <v>302</v>
      </c>
      <c r="D21" s="103" t="s">
        <v>303</v>
      </c>
      <c r="F21" s="101" t="s">
        <v>33</v>
      </c>
      <c r="G21" s="101">
        <v>5</v>
      </c>
      <c r="H21" s="128">
        <v>7256</v>
      </c>
      <c r="I21" s="127">
        <v>0.19</v>
      </c>
      <c r="J21" s="108">
        <v>1702</v>
      </c>
      <c r="K21" s="125">
        <v>8958</v>
      </c>
      <c r="L21" s="125">
        <v>44790</v>
      </c>
    </row>
    <row r="22" spans="1:12" ht="30" x14ac:dyDescent="0.25">
      <c r="A22" s="101">
        <v>17</v>
      </c>
      <c r="B22" s="102">
        <v>110151509</v>
      </c>
      <c r="C22" s="103" t="s">
        <v>304</v>
      </c>
      <c r="D22" s="103" t="s">
        <v>305</v>
      </c>
      <c r="F22" s="101" t="s">
        <v>306</v>
      </c>
      <c r="G22" s="101">
        <v>5</v>
      </c>
      <c r="H22" s="128">
        <v>21292</v>
      </c>
      <c r="I22" s="127">
        <v>0.19</v>
      </c>
      <c r="J22" s="108">
        <v>4994</v>
      </c>
      <c r="K22" s="125">
        <v>26286</v>
      </c>
      <c r="L22" s="125">
        <v>131430</v>
      </c>
    </row>
    <row r="23" spans="1:12" x14ac:dyDescent="0.25">
      <c r="L23" s="129">
        <f>SUM(L7:L22)</f>
        <v>1645923</v>
      </c>
    </row>
    <row r="25" spans="1:12" x14ac:dyDescent="0.25">
      <c r="A25" t="s">
        <v>128</v>
      </c>
    </row>
    <row r="26" spans="1:12" x14ac:dyDescent="0.25">
      <c r="D26" s="106" t="s">
        <v>307</v>
      </c>
    </row>
    <row r="27" spans="1:12" x14ac:dyDescent="0.25">
      <c r="D27" t="s">
        <v>308</v>
      </c>
    </row>
  </sheetData>
  <mergeCells count="6">
    <mergeCell ref="A1:B1"/>
    <mergeCell ref="B3:L3"/>
    <mergeCell ref="H5:L5"/>
    <mergeCell ref="A2:B2"/>
    <mergeCell ref="C2:J2"/>
    <mergeCell ref="C1:L1"/>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8"/>
  <sheetViews>
    <sheetView showGridLines="0" zoomScale="85" zoomScaleNormal="85" workbookViewId="0">
      <selection activeCell="M4" sqref="M4:N22"/>
    </sheetView>
  </sheetViews>
  <sheetFormatPr baseColWidth="10" defaultColWidth="11.42578125" defaultRowHeight="15" x14ac:dyDescent="0.25"/>
  <cols>
    <col min="1" max="1" width="7" style="1" customWidth="1"/>
    <col min="2" max="2" width="11.5703125" style="1" bestFit="1" customWidth="1"/>
    <col min="3" max="3" width="24.85546875" style="2" customWidth="1"/>
    <col min="4" max="4" width="50.28515625" style="1" customWidth="1"/>
    <col min="5" max="5" width="14.5703125" style="1" customWidth="1"/>
    <col min="6" max="6" width="16.42578125" style="1" customWidth="1"/>
    <col min="7" max="7" width="12" style="1" customWidth="1"/>
    <col min="8" max="8" width="18.85546875" style="1" customWidth="1"/>
    <col min="9" max="9" width="12.140625" style="1" bestFit="1" customWidth="1"/>
    <col min="10" max="10" width="13.140625" style="1" bestFit="1" customWidth="1"/>
    <col min="11" max="11" width="15.5703125" style="1" customWidth="1"/>
    <col min="12" max="13" width="11.42578125" style="1"/>
    <col min="14" max="14" width="14.140625" style="1" customWidth="1"/>
    <col min="15" max="16384" width="11.42578125" style="1"/>
  </cols>
  <sheetData>
    <row r="1" spans="1:14" ht="87" customHeight="1" x14ac:dyDescent="0.25">
      <c r="A1" s="155"/>
      <c r="B1" s="155"/>
      <c r="C1" s="161" t="s">
        <v>61</v>
      </c>
      <c r="D1" s="162"/>
      <c r="E1" s="162"/>
      <c r="F1" s="162"/>
      <c r="G1" s="162"/>
      <c r="H1" s="162"/>
      <c r="I1" s="162"/>
      <c r="J1" s="162"/>
      <c r="K1" s="162"/>
    </row>
    <row r="2" spans="1:14" ht="60.95" customHeight="1" x14ac:dyDescent="0.25">
      <c r="A2" s="158" t="s">
        <v>0</v>
      </c>
      <c r="B2" s="158"/>
      <c r="C2" s="159" t="s">
        <v>310</v>
      </c>
      <c r="D2" s="160"/>
      <c r="E2" s="160"/>
      <c r="F2" s="160"/>
      <c r="G2" s="160"/>
      <c r="H2" s="160"/>
      <c r="I2" s="160"/>
      <c r="J2" s="160"/>
      <c r="K2" s="160"/>
    </row>
    <row r="3" spans="1:14" ht="9" customHeight="1" thickBot="1" x14ac:dyDescent="0.3">
      <c r="A3" s="7"/>
      <c r="B3" s="7"/>
      <c r="C3" s="8"/>
      <c r="D3" s="7"/>
      <c r="E3" s="7"/>
      <c r="F3" s="7"/>
      <c r="G3" s="7"/>
    </row>
    <row r="4" spans="1:14" ht="47.25" customHeight="1" x14ac:dyDescent="0.25">
      <c r="A4" s="9" t="s">
        <v>1</v>
      </c>
      <c r="B4" s="10" t="s">
        <v>2</v>
      </c>
      <c r="C4" s="9" t="s">
        <v>3</v>
      </c>
      <c r="D4" s="9" t="s">
        <v>4</v>
      </c>
      <c r="E4" s="9" t="s">
        <v>12</v>
      </c>
      <c r="F4" s="9" t="s">
        <v>13</v>
      </c>
      <c r="G4" s="9" t="s">
        <v>5</v>
      </c>
      <c r="H4" s="24" t="s">
        <v>6</v>
      </c>
      <c r="I4" s="24" t="s">
        <v>7</v>
      </c>
      <c r="J4" s="132" t="s">
        <v>8</v>
      </c>
      <c r="K4" s="25" t="s">
        <v>9</v>
      </c>
      <c r="L4" s="133" t="s">
        <v>218</v>
      </c>
      <c r="M4" s="133" t="s">
        <v>317</v>
      </c>
      <c r="N4" s="133" t="s">
        <v>319</v>
      </c>
    </row>
    <row r="5" spans="1:14" ht="33" x14ac:dyDescent="0.25">
      <c r="A5" s="12">
        <v>1</v>
      </c>
      <c r="B5" s="13">
        <v>47131821</v>
      </c>
      <c r="C5" s="14" t="s">
        <v>14</v>
      </c>
      <c r="D5" s="21" t="s">
        <v>53</v>
      </c>
      <c r="E5" s="6" t="s">
        <v>11</v>
      </c>
      <c r="F5" s="6" t="s">
        <v>54</v>
      </c>
      <c r="G5" s="15">
        <v>10</v>
      </c>
      <c r="H5" s="26">
        <f>K5-J5</f>
        <v>17010</v>
      </c>
      <c r="I5" s="134">
        <v>0.19</v>
      </c>
      <c r="J5" s="135">
        <v>3990</v>
      </c>
      <c r="K5" s="27">
        <v>21000</v>
      </c>
      <c r="L5" s="136">
        <f>K5*G5</f>
        <v>210000</v>
      </c>
      <c r="M5" s="151">
        <f>(K5)</f>
        <v>21000</v>
      </c>
      <c r="N5" s="151">
        <f>M5*G5</f>
        <v>210000</v>
      </c>
    </row>
    <row r="6" spans="1:14" ht="33" x14ac:dyDescent="0.25">
      <c r="A6" s="12">
        <v>2</v>
      </c>
      <c r="B6" s="13">
        <v>47131813</v>
      </c>
      <c r="C6" s="14" t="s">
        <v>16</v>
      </c>
      <c r="D6" s="21" t="s">
        <v>17</v>
      </c>
      <c r="E6" s="6" t="s">
        <v>11</v>
      </c>
      <c r="F6" s="6" t="s">
        <v>15</v>
      </c>
      <c r="G6" s="15">
        <v>10</v>
      </c>
      <c r="H6" s="26">
        <f t="shared" ref="H6:H22" si="0">K6-J6</f>
        <v>16601</v>
      </c>
      <c r="I6" s="134">
        <v>0.19</v>
      </c>
      <c r="J6" s="135">
        <v>3894</v>
      </c>
      <c r="K6" s="27">
        <v>20495</v>
      </c>
      <c r="L6" s="136">
        <f t="shared" ref="L6:L22" si="1">K6*G6</f>
        <v>204950</v>
      </c>
      <c r="M6" s="151">
        <f t="shared" ref="M6:M22" si="2">(K6)</f>
        <v>20495</v>
      </c>
      <c r="N6" s="151">
        <f t="shared" ref="N6:N22" si="3">M6*G6</f>
        <v>204950</v>
      </c>
    </row>
    <row r="7" spans="1:14" ht="49.5" x14ac:dyDescent="0.25">
      <c r="A7" s="12">
        <v>3</v>
      </c>
      <c r="B7" s="13">
        <v>47131821</v>
      </c>
      <c r="C7" s="14" t="s">
        <v>14</v>
      </c>
      <c r="D7" s="21" t="s">
        <v>18</v>
      </c>
      <c r="E7" s="6" t="s">
        <v>11</v>
      </c>
      <c r="F7" s="6" t="s">
        <v>19</v>
      </c>
      <c r="G7" s="15">
        <v>2</v>
      </c>
      <c r="H7" s="26">
        <f t="shared" si="0"/>
        <v>60874</v>
      </c>
      <c r="I7" s="134">
        <v>0.19</v>
      </c>
      <c r="J7" s="135">
        <v>14278</v>
      </c>
      <c r="K7" s="27">
        <v>75152</v>
      </c>
      <c r="L7" s="136">
        <f t="shared" si="1"/>
        <v>150304</v>
      </c>
      <c r="M7" s="151">
        <f t="shared" si="2"/>
        <v>75152</v>
      </c>
      <c r="N7" s="151">
        <f t="shared" si="3"/>
        <v>150304</v>
      </c>
    </row>
    <row r="8" spans="1:14" ht="16.5" x14ac:dyDescent="0.25">
      <c r="A8" s="12">
        <v>4</v>
      </c>
      <c r="B8" s="13">
        <v>44102904</v>
      </c>
      <c r="C8" s="14" t="s">
        <v>20</v>
      </c>
      <c r="D8" s="21" t="s">
        <v>21</v>
      </c>
      <c r="E8" s="6" t="s">
        <v>11</v>
      </c>
      <c r="F8" s="6" t="s">
        <v>22</v>
      </c>
      <c r="G8" s="15">
        <v>2</v>
      </c>
      <c r="H8" s="26">
        <f t="shared" si="0"/>
        <v>24138</v>
      </c>
      <c r="I8" s="134">
        <v>0.19</v>
      </c>
      <c r="J8" s="135">
        <v>5662</v>
      </c>
      <c r="K8" s="27">
        <v>29800</v>
      </c>
      <c r="L8" s="136">
        <f t="shared" si="1"/>
        <v>59600</v>
      </c>
      <c r="M8" s="151">
        <f t="shared" si="2"/>
        <v>29800</v>
      </c>
      <c r="N8" s="151">
        <f t="shared" si="3"/>
        <v>59600</v>
      </c>
    </row>
    <row r="9" spans="1:14" ht="33" x14ac:dyDescent="0.25">
      <c r="A9" s="12">
        <v>5</v>
      </c>
      <c r="B9" s="13">
        <v>39121719</v>
      </c>
      <c r="C9" s="14" t="s">
        <v>23</v>
      </c>
      <c r="D9" s="21" t="s">
        <v>59</v>
      </c>
      <c r="E9" s="6" t="s">
        <v>11</v>
      </c>
      <c r="F9" s="6" t="s">
        <v>57</v>
      </c>
      <c r="G9" s="15">
        <v>5</v>
      </c>
      <c r="H9" s="26">
        <f t="shared" si="0"/>
        <v>99937</v>
      </c>
      <c r="I9" s="134">
        <v>0.19</v>
      </c>
      <c r="J9" s="135">
        <v>23441</v>
      </c>
      <c r="K9" s="27">
        <v>123378</v>
      </c>
      <c r="L9" s="136">
        <f t="shared" si="1"/>
        <v>616890</v>
      </c>
      <c r="M9" s="151">
        <f t="shared" si="2"/>
        <v>123378</v>
      </c>
      <c r="N9" s="151">
        <f t="shared" si="3"/>
        <v>616890</v>
      </c>
    </row>
    <row r="10" spans="1:14" ht="33" x14ac:dyDescent="0.25">
      <c r="A10" s="12">
        <v>6</v>
      </c>
      <c r="B10" s="16">
        <v>26121609</v>
      </c>
      <c r="C10" s="6" t="s">
        <v>25</v>
      </c>
      <c r="D10" s="21" t="s">
        <v>55</v>
      </c>
      <c r="E10" s="6" t="s">
        <v>11</v>
      </c>
      <c r="F10" s="6" t="s">
        <v>26</v>
      </c>
      <c r="G10" s="15">
        <v>2</v>
      </c>
      <c r="H10" s="26">
        <f t="shared" si="0"/>
        <v>125329</v>
      </c>
      <c r="I10" s="134">
        <v>0.19</v>
      </c>
      <c r="J10" s="135">
        <v>29397</v>
      </c>
      <c r="K10" s="27">
        <v>154726</v>
      </c>
      <c r="L10" s="136">
        <f t="shared" si="1"/>
        <v>309452</v>
      </c>
      <c r="M10" s="151">
        <f t="shared" si="2"/>
        <v>154726</v>
      </c>
      <c r="N10" s="151">
        <f t="shared" si="3"/>
        <v>309452</v>
      </c>
    </row>
    <row r="11" spans="1:14" ht="16.5" x14ac:dyDescent="0.25">
      <c r="A11" s="12">
        <v>7</v>
      </c>
      <c r="B11" s="16">
        <v>39121406</v>
      </c>
      <c r="C11" s="17" t="s">
        <v>28</v>
      </c>
      <c r="D11" s="21" t="s">
        <v>29</v>
      </c>
      <c r="E11" s="6" t="s">
        <v>11</v>
      </c>
      <c r="F11" s="6" t="s">
        <v>27</v>
      </c>
      <c r="G11" s="15">
        <v>2</v>
      </c>
      <c r="H11" s="26">
        <f t="shared" si="0"/>
        <v>5680</v>
      </c>
      <c r="I11" s="134">
        <v>0.19</v>
      </c>
      <c r="J11" s="135">
        <v>1332</v>
      </c>
      <c r="K11" s="27">
        <v>7012</v>
      </c>
      <c r="L11" s="136">
        <f t="shared" si="1"/>
        <v>14024</v>
      </c>
      <c r="M11" s="151">
        <f t="shared" si="2"/>
        <v>7012</v>
      </c>
      <c r="N11" s="151">
        <f t="shared" si="3"/>
        <v>14024</v>
      </c>
    </row>
    <row r="12" spans="1:14" ht="74.45" customHeight="1" x14ac:dyDescent="0.25">
      <c r="A12" s="12">
        <v>8</v>
      </c>
      <c r="B12" s="19">
        <v>46182101</v>
      </c>
      <c r="C12" s="6" t="s">
        <v>31</v>
      </c>
      <c r="D12" s="21" t="s">
        <v>32</v>
      </c>
      <c r="E12" s="6" t="s">
        <v>11</v>
      </c>
      <c r="F12" s="6" t="s">
        <v>33</v>
      </c>
      <c r="G12" s="15">
        <v>20</v>
      </c>
      <c r="H12" s="26">
        <f t="shared" si="0"/>
        <v>5994</v>
      </c>
      <c r="I12" s="134">
        <v>0.19</v>
      </c>
      <c r="J12" s="135">
        <v>1406</v>
      </c>
      <c r="K12" s="27">
        <v>7400</v>
      </c>
      <c r="L12" s="136">
        <f t="shared" si="1"/>
        <v>148000</v>
      </c>
      <c r="M12" s="151">
        <f t="shared" si="2"/>
        <v>7400</v>
      </c>
      <c r="N12" s="151">
        <f t="shared" si="3"/>
        <v>148000</v>
      </c>
    </row>
    <row r="13" spans="1:14" ht="33" x14ac:dyDescent="0.25">
      <c r="A13" s="12">
        <v>9</v>
      </c>
      <c r="B13" s="6">
        <v>43202217</v>
      </c>
      <c r="C13" s="14" t="s">
        <v>34</v>
      </c>
      <c r="D13" s="21" t="s">
        <v>35</v>
      </c>
      <c r="E13" s="6" t="s">
        <v>11</v>
      </c>
      <c r="F13" s="6" t="s">
        <v>24</v>
      </c>
      <c r="G13" s="15">
        <v>5</v>
      </c>
      <c r="H13" s="26">
        <f t="shared" si="0"/>
        <v>8528</v>
      </c>
      <c r="I13" s="134">
        <v>0.19</v>
      </c>
      <c r="J13" s="135">
        <v>2000</v>
      </c>
      <c r="K13" s="27">
        <v>10528</v>
      </c>
      <c r="L13" s="136">
        <f t="shared" si="1"/>
        <v>52640</v>
      </c>
      <c r="M13" s="151">
        <f t="shared" si="2"/>
        <v>10528</v>
      </c>
      <c r="N13" s="151">
        <f t="shared" si="3"/>
        <v>52640</v>
      </c>
    </row>
    <row r="14" spans="1:14" ht="16.5" x14ac:dyDescent="0.25">
      <c r="A14" s="12">
        <v>10</v>
      </c>
      <c r="B14" s="13">
        <v>26111706</v>
      </c>
      <c r="C14" s="14" t="s">
        <v>36</v>
      </c>
      <c r="D14" s="21" t="s">
        <v>37</v>
      </c>
      <c r="E14" s="6" t="s">
        <v>11</v>
      </c>
      <c r="F14" s="6" t="s">
        <v>10</v>
      </c>
      <c r="G14" s="15">
        <v>20</v>
      </c>
      <c r="H14" s="26">
        <f t="shared" si="0"/>
        <v>8060</v>
      </c>
      <c r="I14" s="134">
        <v>0.19</v>
      </c>
      <c r="J14" s="135">
        <v>1890</v>
      </c>
      <c r="K14" s="27">
        <v>9950</v>
      </c>
      <c r="L14" s="136">
        <f t="shared" si="1"/>
        <v>199000</v>
      </c>
      <c r="M14" s="151">
        <f t="shared" si="2"/>
        <v>9950</v>
      </c>
      <c r="N14" s="151">
        <f t="shared" si="3"/>
        <v>199000</v>
      </c>
    </row>
    <row r="15" spans="1:14" ht="102.75" customHeight="1" x14ac:dyDescent="0.25">
      <c r="A15" s="12">
        <v>11</v>
      </c>
      <c r="B15" s="13" t="s">
        <v>38</v>
      </c>
      <c r="C15" s="14" t="s">
        <v>30</v>
      </c>
      <c r="D15" s="21" t="s">
        <v>60</v>
      </c>
      <c r="E15" s="6" t="s">
        <v>11</v>
      </c>
      <c r="F15" s="6" t="s">
        <v>33</v>
      </c>
      <c r="G15" s="15">
        <v>4</v>
      </c>
      <c r="H15" s="26">
        <f t="shared" si="0"/>
        <v>12359</v>
      </c>
      <c r="I15" s="134">
        <v>0.19</v>
      </c>
      <c r="J15" s="135">
        <v>2898</v>
      </c>
      <c r="K15" s="27">
        <v>15257</v>
      </c>
      <c r="L15" s="136">
        <f t="shared" si="1"/>
        <v>61028</v>
      </c>
      <c r="M15" s="151">
        <f t="shared" si="2"/>
        <v>15257</v>
      </c>
      <c r="N15" s="151">
        <f t="shared" si="3"/>
        <v>61028</v>
      </c>
    </row>
    <row r="16" spans="1:14" ht="48" customHeight="1" x14ac:dyDescent="0.25">
      <c r="A16" s="12">
        <v>12</v>
      </c>
      <c r="B16" s="13">
        <v>47131821</v>
      </c>
      <c r="C16" s="14" t="s">
        <v>39</v>
      </c>
      <c r="D16" s="21" t="s">
        <v>40</v>
      </c>
      <c r="E16" s="6" t="s">
        <v>11</v>
      </c>
      <c r="F16" s="6" t="s">
        <v>41</v>
      </c>
      <c r="G16" s="15">
        <v>1</v>
      </c>
      <c r="H16" s="26">
        <f t="shared" si="0"/>
        <v>27682</v>
      </c>
      <c r="I16" s="134">
        <v>0.19</v>
      </c>
      <c r="J16" s="135">
        <v>6493</v>
      </c>
      <c r="K16" s="27">
        <v>34175</v>
      </c>
      <c r="L16" s="136">
        <f t="shared" si="1"/>
        <v>34175</v>
      </c>
      <c r="M16" s="151">
        <f t="shared" si="2"/>
        <v>34175</v>
      </c>
      <c r="N16" s="151">
        <f t="shared" si="3"/>
        <v>34175</v>
      </c>
    </row>
    <row r="17" spans="1:14" ht="33" x14ac:dyDescent="0.25">
      <c r="A17" s="12">
        <v>13</v>
      </c>
      <c r="B17" s="13">
        <v>27113203</v>
      </c>
      <c r="C17" s="20" t="s">
        <v>42</v>
      </c>
      <c r="D17" s="21" t="s">
        <v>43</v>
      </c>
      <c r="E17" s="6" t="s">
        <v>11</v>
      </c>
      <c r="F17" s="18" t="s">
        <v>11</v>
      </c>
      <c r="G17" s="15">
        <v>1</v>
      </c>
      <c r="H17" s="26">
        <f t="shared" si="0"/>
        <v>20333</v>
      </c>
      <c r="I17" s="134">
        <v>0.19</v>
      </c>
      <c r="J17" s="135">
        <v>4769</v>
      </c>
      <c r="K17" s="27">
        <v>25102</v>
      </c>
      <c r="L17" s="136">
        <f t="shared" si="1"/>
        <v>25102</v>
      </c>
      <c r="M17" s="151">
        <f t="shared" si="2"/>
        <v>25102</v>
      </c>
      <c r="N17" s="151">
        <f t="shared" si="3"/>
        <v>25102</v>
      </c>
    </row>
    <row r="18" spans="1:14" ht="33" x14ac:dyDescent="0.25">
      <c r="A18" s="12">
        <v>14</v>
      </c>
      <c r="B18" s="13">
        <v>27113203</v>
      </c>
      <c r="C18" s="20" t="s">
        <v>42</v>
      </c>
      <c r="D18" s="22" t="s">
        <v>56</v>
      </c>
      <c r="E18" s="6" t="s">
        <v>11</v>
      </c>
      <c r="F18" s="18" t="s">
        <v>11</v>
      </c>
      <c r="G18" s="15">
        <v>1</v>
      </c>
      <c r="H18" s="26">
        <f t="shared" si="0"/>
        <v>107879</v>
      </c>
      <c r="I18" s="134">
        <v>0.19</v>
      </c>
      <c r="J18" s="135">
        <v>25304</v>
      </c>
      <c r="K18" s="27">
        <v>133183</v>
      </c>
      <c r="L18" s="136">
        <f t="shared" si="1"/>
        <v>133183</v>
      </c>
      <c r="M18" s="151">
        <f t="shared" si="2"/>
        <v>133183</v>
      </c>
      <c r="N18" s="151">
        <f t="shared" si="3"/>
        <v>133183</v>
      </c>
    </row>
    <row r="19" spans="1:14" ht="33" x14ac:dyDescent="0.25">
      <c r="A19" s="12">
        <v>15</v>
      </c>
      <c r="B19" s="13">
        <v>27113203</v>
      </c>
      <c r="C19" s="20" t="s">
        <v>42</v>
      </c>
      <c r="D19" s="21" t="s">
        <v>58</v>
      </c>
      <c r="E19" s="6" t="s">
        <v>11</v>
      </c>
      <c r="F19" s="18" t="s">
        <v>11</v>
      </c>
      <c r="G19" s="15">
        <v>1</v>
      </c>
      <c r="H19" s="26">
        <f t="shared" si="0"/>
        <v>35717</v>
      </c>
      <c r="I19" s="134">
        <v>0.19</v>
      </c>
      <c r="J19" s="135">
        <v>8378</v>
      </c>
      <c r="K19" s="27">
        <v>44095</v>
      </c>
      <c r="L19" s="136">
        <f t="shared" si="1"/>
        <v>44095</v>
      </c>
      <c r="M19" s="151">
        <f t="shared" si="2"/>
        <v>44095</v>
      </c>
      <c r="N19" s="151">
        <f t="shared" si="3"/>
        <v>44095</v>
      </c>
    </row>
    <row r="20" spans="1:14" ht="16.5" x14ac:dyDescent="0.25">
      <c r="A20" s="12">
        <v>16</v>
      </c>
      <c r="B20" s="13">
        <v>15121511</v>
      </c>
      <c r="C20" s="20" t="s">
        <v>44</v>
      </c>
      <c r="D20" s="21" t="s">
        <v>45</v>
      </c>
      <c r="E20" s="6" t="s">
        <v>11</v>
      </c>
      <c r="F20" s="18" t="s">
        <v>11</v>
      </c>
      <c r="G20" s="15">
        <v>8</v>
      </c>
      <c r="H20" s="26">
        <f t="shared" si="0"/>
        <v>22147</v>
      </c>
      <c r="I20" s="134">
        <v>0.19</v>
      </c>
      <c r="J20" s="135">
        <v>5194</v>
      </c>
      <c r="K20" s="27">
        <v>27341</v>
      </c>
      <c r="L20" s="136">
        <f t="shared" si="1"/>
        <v>218728</v>
      </c>
      <c r="M20" s="151">
        <f t="shared" si="2"/>
        <v>27341</v>
      </c>
      <c r="N20" s="151">
        <f t="shared" si="3"/>
        <v>218728</v>
      </c>
    </row>
    <row r="21" spans="1:14" ht="49.5" x14ac:dyDescent="0.25">
      <c r="A21" s="12">
        <v>17</v>
      </c>
      <c r="B21" s="13">
        <v>27111701</v>
      </c>
      <c r="C21" s="23" t="s">
        <v>46</v>
      </c>
      <c r="D21" s="21" t="s">
        <v>47</v>
      </c>
      <c r="E21" s="6" t="s">
        <v>10</v>
      </c>
      <c r="F21" s="6" t="s">
        <v>48</v>
      </c>
      <c r="G21" s="15">
        <v>4</v>
      </c>
      <c r="H21" s="26">
        <f t="shared" si="0"/>
        <v>170944</v>
      </c>
      <c r="I21" s="134">
        <v>0.19</v>
      </c>
      <c r="J21" s="135">
        <v>40097</v>
      </c>
      <c r="K21" s="27">
        <v>211041</v>
      </c>
      <c r="L21" s="136">
        <f t="shared" si="1"/>
        <v>844164</v>
      </c>
      <c r="M21" s="151">
        <f t="shared" si="2"/>
        <v>211041</v>
      </c>
      <c r="N21" s="151">
        <f t="shared" si="3"/>
        <v>844164</v>
      </c>
    </row>
    <row r="22" spans="1:14" ht="74.45" customHeight="1" x14ac:dyDescent="0.25">
      <c r="A22" s="12">
        <v>18</v>
      </c>
      <c r="B22" s="13"/>
      <c r="C22" s="23" t="s">
        <v>52</v>
      </c>
      <c r="D22" s="21" t="s">
        <v>51</v>
      </c>
      <c r="E22" s="6" t="s">
        <v>11</v>
      </c>
      <c r="F22" s="6" t="s">
        <v>50</v>
      </c>
      <c r="G22" s="15">
        <v>2</v>
      </c>
      <c r="H22" s="26">
        <f t="shared" si="0"/>
        <v>219875</v>
      </c>
      <c r="I22" s="134">
        <v>0.19</v>
      </c>
      <c r="J22" s="135">
        <v>51575</v>
      </c>
      <c r="K22" s="27">
        <v>271450</v>
      </c>
      <c r="L22" s="136">
        <f t="shared" si="1"/>
        <v>542900</v>
      </c>
      <c r="M22" s="151">
        <f t="shared" si="2"/>
        <v>271450</v>
      </c>
      <c r="N22" s="151">
        <f t="shared" si="3"/>
        <v>542900</v>
      </c>
    </row>
    <row r="23" spans="1:14" ht="39.75" customHeight="1" x14ac:dyDescent="0.25">
      <c r="A23" s="163" t="s">
        <v>49</v>
      </c>
      <c r="B23" s="163"/>
      <c r="C23" s="163"/>
      <c r="D23" s="163"/>
      <c r="E23" s="163"/>
      <c r="F23" s="163"/>
      <c r="G23" s="163"/>
      <c r="H23" s="163"/>
      <c r="I23" s="163"/>
      <c r="J23" s="163"/>
      <c r="K23" s="28"/>
      <c r="L23" s="137">
        <f>SUM(L5:L22)</f>
        <v>3868235</v>
      </c>
      <c r="N23" s="150">
        <f>SUM(N5:N22)</f>
        <v>3868235</v>
      </c>
    </row>
    <row r="24" spans="1:14" x14ac:dyDescent="0.25">
      <c r="B24" s="11"/>
      <c r="C24" s="5"/>
      <c r="D24" s="4"/>
      <c r="H24" s="4"/>
    </row>
    <row r="25" spans="1:14" x14ac:dyDescent="0.25">
      <c r="B25" s="2"/>
      <c r="C25" s="1"/>
    </row>
    <row r="26" spans="1:14" x14ac:dyDescent="0.25">
      <c r="B26" s="2" t="s">
        <v>133</v>
      </c>
      <c r="C26" s="1"/>
      <c r="G26" s="3"/>
    </row>
    <row r="27" spans="1:14" x14ac:dyDescent="0.25">
      <c r="B27" s="2" t="s">
        <v>134</v>
      </c>
      <c r="C27" s="1"/>
    </row>
    <row r="28" spans="1:14" x14ac:dyDescent="0.25">
      <c r="B28" s="2" t="s">
        <v>135</v>
      </c>
      <c r="C28" s="1"/>
    </row>
  </sheetData>
  <mergeCells count="5">
    <mergeCell ref="A1:B1"/>
    <mergeCell ref="A2:B2"/>
    <mergeCell ref="A23:J23"/>
    <mergeCell ref="C2:K2"/>
    <mergeCell ref="C1:K1"/>
  </mergeCells>
  <phoneticPr fontId="12" type="noConversion"/>
  <hyperlinks>
    <hyperlink ref="B10" r:id="rId1" display="https://www.colombiacompra.gov.co/clasificador-de-bienes-y-Servicios   " xr:uid="{00000000-0004-0000-0100-000000000000}"/>
  </hyperlinks>
  <pageMargins left="0.7" right="0.7" top="0.75" bottom="0.75" header="0.3" footer="0.3"/>
  <pageSetup orientation="portrait" horizontalDpi="4294967293"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61365-F743-4BF0-A064-B9752B58052E}">
  <dimension ref="A1:M63"/>
  <sheetViews>
    <sheetView showGridLines="0" topLeftCell="B1" zoomScale="91" zoomScaleNormal="70" workbookViewId="0">
      <selection activeCell="F7" sqref="F7"/>
    </sheetView>
  </sheetViews>
  <sheetFormatPr baseColWidth="10" defaultColWidth="11.42578125" defaultRowHeight="15" x14ac:dyDescent="0.25"/>
  <cols>
    <col min="1" max="1" width="19.85546875" style="30" customWidth="1"/>
    <col min="2" max="2" width="16.5703125" style="30" bestFit="1" customWidth="1"/>
    <col min="3" max="3" width="18.5703125" style="34" bestFit="1" customWidth="1"/>
    <col min="4" max="4" width="62.140625" style="34" customWidth="1"/>
    <col min="5" max="5" width="15" style="35" customWidth="1"/>
    <col min="6" max="6" width="15.85546875" style="36" customWidth="1"/>
    <col min="7" max="7" width="22.140625" style="30" bestFit="1" customWidth="1"/>
    <col min="8" max="8" width="17.140625" style="30" bestFit="1" customWidth="1"/>
    <col min="9" max="9" width="22.140625" style="30" bestFit="1" customWidth="1"/>
    <col min="10" max="10" width="40.5703125" style="30" bestFit="1" customWidth="1"/>
    <col min="11" max="11" width="16.140625" style="30" customWidth="1"/>
    <col min="12" max="12" width="17" style="30" bestFit="1" customWidth="1"/>
    <col min="13" max="13" width="15.85546875" style="30" customWidth="1"/>
    <col min="14" max="16384" width="11.42578125" style="30"/>
  </cols>
  <sheetData>
    <row r="1" spans="1:13" ht="87" customHeight="1" x14ac:dyDescent="0.25">
      <c r="A1" s="165"/>
      <c r="B1" s="165"/>
      <c r="C1" s="166" t="s">
        <v>62</v>
      </c>
      <c r="D1" s="167"/>
      <c r="E1" s="167"/>
      <c r="F1" s="167"/>
      <c r="G1" s="167"/>
      <c r="H1" s="167"/>
      <c r="I1" s="167"/>
      <c r="J1" s="167"/>
    </row>
    <row r="2" spans="1:13" x14ac:dyDescent="0.25">
      <c r="A2" s="168"/>
      <c r="B2" s="168"/>
      <c r="C2" s="168"/>
      <c r="D2" s="168"/>
      <c r="E2" s="31"/>
      <c r="F2" s="32"/>
    </row>
    <row r="3" spans="1:13" ht="60.75" customHeight="1" x14ac:dyDescent="0.25">
      <c r="A3" s="33" t="s">
        <v>0</v>
      </c>
      <c r="B3" s="156" t="s">
        <v>63</v>
      </c>
      <c r="C3" s="156"/>
      <c r="D3" s="156"/>
      <c r="E3" s="156"/>
      <c r="F3" s="156"/>
      <c r="G3" s="156"/>
      <c r="H3" s="156"/>
      <c r="I3" s="156"/>
      <c r="J3" s="156"/>
    </row>
    <row r="4" spans="1:13" x14ac:dyDescent="0.25">
      <c r="A4" s="169" t="s">
        <v>64</v>
      </c>
      <c r="B4" s="169"/>
      <c r="C4" s="169"/>
    </row>
    <row r="5" spans="1:13" ht="60" x14ac:dyDescent="0.25">
      <c r="A5" s="37" t="s">
        <v>1</v>
      </c>
      <c r="B5" s="37" t="s">
        <v>2</v>
      </c>
      <c r="C5" s="38" t="s">
        <v>3</v>
      </c>
      <c r="D5" s="38" t="s">
        <v>4</v>
      </c>
      <c r="E5" s="38" t="s">
        <v>65</v>
      </c>
      <c r="F5" s="37" t="s">
        <v>5</v>
      </c>
      <c r="G5" s="37" t="s">
        <v>6</v>
      </c>
      <c r="H5" s="37" t="s">
        <v>7</v>
      </c>
      <c r="I5" s="37" t="s">
        <v>8</v>
      </c>
      <c r="J5" s="39" t="s">
        <v>9</v>
      </c>
      <c r="K5" s="141" t="s">
        <v>311</v>
      </c>
      <c r="L5" s="40" t="s">
        <v>317</v>
      </c>
      <c r="M5" s="40" t="s">
        <v>318</v>
      </c>
    </row>
    <row r="6" spans="1:13" s="46" customFormat="1" x14ac:dyDescent="0.25">
      <c r="A6" s="41">
        <v>1</v>
      </c>
      <c r="B6" s="42"/>
      <c r="C6" s="43" t="s">
        <v>66</v>
      </c>
      <c r="D6" s="41" t="s">
        <v>67</v>
      </c>
      <c r="E6" s="41" t="s">
        <v>68</v>
      </c>
      <c r="F6" s="41">
        <v>1</v>
      </c>
      <c r="G6" s="140">
        <v>66000</v>
      </c>
      <c r="H6" s="134">
        <v>0.19</v>
      </c>
      <c r="I6" s="138">
        <v>12540</v>
      </c>
      <c r="J6" s="139">
        <v>78540</v>
      </c>
      <c r="K6" s="45">
        <f>F6*J6</f>
        <v>78540</v>
      </c>
      <c r="L6" s="45">
        <f>(J6)</f>
        <v>78540</v>
      </c>
      <c r="M6" s="45">
        <f>L6*F6</f>
        <v>78540</v>
      </c>
    </row>
    <row r="7" spans="1:13" s="46" customFormat="1" ht="195" x14ac:dyDescent="0.2">
      <c r="A7" s="41">
        <v>2</v>
      </c>
      <c r="B7" s="47"/>
      <c r="C7" s="43" t="s">
        <v>69</v>
      </c>
      <c r="D7" s="41" t="s">
        <v>70</v>
      </c>
      <c r="E7" s="41" t="s">
        <v>10</v>
      </c>
      <c r="F7" s="41">
        <v>1</v>
      </c>
      <c r="G7" s="44">
        <v>6200</v>
      </c>
      <c r="H7" s="134">
        <v>0.19</v>
      </c>
      <c r="I7" s="138">
        <v>1178</v>
      </c>
      <c r="J7" s="139">
        <v>7378</v>
      </c>
      <c r="K7" s="45">
        <f t="shared" ref="K7:K39" si="0">F7*J7</f>
        <v>7378</v>
      </c>
      <c r="L7" s="45">
        <f t="shared" ref="L7:L40" si="1">(J7)</f>
        <v>7378</v>
      </c>
      <c r="M7" s="45">
        <f t="shared" ref="M7:M40" si="2">L7*F7</f>
        <v>7378</v>
      </c>
    </row>
    <row r="8" spans="1:13" s="46" customFormat="1" x14ac:dyDescent="0.25">
      <c r="A8" s="41">
        <v>3</v>
      </c>
      <c r="B8" s="48"/>
      <c r="C8" s="49" t="s">
        <v>71</v>
      </c>
      <c r="D8" s="41" t="s">
        <v>72</v>
      </c>
      <c r="E8" s="41" t="s">
        <v>73</v>
      </c>
      <c r="F8" s="41">
        <v>1</v>
      </c>
      <c r="G8" s="44">
        <f t="shared" ref="G8:G40" si="3">J8-I8</f>
        <v>44712</v>
      </c>
      <c r="H8" s="134">
        <v>0.19</v>
      </c>
      <c r="I8" s="138">
        <v>10488</v>
      </c>
      <c r="J8" s="139">
        <v>55200</v>
      </c>
      <c r="K8" s="45">
        <f t="shared" si="0"/>
        <v>55200</v>
      </c>
      <c r="L8" s="45">
        <f t="shared" si="1"/>
        <v>55200</v>
      </c>
      <c r="M8" s="45">
        <f t="shared" si="2"/>
        <v>55200</v>
      </c>
    </row>
    <row r="9" spans="1:13" s="46" customFormat="1" x14ac:dyDescent="0.25">
      <c r="A9" s="41">
        <v>4</v>
      </c>
      <c r="B9" s="48"/>
      <c r="C9" s="49" t="s">
        <v>71</v>
      </c>
      <c r="D9" s="41" t="s">
        <v>74</v>
      </c>
      <c r="E9" s="41" t="s">
        <v>75</v>
      </c>
      <c r="F9" s="50">
        <v>1</v>
      </c>
      <c r="G9" s="44">
        <f t="shared" si="3"/>
        <v>46409</v>
      </c>
      <c r="H9" s="134">
        <v>0.19</v>
      </c>
      <c r="I9" s="138">
        <v>10886</v>
      </c>
      <c r="J9" s="139">
        <v>57295</v>
      </c>
      <c r="K9" s="45">
        <f t="shared" si="0"/>
        <v>57295</v>
      </c>
      <c r="L9" s="45">
        <f t="shared" si="1"/>
        <v>57295</v>
      </c>
      <c r="M9" s="45">
        <f t="shared" si="2"/>
        <v>57295</v>
      </c>
    </row>
    <row r="10" spans="1:13" s="46" customFormat="1" x14ac:dyDescent="0.25">
      <c r="A10" s="41">
        <v>5</v>
      </c>
      <c r="B10" s="48"/>
      <c r="C10" s="49" t="s">
        <v>76</v>
      </c>
      <c r="D10" s="41" t="s">
        <v>77</v>
      </c>
      <c r="E10" s="41" t="s">
        <v>78</v>
      </c>
      <c r="F10" s="50">
        <v>1</v>
      </c>
      <c r="G10" s="44">
        <f t="shared" si="3"/>
        <v>60991</v>
      </c>
      <c r="H10" s="134">
        <v>0.19</v>
      </c>
      <c r="I10" s="138">
        <v>14306</v>
      </c>
      <c r="J10" s="139">
        <v>75297</v>
      </c>
      <c r="K10" s="45">
        <f t="shared" si="0"/>
        <v>75297</v>
      </c>
      <c r="L10" s="45">
        <f t="shared" si="1"/>
        <v>75297</v>
      </c>
      <c r="M10" s="45">
        <f t="shared" si="2"/>
        <v>75297</v>
      </c>
    </row>
    <row r="11" spans="1:13" x14ac:dyDescent="0.25">
      <c r="A11" s="41">
        <v>6</v>
      </c>
      <c r="B11" s="48"/>
      <c r="C11" s="49" t="s">
        <v>79</v>
      </c>
      <c r="D11" s="41" t="s">
        <v>80</v>
      </c>
      <c r="E11" s="41" t="s">
        <v>78</v>
      </c>
      <c r="F11" s="50">
        <v>1</v>
      </c>
      <c r="G11" s="44">
        <f t="shared" si="3"/>
        <v>12645</v>
      </c>
      <c r="H11" s="134">
        <v>0.19</v>
      </c>
      <c r="I11" s="138">
        <v>2965</v>
      </c>
      <c r="J11" s="139">
        <v>15610</v>
      </c>
      <c r="K11" s="45">
        <f t="shared" si="0"/>
        <v>15610</v>
      </c>
      <c r="L11" s="45">
        <f t="shared" si="1"/>
        <v>15610</v>
      </c>
      <c r="M11" s="45">
        <f t="shared" si="2"/>
        <v>15610</v>
      </c>
    </row>
    <row r="12" spans="1:13" x14ac:dyDescent="0.25">
      <c r="A12" s="41">
        <v>7</v>
      </c>
      <c r="B12" s="48"/>
      <c r="C12" s="41" t="s">
        <v>81</v>
      </c>
      <c r="D12" s="51" t="s">
        <v>82</v>
      </c>
      <c r="E12" s="41" t="s">
        <v>68</v>
      </c>
      <c r="F12" s="50">
        <v>1</v>
      </c>
      <c r="G12" s="140">
        <v>23625</v>
      </c>
      <c r="H12" s="134">
        <v>0.19</v>
      </c>
      <c r="I12" s="138">
        <v>4488.75</v>
      </c>
      <c r="J12" s="139">
        <v>28113</v>
      </c>
      <c r="K12" s="45">
        <f t="shared" si="0"/>
        <v>28113</v>
      </c>
      <c r="L12" s="45">
        <f t="shared" si="1"/>
        <v>28113</v>
      </c>
      <c r="M12" s="45">
        <f t="shared" si="2"/>
        <v>28113</v>
      </c>
    </row>
    <row r="13" spans="1:13" x14ac:dyDescent="0.25">
      <c r="A13" s="41">
        <v>8</v>
      </c>
      <c r="B13" s="48"/>
      <c r="C13" s="41" t="s">
        <v>83</v>
      </c>
      <c r="D13" s="4" t="s">
        <v>84</v>
      </c>
      <c r="E13" s="41" t="s">
        <v>85</v>
      </c>
      <c r="F13" s="50">
        <v>1</v>
      </c>
      <c r="G13" s="44">
        <v>400000</v>
      </c>
      <c r="H13" s="134">
        <v>0.19</v>
      </c>
      <c r="I13" s="138">
        <v>76000</v>
      </c>
      <c r="J13" s="139">
        <v>476000</v>
      </c>
      <c r="K13" s="45">
        <f t="shared" si="0"/>
        <v>476000</v>
      </c>
      <c r="L13" s="45">
        <f t="shared" si="1"/>
        <v>476000</v>
      </c>
      <c r="M13" s="45">
        <f t="shared" si="2"/>
        <v>476000</v>
      </c>
    </row>
    <row r="14" spans="1:13" x14ac:dyDescent="0.25">
      <c r="A14" s="41">
        <v>9</v>
      </c>
      <c r="B14" s="42"/>
      <c r="C14" s="43" t="s">
        <v>83</v>
      </c>
      <c r="D14" s="41" t="s">
        <v>86</v>
      </c>
      <c r="E14" s="41" t="s">
        <v>87</v>
      </c>
      <c r="F14" s="41">
        <v>1</v>
      </c>
      <c r="G14" s="44">
        <f t="shared" si="3"/>
        <v>32319</v>
      </c>
      <c r="H14" s="134">
        <v>0.19</v>
      </c>
      <c r="I14" s="138">
        <v>7581</v>
      </c>
      <c r="J14" s="139">
        <v>39900</v>
      </c>
      <c r="K14" s="45">
        <f t="shared" si="0"/>
        <v>39900</v>
      </c>
      <c r="L14" s="45">
        <f t="shared" si="1"/>
        <v>39900</v>
      </c>
      <c r="M14" s="45">
        <f t="shared" si="2"/>
        <v>39900</v>
      </c>
    </row>
    <row r="15" spans="1:13" x14ac:dyDescent="0.25">
      <c r="A15" s="41">
        <v>10</v>
      </c>
      <c r="B15" s="42"/>
      <c r="C15" s="52" t="s">
        <v>83</v>
      </c>
      <c r="D15" s="53" t="s">
        <v>88</v>
      </c>
      <c r="E15" s="53" t="s">
        <v>89</v>
      </c>
      <c r="F15" s="53">
        <v>1</v>
      </c>
      <c r="G15" s="44">
        <f t="shared" si="3"/>
        <v>201609</v>
      </c>
      <c r="H15" s="134">
        <v>0.19</v>
      </c>
      <c r="I15" s="138">
        <v>47291</v>
      </c>
      <c r="J15" s="139">
        <v>248900</v>
      </c>
      <c r="K15" s="45">
        <f t="shared" si="0"/>
        <v>248900</v>
      </c>
      <c r="L15" s="45">
        <f t="shared" si="1"/>
        <v>248900</v>
      </c>
      <c r="M15" s="45">
        <f t="shared" si="2"/>
        <v>248900</v>
      </c>
    </row>
    <row r="16" spans="1:13" x14ac:dyDescent="0.25">
      <c r="A16" s="41">
        <v>11</v>
      </c>
      <c r="B16" s="48"/>
      <c r="C16" s="49" t="s">
        <v>69</v>
      </c>
      <c r="D16" s="41" t="s">
        <v>90</v>
      </c>
      <c r="E16" s="41" t="s">
        <v>91</v>
      </c>
      <c r="F16" s="41">
        <v>1</v>
      </c>
      <c r="G16" s="44">
        <f t="shared" si="3"/>
        <v>24624</v>
      </c>
      <c r="H16" s="134">
        <v>0.19</v>
      </c>
      <c r="I16" s="138">
        <v>5776</v>
      </c>
      <c r="J16" s="139">
        <v>30400</v>
      </c>
      <c r="K16" s="45">
        <f t="shared" si="0"/>
        <v>30400</v>
      </c>
      <c r="L16" s="45">
        <f t="shared" si="1"/>
        <v>30400</v>
      </c>
      <c r="M16" s="45">
        <f t="shared" si="2"/>
        <v>30400</v>
      </c>
    </row>
    <row r="17" spans="1:13" x14ac:dyDescent="0.25">
      <c r="A17" s="41">
        <v>12</v>
      </c>
      <c r="B17" s="48"/>
      <c r="C17" s="49" t="s">
        <v>92</v>
      </c>
      <c r="D17" s="4" t="s">
        <v>93</v>
      </c>
      <c r="E17" s="41" t="s">
        <v>68</v>
      </c>
      <c r="F17" s="50">
        <v>1</v>
      </c>
      <c r="G17" s="44">
        <f t="shared" si="3"/>
        <v>41432</v>
      </c>
      <c r="H17" s="134">
        <v>0.19</v>
      </c>
      <c r="I17" s="138">
        <v>9718</v>
      </c>
      <c r="J17" s="139">
        <v>51150</v>
      </c>
      <c r="K17" s="45">
        <f t="shared" si="0"/>
        <v>51150</v>
      </c>
      <c r="L17" s="45">
        <f t="shared" si="1"/>
        <v>51150</v>
      </c>
      <c r="M17" s="45">
        <f t="shared" si="2"/>
        <v>51150</v>
      </c>
    </row>
    <row r="18" spans="1:13" ht="45" x14ac:dyDescent="0.25">
      <c r="A18" s="41">
        <v>13</v>
      </c>
      <c r="B18" s="48"/>
      <c r="C18" s="43" t="s">
        <v>94</v>
      </c>
      <c r="D18" s="41" t="s">
        <v>95</v>
      </c>
      <c r="E18" s="41" t="s">
        <v>68</v>
      </c>
      <c r="F18" s="41">
        <v>1</v>
      </c>
      <c r="G18" s="44">
        <f t="shared" si="3"/>
        <v>17793</v>
      </c>
      <c r="H18" s="134">
        <v>0.19</v>
      </c>
      <c r="I18" s="138">
        <v>4173</v>
      </c>
      <c r="J18" s="139">
        <v>21966</v>
      </c>
      <c r="K18" s="45">
        <f t="shared" si="0"/>
        <v>21966</v>
      </c>
      <c r="L18" s="45">
        <f t="shared" si="1"/>
        <v>21966</v>
      </c>
      <c r="M18" s="45">
        <f t="shared" si="2"/>
        <v>21966</v>
      </c>
    </row>
    <row r="19" spans="1:13" x14ac:dyDescent="0.25">
      <c r="A19" s="41">
        <v>14</v>
      </c>
      <c r="B19" s="48"/>
      <c r="C19" s="49" t="s">
        <v>92</v>
      </c>
      <c r="D19" s="50" t="s">
        <v>96</v>
      </c>
      <c r="E19" s="50" t="s">
        <v>97</v>
      </c>
      <c r="F19" s="50">
        <v>1</v>
      </c>
      <c r="G19" s="44">
        <f t="shared" si="3"/>
        <v>44145</v>
      </c>
      <c r="H19" s="134">
        <v>0.19</v>
      </c>
      <c r="I19" s="138">
        <v>10355</v>
      </c>
      <c r="J19" s="139">
        <v>54500</v>
      </c>
      <c r="K19" s="45">
        <f t="shared" si="0"/>
        <v>54500</v>
      </c>
      <c r="L19" s="45">
        <f t="shared" si="1"/>
        <v>54500</v>
      </c>
      <c r="M19" s="45">
        <f t="shared" si="2"/>
        <v>54500</v>
      </c>
    </row>
    <row r="20" spans="1:13" x14ac:dyDescent="0.25">
      <c r="A20" s="41">
        <v>15</v>
      </c>
      <c r="B20" s="48"/>
      <c r="C20" s="54" t="s">
        <v>98</v>
      </c>
      <c r="D20" s="50" t="s">
        <v>99</v>
      </c>
      <c r="E20" s="55" t="s">
        <v>100</v>
      </c>
      <c r="F20" s="55">
        <v>1</v>
      </c>
      <c r="G20" s="44">
        <f t="shared" si="3"/>
        <v>50990</v>
      </c>
      <c r="H20" s="134">
        <v>0.19</v>
      </c>
      <c r="I20" s="138">
        <v>11960</v>
      </c>
      <c r="J20" s="139">
        <v>62950</v>
      </c>
      <c r="K20" s="45">
        <f t="shared" si="0"/>
        <v>62950</v>
      </c>
      <c r="L20" s="45">
        <f t="shared" si="1"/>
        <v>62950</v>
      </c>
      <c r="M20" s="45">
        <f t="shared" si="2"/>
        <v>62950</v>
      </c>
    </row>
    <row r="21" spans="1:13" x14ac:dyDescent="0.25">
      <c r="A21" s="41">
        <v>16</v>
      </c>
      <c r="B21" s="48"/>
      <c r="C21" s="54" t="s">
        <v>76</v>
      </c>
      <c r="D21" s="50" t="s">
        <v>101</v>
      </c>
      <c r="E21" s="50" t="s">
        <v>68</v>
      </c>
      <c r="F21" s="50">
        <v>1</v>
      </c>
      <c r="G21" s="44">
        <f t="shared" si="3"/>
        <v>32212</v>
      </c>
      <c r="H21" s="134">
        <v>0.19</v>
      </c>
      <c r="I21" s="138">
        <v>7556</v>
      </c>
      <c r="J21" s="139">
        <v>39768</v>
      </c>
      <c r="K21" s="45">
        <f t="shared" si="0"/>
        <v>39768</v>
      </c>
      <c r="L21" s="45">
        <f t="shared" si="1"/>
        <v>39768</v>
      </c>
      <c r="M21" s="45">
        <f t="shared" si="2"/>
        <v>39768</v>
      </c>
    </row>
    <row r="22" spans="1:13" x14ac:dyDescent="0.25">
      <c r="A22" s="41">
        <v>17</v>
      </c>
      <c r="B22" s="48"/>
      <c r="C22" s="56" t="s">
        <v>94</v>
      </c>
      <c r="D22" s="50" t="s">
        <v>102</v>
      </c>
      <c r="E22" s="49" t="s">
        <v>68</v>
      </c>
      <c r="F22" s="50">
        <v>1</v>
      </c>
      <c r="G22" s="44">
        <f t="shared" si="3"/>
        <v>21992</v>
      </c>
      <c r="H22" s="134">
        <v>0.19</v>
      </c>
      <c r="I22" s="138">
        <v>5158</v>
      </c>
      <c r="J22" s="139">
        <v>27150</v>
      </c>
      <c r="K22" s="45">
        <f t="shared" si="0"/>
        <v>27150</v>
      </c>
      <c r="L22" s="45">
        <f t="shared" si="1"/>
        <v>27150</v>
      </c>
      <c r="M22" s="45">
        <f t="shared" si="2"/>
        <v>27150</v>
      </c>
    </row>
    <row r="23" spans="1:13" x14ac:dyDescent="0.25">
      <c r="A23" s="41">
        <v>18</v>
      </c>
      <c r="B23" s="48"/>
      <c r="C23" s="57" t="s">
        <v>94</v>
      </c>
      <c r="D23" s="57" t="s">
        <v>103</v>
      </c>
      <c r="E23" s="58" t="s">
        <v>68</v>
      </c>
      <c r="F23" s="59">
        <v>1</v>
      </c>
      <c r="G23" s="44">
        <f t="shared" si="3"/>
        <v>44307</v>
      </c>
      <c r="H23" s="134">
        <v>0.19</v>
      </c>
      <c r="I23" s="138">
        <v>10393</v>
      </c>
      <c r="J23" s="139">
        <v>54700</v>
      </c>
      <c r="K23" s="45">
        <f t="shared" si="0"/>
        <v>54700</v>
      </c>
      <c r="L23" s="45">
        <f t="shared" si="1"/>
        <v>54700</v>
      </c>
      <c r="M23" s="45">
        <f t="shared" si="2"/>
        <v>54700</v>
      </c>
    </row>
    <row r="24" spans="1:13" x14ac:dyDescent="0.25">
      <c r="A24" s="41">
        <v>19</v>
      </c>
      <c r="B24" s="48"/>
      <c r="C24" s="56" t="s">
        <v>71</v>
      </c>
      <c r="D24" s="54" t="s">
        <v>104</v>
      </c>
      <c r="E24" s="49" t="s">
        <v>68</v>
      </c>
      <c r="F24" s="50">
        <v>1</v>
      </c>
      <c r="G24" s="44">
        <f t="shared" si="3"/>
        <v>27864</v>
      </c>
      <c r="H24" s="134">
        <v>0.19</v>
      </c>
      <c r="I24" s="138">
        <v>6536</v>
      </c>
      <c r="J24" s="139">
        <v>34400</v>
      </c>
      <c r="K24" s="45">
        <f t="shared" si="0"/>
        <v>34400</v>
      </c>
      <c r="L24" s="45">
        <f t="shared" si="1"/>
        <v>34400</v>
      </c>
      <c r="M24" s="45">
        <f t="shared" si="2"/>
        <v>34400</v>
      </c>
    </row>
    <row r="25" spans="1:13" x14ac:dyDescent="0.25">
      <c r="A25" s="41">
        <v>20</v>
      </c>
      <c r="B25" s="48"/>
      <c r="C25" s="56" t="s">
        <v>92</v>
      </c>
      <c r="D25" s="49" t="s">
        <v>105</v>
      </c>
      <c r="E25" s="49" t="s">
        <v>75</v>
      </c>
      <c r="F25" s="50">
        <v>1</v>
      </c>
      <c r="G25" s="44">
        <f t="shared" si="3"/>
        <v>9923</v>
      </c>
      <c r="H25" s="134">
        <v>0.19</v>
      </c>
      <c r="I25" s="138">
        <v>2327</v>
      </c>
      <c r="J25" s="139">
        <v>12250</v>
      </c>
      <c r="K25" s="45">
        <f t="shared" si="0"/>
        <v>12250</v>
      </c>
      <c r="L25" s="45">
        <f t="shared" si="1"/>
        <v>12250</v>
      </c>
      <c r="M25" s="45">
        <f t="shared" si="2"/>
        <v>12250</v>
      </c>
    </row>
    <row r="26" spans="1:13" x14ac:dyDescent="0.25">
      <c r="A26" s="41">
        <v>21</v>
      </c>
      <c r="B26" s="50"/>
      <c r="C26" s="56" t="s">
        <v>71</v>
      </c>
      <c r="D26" s="49" t="s">
        <v>106</v>
      </c>
      <c r="E26" s="49" t="s">
        <v>68</v>
      </c>
      <c r="F26" s="50">
        <v>1</v>
      </c>
      <c r="G26" s="44">
        <f t="shared" si="3"/>
        <v>12879</v>
      </c>
      <c r="H26" s="134">
        <v>0.19</v>
      </c>
      <c r="I26" s="138">
        <v>3021</v>
      </c>
      <c r="J26" s="139">
        <v>15900</v>
      </c>
      <c r="K26" s="45">
        <f t="shared" si="0"/>
        <v>15900</v>
      </c>
      <c r="L26" s="45">
        <f t="shared" si="1"/>
        <v>15900</v>
      </c>
      <c r="M26" s="45">
        <f t="shared" si="2"/>
        <v>15900</v>
      </c>
    </row>
    <row r="27" spans="1:13" x14ac:dyDescent="0.25">
      <c r="A27" s="41">
        <v>22</v>
      </c>
      <c r="B27" s="50"/>
      <c r="C27" s="50" t="s">
        <v>107</v>
      </c>
      <c r="D27" s="49" t="s">
        <v>108</v>
      </c>
      <c r="E27" s="49" t="s">
        <v>109</v>
      </c>
      <c r="F27" s="50">
        <v>1</v>
      </c>
      <c r="G27" s="44">
        <f t="shared" si="3"/>
        <v>19805</v>
      </c>
      <c r="H27" s="134">
        <v>0.19</v>
      </c>
      <c r="I27" s="138">
        <v>4645</v>
      </c>
      <c r="J27" s="139">
        <v>24450</v>
      </c>
      <c r="K27" s="45">
        <f t="shared" si="0"/>
        <v>24450</v>
      </c>
      <c r="L27" s="45">
        <f t="shared" si="1"/>
        <v>24450</v>
      </c>
      <c r="M27" s="45">
        <f t="shared" si="2"/>
        <v>24450</v>
      </c>
    </row>
    <row r="28" spans="1:13" x14ac:dyDescent="0.25">
      <c r="A28" s="41">
        <v>23</v>
      </c>
      <c r="B28" s="50"/>
      <c r="C28" s="60" t="s">
        <v>110</v>
      </c>
      <c r="D28" s="61" t="s">
        <v>111</v>
      </c>
      <c r="E28" s="43" t="s">
        <v>68</v>
      </c>
      <c r="F28" s="41">
        <v>1</v>
      </c>
      <c r="G28" s="44">
        <f t="shared" si="3"/>
        <v>22302</v>
      </c>
      <c r="H28" s="134">
        <v>0.19</v>
      </c>
      <c r="I28" s="138">
        <v>5231</v>
      </c>
      <c r="J28" s="139">
        <v>27533</v>
      </c>
      <c r="K28" s="45">
        <f t="shared" si="0"/>
        <v>27533</v>
      </c>
      <c r="L28" s="45">
        <f t="shared" si="1"/>
        <v>27533</v>
      </c>
      <c r="M28" s="45">
        <f t="shared" si="2"/>
        <v>27533</v>
      </c>
    </row>
    <row r="29" spans="1:13" x14ac:dyDescent="0.25">
      <c r="A29" s="41">
        <v>24</v>
      </c>
      <c r="B29" s="50"/>
      <c r="C29" s="41" t="s">
        <v>112</v>
      </c>
      <c r="D29" s="61" t="s">
        <v>113</v>
      </c>
      <c r="E29" s="43" t="s">
        <v>68</v>
      </c>
      <c r="F29" s="41">
        <v>1</v>
      </c>
      <c r="G29" s="44">
        <f t="shared" si="3"/>
        <v>16767</v>
      </c>
      <c r="H29" s="134">
        <v>0.19</v>
      </c>
      <c r="I29" s="138">
        <v>3933</v>
      </c>
      <c r="J29" s="139">
        <v>20700</v>
      </c>
      <c r="K29" s="45">
        <f t="shared" si="0"/>
        <v>20700</v>
      </c>
      <c r="L29" s="45">
        <f t="shared" si="1"/>
        <v>20700</v>
      </c>
      <c r="M29" s="45">
        <f t="shared" si="2"/>
        <v>20700</v>
      </c>
    </row>
    <row r="30" spans="1:13" x14ac:dyDescent="0.25">
      <c r="A30" s="41">
        <v>25</v>
      </c>
      <c r="B30" s="50"/>
      <c r="C30" s="41" t="s">
        <v>114</v>
      </c>
      <c r="D30" s="61" t="s">
        <v>115</v>
      </c>
      <c r="E30" s="43" t="s">
        <v>75</v>
      </c>
      <c r="F30" s="41">
        <v>1</v>
      </c>
      <c r="G30" s="44">
        <f t="shared" si="3"/>
        <v>21798</v>
      </c>
      <c r="H30" s="134">
        <v>0.19</v>
      </c>
      <c r="I30" s="138">
        <v>5112</v>
      </c>
      <c r="J30" s="139">
        <v>26910</v>
      </c>
      <c r="K30" s="45">
        <f t="shared" si="0"/>
        <v>26910</v>
      </c>
      <c r="L30" s="45">
        <f t="shared" si="1"/>
        <v>26910</v>
      </c>
      <c r="M30" s="45">
        <f t="shared" si="2"/>
        <v>26910</v>
      </c>
    </row>
    <row r="31" spans="1:13" x14ac:dyDescent="0.25">
      <c r="A31" s="41">
        <v>26</v>
      </c>
      <c r="B31" s="50"/>
      <c r="C31" s="41" t="s">
        <v>76</v>
      </c>
      <c r="D31" s="61" t="s">
        <v>116</v>
      </c>
      <c r="E31" s="43" t="s">
        <v>75</v>
      </c>
      <c r="F31" s="41">
        <v>1</v>
      </c>
      <c r="G31" s="44">
        <f t="shared" si="3"/>
        <v>28917</v>
      </c>
      <c r="H31" s="134">
        <v>0.19</v>
      </c>
      <c r="I31" s="138">
        <v>6783</v>
      </c>
      <c r="J31" s="139">
        <v>35700</v>
      </c>
      <c r="K31" s="45">
        <f t="shared" si="0"/>
        <v>35700</v>
      </c>
      <c r="L31" s="45">
        <f t="shared" si="1"/>
        <v>35700</v>
      </c>
      <c r="M31" s="45">
        <f t="shared" si="2"/>
        <v>35700</v>
      </c>
    </row>
    <row r="32" spans="1:13" x14ac:dyDescent="0.25">
      <c r="A32" s="41">
        <v>27</v>
      </c>
      <c r="B32" s="50"/>
      <c r="C32" s="41" t="s">
        <v>114</v>
      </c>
      <c r="D32" s="61" t="s">
        <v>117</v>
      </c>
      <c r="E32" s="43" t="s">
        <v>68</v>
      </c>
      <c r="F32" s="41">
        <v>1</v>
      </c>
      <c r="G32" s="44">
        <f t="shared" si="3"/>
        <v>42412</v>
      </c>
      <c r="H32" s="134">
        <v>0.19</v>
      </c>
      <c r="I32" s="138">
        <v>9948</v>
      </c>
      <c r="J32" s="139">
        <v>52360</v>
      </c>
      <c r="K32" s="45">
        <f t="shared" si="0"/>
        <v>52360</v>
      </c>
      <c r="L32" s="45">
        <f t="shared" si="1"/>
        <v>52360</v>
      </c>
      <c r="M32" s="45">
        <f t="shared" si="2"/>
        <v>52360</v>
      </c>
    </row>
    <row r="33" spans="1:13" x14ac:dyDescent="0.25">
      <c r="A33" s="41">
        <v>28</v>
      </c>
      <c r="B33" s="50"/>
      <c r="C33" s="41" t="s">
        <v>118</v>
      </c>
      <c r="D33" s="61" t="s">
        <v>119</v>
      </c>
      <c r="E33" s="43" t="s">
        <v>75</v>
      </c>
      <c r="F33" s="41">
        <v>1</v>
      </c>
      <c r="G33" s="44">
        <f t="shared" si="3"/>
        <v>19400</v>
      </c>
      <c r="H33" s="134">
        <v>0.19</v>
      </c>
      <c r="I33" s="138">
        <v>4550</v>
      </c>
      <c r="J33" s="139">
        <v>23950</v>
      </c>
      <c r="K33" s="45">
        <f t="shared" si="0"/>
        <v>23950</v>
      </c>
      <c r="L33" s="45">
        <f t="shared" si="1"/>
        <v>23950</v>
      </c>
      <c r="M33" s="45">
        <f t="shared" si="2"/>
        <v>23950</v>
      </c>
    </row>
    <row r="34" spans="1:13" x14ac:dyDescent="0.25">
      <c r="A34" s="41">
        <v>29</v>
      </c>
      <c r="B34" s="50"/>
      <c r="C34" s="41" t="s">
        <v>118</v>
      </c>
      <c r="D34" s="61" t="s">
        <v>120</v>
      </c>
      <c r="E34" s="43" t="s">
        <v>68</v>
      </c>
      <c r="F34" s="41">
        <v>1</v>
      </c>
      <c r="G34" s="44">
        <f t="shared" si="3"/>
        <v>26281</v>
      </c>
      <c r="H34" s="134">
        <v>0.19</v>
      </c>
      <c r="I34" s="138">
        <v>6164</v>
      </c>
      <c r="J34" s="139">
        <v>32445</v>
      </c>
      <c r="K34" s="45">
        <f t="shared" si="0"/>
        <v>32445</v>
      </c>
      <c r="L34" s="45">
        <f t="shared" si="1"/>
        <v>32445</v>
      </c>
      <c r="M34" s="45">
        <f t="shared" si="2"/>
        <v>32445</v>
      </c>
    </row>
    <row r="35" spans="1:13" x14ac:dyDescent="0.25">
      <c r="A35" s="41">
        <v>30</v>
      </c>
      <c r="B35" s="50"/>
      <c r="C35" s="41" t="s">
        <v>118</v>
      </c>
      <c r="D35" s="61" t="s">
        <v>121</v>
      </c>
      <c r="E35" s="43" t="s">
        <v>68</v>
      </c>
      <c r="F35" s="41">
        <v>1</v>
      </c>
      <c r="G35" s="44">
        <f t="shared" si="3"/>
        <v>49775</v>
      </c>
      <c r="H35" s="134">
        <v>0.19</v>
      </c>
      <c r="I35" s="138">
        <v>11675</v>
      </c>
      <c r="J35" s="139">
        <v>61450</v>
      </c>
      <c r="K35" s="45">
        <f t="shared" si="0"/>
        <v>61450</v>
      </c>
      <c r="L35" s="45">
        <f t="shared" si="1"/>
        <v>61450</v>
      </c>
      <c r="M35" s="45">
        <f t="shared" si="2"/>
        <v>61450</v>
      </c>
    </row>
    <row r="36" spans="1:13" x14ac:dyDescent="0.25">
      <c r="A36" s="41">
        <v>31</v>
      </c>
      <c r="B36" s="50"/>
      <c r="C36" s="41" t="s">
        <v>118</v>
      </c>
      <c r="D36" s="61" t="s">
        <v>122</v>
      </c>
      <c r="E36" s="43" t="s">
        <v>68</v>
      </c>
      <c r="F36" s="41">
        <v>1</v>
      </c>
      <c r="G36" s="44">
        <f t="shared" si="3"/>
        <v>48840</v>
      </c>
      <c r="H36" s="134">
        <v>0.19</v>
      </c>
      <c r="I36" s="138">
        <v>11456</v>
      </c>
      <c r="J36" s="139">
        <v>60296</v>
      </c>
      <c r="K36" s="45">
        <f t="shared" si="0"/>
        <v>60296</v>
      </c>
      <c r="L36" s="45">
        <f t="shared" si="1"/>
        <v>60296</v>
      </c>
      <c r="M36" s="45">
        <f t="shared" si="2"/>
        <v>60296</v>
      </c>
    </row>
    <row r="37" spans="1:13" x14ac:dyDescent="0.25">
      <c r="A37" s="41">
        <v>32</v>
      </c>
      <c r="B37" s="50"/>
      <c r="C37" s="41" t="s">
        <v>76</v>
      </c>
      <c r="D37" s="61" t="s">
        <v>123</v>
      </c>
      <c r="E37" s="43" t="s">
        <v>68</v>
      </c>
      <c r="F37" s="41">
        <v>1</v>
      </c>
      <c r="G37" s="44">
        <f t="shared" si="3"/>
        <v>17172</v>
      </c>
      <c r="H37" s="134">
        <v>0.19</v>
      </c>
      <c r="I37" s="138">
        <v>4028</v>
      </c>
      <c r="J37" s="139">
        <v>21200</v>
      </c>
      <c r="K37" s="45">
        <f t="shared" si="0"/>
        <v>21200</v>
      </c>
      <c r="L37" s="45">
        <f t="shared" si="1"/>
        <v>21200</v>
      </c>
      <c r="M37" s="45">
        <f t="shared" si="2"/>
        <v>21200</v>
      </c>
    </row>
    <row r="38" spans="1:13" x14ac:dyDescent="0.25">
      <c r="A38" s="41">
        <v>33</v>
      </c>
      <c r="B38" s="50"/>
      <c r="C38" s="41" t="s">
        <v>71</v>
      </c>
      <c r="D38" s="61" t="s">
        <v>124</v>
      </c>
      <c r="E38" s="43" t="s">
        <v>68</v>
      </c>
      <c r="F38" s="41">
        <v>1</v>
      </c>
      <c r="G38" s="44">
        <f t="shared" si="3"/>
        <v>21020</v>
      </c>
      <c r="H38" s="134">
        <v>0.19</v>
      </c>
      <c r="I38" s="138">
        <v>4930</v>
      </c>
      <c r="J38" s="139">
        <v>25950</v>
      </c>
      <c r="K38" s="45">
        <f t="shared" si="0"/>
        <v>25950</v>
      </c>
      <c r="L38" s="45">
        <f t="shared" si="1"/>
        <v>25950</v>
      </c>
      <c r="M38" s="45">
        <f t="shared" si="2"/>
        <v>25950</v>
      </c>
    </row>
    <row r="39" spans="1:13" x14ac:dyDescent="0.25">
      <c r="A39" s="41">
        <v>34</v>
      </c>
      <c r="B39" s="50"/>
      <c r="C39" s="41" t="s">
        <v>112</v>
      </c>
      <c r="D39" s="61" t="s">
        <v>125</v>
      </c>
      <c r="E39" s="43" t="s">
        <v>68</v>
      </c>
      <c r="F39" s="41">
        <v>1</v>
      </c>
      <c r="G39" s="44">
        <f t="shared" si="3"/>
        <v>11502</v>
      </c>
      <c r="H39" s="134">
        <v>0.19</v>
      </c>
      <c r="I39" s="138">
        <v>2698</v>
      </c>
      <c r="J39" s="139">
        <v>14200</v>
      </c>
      <c r="K39" s="45">
        <f t="shared" si="0"/>
        <v>14200</v>
      </c>
      <c r="L39" s="45">
        <f t="shared" si="1"/>
        <v>14200</v>
      </c>
      <c r="M39" s="45">
        <f t="shared" si="2"/>
        <v>14200</v>
      </c>
    </row>
    <row r="40" spans="1:13" ht="90" x14ac:dyDescent="0.25">
      <c r="A40" s="41">
        <v>35</v>
      </c>
      <c r="B40" s="48"/>
      <c r="C40" s="49" t="s">
        <v>126</v>
      </c>
      <c r="D40" s="61" t="s">
        <v>127</v>
      </c>
      <c r="E40" s="43" t="s">
        <v>10</v>
      </c>
      <c r="F40" s="41">
        <v>1</v>
      </c>
      <c r="G40" s="44">
        <f t="shared" si="3"/>
        <v>4431996</v>
      </c>
      <c r="H40" s="134">
        <v>0.19</v>
      </c>
      <c r="I40" s="138">
        <v>1039604</v>
      </c>
      <c r="J40" s="139">
        <v>5471600</v>
      </c>
      <c r="K40" s="45">
        <f>F40*J40</f>
        <v>5471600</v>
      </c>
      <c r="L40" s="45">
        <f t="shared" si="1"/>
        <v>5471600</v>
      </c>
      <c r="M40" s="45">
        <f t="shared" si="2"/>
        <v>5471600</v>
      </c>
    </row>
    <row r="41" spans="1:13" x14ac:dyDescent="0.25">
      <c r="K41" s="142">
        <f>SUM(K6:K40)</f>
        <v>7386111</v>
      </c>
      <c r="M41" s="149">
        <f>SUM(M6:M40)</f>
        <v>7386111</v>
      </c>
    </row>
    <row r="47" spans="1:13" x14ac:dyDescent="0.25">
      <c r="A47" s="36"/>
      <c r="B47" s="36"/>
      <c r="C47" s="35"/>
      <c r="D47" s="35"/>
      <c r="G47" s="62"/>
      <c r="H47" s="62"/>
      <c r="I47" s="62"/>
      <c r="J47" s="62"/>
      <c r="K47" s="40"/>
      <c r="L47" s="40"/>
    </row>
    <row r="48" spans="1:13" ht="18.75" x14ac:dyDescent="0.25">
      <c r="G48" s="62"/>
      <c r="H48" s="62"/>
      <c r="I48" s="62"/>
      <c r="J48" s="63">
        <f>SUM(J6:J47)</f>
        <v>7386111</v>
      </c>
      <c r="K48" s="64">
        <f>SUM(K6:K47)</f>
        <v>14772222</v>
      </c>
      <c r="L48" s="64">
        <f>SUM(L6:L47)</f>
        <v>7386111</v>
      </c>
    </row>
    <row r="49" spans="1:10" x14ac:dyDescent="0.25">
      <c r="G49" s="62"/>
      <c r="H49" s="62"/>
      <c r="I49" s="62"/>
      <c r="J49" s="62"/>
    </row>
    <row r="50" spans="1:10" ht="30" x14ac:dyDescent="0.25">
      <c r="B50" s="30" t="s">
        <v>128</v>
      </c>
      <c r="C50" s="164" t="s">
        <v>129</v>
      </c>
      <c r="D50" s="164"/>
      <c r="G50" s="62"/>
      <c r="H50" s="62"/>
      <c r="I50" s="62"/>
      <c r="J50" s="62"/>
    </row>
    <row r="51" spans="1:10" x14ac:dyDescent="0.25">
      <c r="C51" s="164" t="s">
        <v>64</v>
      </c>
      <c r="D51" s="164"/>
      <c r="G51" s="62"/>
      <c r="H51" s="62"/>
      <c r="I51" s="62"/>
      <c r="J51" s="62"/>
    </row>
    <row r="52" spans="1:10" s="34" customFormat="1" x14ac:dyDescent="0.25">
      <c r="A52" s="30"/>
      <c r="B52" s="30" t="s">
        <v>130</v>
      </c>
      <c r="C52" s="164" t="s">
        <v>131</v>
      </c>
      <c r="D52" s="164"/>
      <c r="E52" s="35"/>
      <c r="F52" s="36"/>
      <c r="G52" s="62"/>
      <c r="H52" s="62"/>
      <c r="I52" s="62"/>
      <c r="J52" s="62"/>
    </row>
    <row r="53" spans="1:10" s="34" customFormat="1" x14ac:dyDescent="0.25">
      <c r="A53" s="30"/>
      <c r="B53" s="30" t="s">
        <v>132</v>
      </c>
      <c r="C53" s="164"/>
      <c r="D53" s="164"/>
      <c r="E53" s="35"/>
      <c r="F53" s="36"/>
      <c r="G53" s="62"/>
      <c r="H53" s="62"/>
      <c r="I53" s="62"/>
      <c r="J53" s="62"/>
    </row>
    <row r="54" spans="1:10" x14ac:dyDescent="0.25">
      <c r="G54" s="62"/>
      <c r="H54" s="62"/>
      <c r="I54" s="62"/>
      <c r="J54" s="62"/>
    </row>
    <row r="55" spans="1:10" x14ac:dyDescent="0.25">
      <c r="G55" s="62"/>
      <c r="H55" s="62"/>
      <c r="I55" s="62"/>
      <c r="J55" s="62"/>
    </row>
    <row r="56" spans="1:10" x14ac:dyDescent="0.25">
      <c r="G56" s="62"/>
      <c r="H56" s="62"/>
      <c r="I56" s="62"/>
      <c r="J56" s="62"/>
    </row>
    <row r="57" spans="1:10" x14ac:dyDescent="0.25">
      <c r="G57" s="62"/>
      <c r="H57" s="62"/>
      <c r="I57" s="62"/>
      <c r="J57" s="62"/>
    </row>
    <row r="58" spans="1:10" ht="15.75" x14ac:dyDescent="0.25">
      <c r="G58" s="65"/>
      <c r="H58" s="65"/>
      <c r="I58" s="66"/>
      <c r="J58" s="66"/>
    </row>
    <row r="59" spans="1:10" x14ac:dyDescent="0.25">
      <c r="G59" s="67"/>
      <c r="H59" s="67"/>
    </row>
    <row r="60" spans="1:10" ht="15.75" x14ac:dyDescent="0.25">
      <c r="G60" s="68"/>
      <c r="H60" s="68"/>
    </row>
    <row r="61" spans="1:10" x14ac:dyDescent="0.25">
      <c r="G61" s="69"/>
      <c r="H61" s="69"/>
    </row>
    <row r="62" spans="1:10" x14ac:dyDescent="0.25">
      <c r="G62" s="69"/>
      <c r="H62" s="69"/>
    </row>
    <row r="63" spans="1:10" x14ac:dyDescent="0.25">
      <c r="G63" s="69"/>
      <c r="H63" s="69"/>
    </row>
  </sheetData>
  <mergeCells count="8">
    <mergeCell ref="C51:D51"/>
    <mergeCell ref="C52:D53"/>
    <mergeCell ref="A1:B1"/>
    <mergeCell ref="C1:J1"/>
    <mergeCell ref="A2:D2"/>
    <mergeCell ref="B3:J3"/>
    <mergeCell ref="A4:C4"/>
    <mergeCell ref="C50:D5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3BF49-40D3-41B2-9D67-23F148801E78}">
  <dimension ref="A1:O40"/>
  <sheetViews>
    <sheetView showGridLines="0" topLeftCell="A7" zoomScaleNormal="100" workbookViewId="0">
      <selection activeCell="C5" sqref="C5"/>
    </sheetView>
  </sheetViews>
  <sheetFormatPr baseColWidth="10" defaultColWidth="11.42578125" defaultRowHeight="15" x14ac:dyDescent="0.25"/>
  <cols>
    <col min="1" max="2" width="11.42578125" style="1"/>
    <col min="3" max="3" width="25.5703125" style="1" customWidth="1"/>
    <col min="4" max="4" width="28.5703125" style="1" customWidth="1"/>
    <col min="5" max="5" width="18.140625" style="2" customWidth="1"/>
    <col min="6" max="6" width="45.85546875" style="1" customWidth="1"/>
    <col min="7" max="7" width="14.85546875" style="1" customWidth="1"/>
    <col min="8" max="8" width="12.85546875" style="1" customWidth="1"/>
    <col min="9" max="9" width="13.7109375" style="1" customWidth="1"/>
    <col min="10" max="10" width="18.5703125" style="2" customWidth="1"/>
    <col min="11" max="11" width="14.85546875" style="1" customWidth="1"/>
    <col min="12" max="12" width="0" style="1" hidden="1" customWidth="1"/>
    <col min="13" max="13" width="11.85546875" style="1" bestFit="1" customWidth="1"/>
    <col min="14" max="14" width="14.85546875" style="1" customWidth="1"/>
    <col min="15" max="16384" width="11.42578125" style="1"/>
  </cols>
  <sheetData>
    <row r="1" spans="1:15" ht="87" customHeight="1" x14ac:dyDescent="0.25">
      <c r="A1" s="165"/>
      <c r="B1" s="165"/>
      <c r="C1" s="166" t="s">
        <v>62</v>
      </c>
      <c r="D1" s="167"/>
      <c r="E1" s="167"/>
      <c r="F1" s="167"/>
      <c r="G1" s="167"/>
      <c r="H1" s="167"/>
      <c r="I1" s="167"/>
      <c r="J1" s="167"/>
    </row>
    <row r="2" spans="1:15" x14ac:dyDescent="0.25">
      <c r="C2" s="4"/>
      <c r="D2" s="4"/>
      <c r="E2" s="5"/>
      <c r="F2" s="4"/>
      <c r="G2" s="4"/>
      <c r="H2" s="4"/>
    </row>
    <row r="3" spans="1:15" ht="60.95" customHeight="1" x14ac:dyDescent="0.25">
      <c r="A3" s="158" t="s">
        <v>0</v>
      </c>
      <c r="B3" s="158"/>
      <c r="C3" s="158"/>
      <c r="D3" s="170" t="s">
        <v>63</v>
      </c>
      <c r="E3" s="170"/>
      <c r="F3" s="170"/>
      <c r="G3" s="170"/>
      <c r="H3" s="170"/>
    </row>
    <row r="4" spans="1:15" ht="17.25" thickBot="1" x14ac:dyDescent="0.3">
      <c r="A4" s="7"/>
      <c r="B4" s="7"/>
      <c r="C4" s="7"/>
      <c r="D4" s="7"/>
      <c r="E4" s="8"/>
      <c r="F4" s="7"/>
      <c r="G4" s="7"/>
      <c r="H4" s="7"/>
    </row>
    <row r="5" spans="1:15" ht="47.25" customHeight="1" x14ac:dyDescent="0.25">
      <c r="A5" s="88" t="s">
        <v>1</v>
      </c>
      <c r="B5" s="88" t="s">
        <v>2</v>
      </c>
      <c r="C5" s="88" t="s">
        <v>3</v>
      </c>
      <c r="D5" s="88" t="s">
        <v>4</v>
      </c>
      <c r="E5" s="88" t="s">
        <v>12</v>
      </c>
      <c r="F5" s="88" t="s">
        <v>13</v>
      </c>
      <c r="G5" s="88" t="s">
        <v>5</v>
      </c>
      <c r="H5" s="24" t="s">
        <v>6</v>
      </c>
      <c r="I5" s="24" t="s">
        <v>7</v>
      </c>
      <c r="J5" s="24" t="s">
        <v>8</v>
      </c>
      <c r="K5" s="25" t="s">
        <v>9</v>
      </c>
      <c r="M5" s="154" t="s">
        <v>317</v>
      </c>
      <c r="N5" s="154" t="s">
        <v>319</v>
      </c>
      <c r="O5" s="153"/>
    </row>
    <row r="6" spans="1:15" ht="25.5" x14ac:dyDescent="0.2">
      <c r="A6" s="72">
        <v>1</v>
      </c>
      <c r="B6" s="72"/>
      <c r="C6" s="70" t="s">
        <v>211</v>
      </c>
      <c r="D6" s="87" t="s">
        <v>215</v>
      </c>
      <c r="E6" s="70" t="s">
        <v>209</v>
      </c>
      <c r="F6" s="80" t="s">
        <v>214</v>
      </c>
      <c r="G6" s="70">
        <v>2</v>
      </c>
      <c r="H6" s="71">
        <v>158824</v>
      </c>
      <c r="I6" s="26">
        <f>+H6*19%</f>
        <v>30176.560000000001</v>
      </c>
      <c r="J6" s="90">
        <f>+H6+I6</f>
        <v>189000.56</v>
      </c>
      <c r="K6" s="27">
        <f t="shared" ref="K6:K25" si="0">+J6*G6</f>
        <v>378001.12</v>
      </c>
      <c r="L6" s="152"/>
      <c r="M6" s="151">
        <f>J6</f>
        <v>189000.56</v>
      </c>
      <c r="N6" s="151">
        <f>M6*G6</f>
        <v>378001.12</v>
      </c>
    </row>
    <row r="7" spans="1:15" ht="25.5" x14ac:dyDescent="0.25">
      <c r="A7" s="72">
        <v>2</v>
      </c>
      <c r="B7" s="72"/>
      <c r="C7" s="70" t="s">
        <v>211</v>
      </c>
      <c r="D7" s="86" t="s">
        <v>213</v>
      </c>
      <c r="E7" s="70" t="s">
        <v>209</v>
      </c>
      <c r="F7" s="80" t="s">
        <v>212</v>
      </c>
      <c r="G7" s="70">
        <v>2</v>
      </c>
      <c r="H7" s="71">
        <v>158824</v>
      </c>
      <c r="I7" s="26">
        <f>+H7*19%</f>
        <v>30176.560000000001</v>
      </c>
      <c r="J7" s="90">
        <f>+H7+I7</f>
        <v>189000.56</v>
      </c>
      <c r="K7" s="27">
        <f t="shared" si="0"/>
        <v>378001.12</v>
      </c>
      <c r="L7" s="152"/>
      <c r="M7" s="151">
        <f t="shared" ref="M7:M31" si="1">J7</f>
        <v>189000.56</v>
      </c>
      <c r="N7" s="151">
        <f t="shared" ref="N7:N31" si="2">M7*G7</f>
        <v>378001.12</v>
      </c>
    </row>
    <row r="8" spans="1:15" ht="25.5" x14ac:dyDescent="0.25">
      <c r="A8" s="72">
        <v>3</v>
      </c>
      <c r="B8" s="72"/>
      <c r="C8" s="70" t="s">
        <v>211</v>
      </c>
      <c r="D8" s="86" t="s">
        <v>210</v>
      </c>
      <c r="E8" s="70" t="s">
        <v>209</v>
      </c>
      <c r="F8" s="80" t="s">
        <v>208</v>
      </c>
      <c r="G8" s="70">
        <v>2</v>
      </c>
      <c r="H8" s="71">
        <v>158824</v>
      </c>
      <c r="I8" s="26">
        <f>+H8*19%</f>
        <v>30176.560000000001</v>
      </c>
      <c r="J8" s="90">
        <f>+H8+I8</f>
        <v>189000.56</v>
      </c>
      <c r="K8" s="27">
        <f t="shared" si="0"/>
        <v>378001.12</v>
      </c>
      <c r="L8" s="152"/>
      <c r="M8" s="151">
        <f t="shared" si="1"/>
        <v>189000.56</v>
      </c>
      <c r="N8" s="151">
        <f t="shared" si="2"/>
        <v>378001.12</v>
      </c>
    </row>
    <row r="9" spans="1:15" ht="27" customHeight="1" x14ac:dyDescent="0.25">
      <c r="A9" s="72">
        <v>4</v>
      </c>
      <c r="B9" s="72"/>
      <c r="C9" s="70" t="s">
        <v>207</v>
      </c>
      <c r="D9" s="82" t="s">
        <v>206</v>
      </c>
      <c r="E9" s="70" t="s">
        <v>33</v>
      </c>
      <c r="F9" s="112" t="s">
        <v>205</v>
      </c>
      <c r="G9" s="70">
        <v>10</v>
      </c>
      <c r="H9" s="71">
        <v>924</v>
      </c>
      <c r="I9" s="26">
        <f>+H9*19%</f>
        <v>175.56</v>
      </c>
      <c r="J9" s="90">
        <f>+H9+I9</f>
        <v>1099.56</v>
      </c>
      <c r="K9" s="27">
        <f t="shared" si="0"/>
        <v>10995.599999999999</v>
      </c>
      <c r="L9" s="152"/>
      <c r="M9" s="151">
        <f t="shared" si="1"/>
        <v>1099.56</v>
      </c>
      <c r="N9" s="151">
        <f t="shared" si="2"/>
        <v>10995.599999999999</v>
      </c>
    </row>
    <row r="10" spans="1:15" ht="38.25" x14ac:dyDescent="0.25">
      <c r="A10" s="72">
        <v>5</v>
      </c>
      <c r="B10" s="72"/>
      <c r="C10" s="70" t="s">
        <v>204</v>
      </c>
      <c r="D10" s="82" t="s">
        <v>203</v>
      </c>
      <c r="E10" s="70" t="s">
        <v>33</v>
      </c>
      <c r="F10" s="112" t="s">
        <v>202</v>
      </c>
      <c r="G10" s="70">
        <v>5</v>
      </c>
      <c r="H10" s="71">
        <v>10125</v>
      </c>
      <c r="I10" s="26">
        <f t="shared" ref="I10:I31" si="3">+H10*19%</f>
        <v>1923.75</v>
      </c>
      <c r="J10" s="90">
        <f t="shared" ref="J10:J31" si="4">+H10+I10</f>
        <v>12048.75</v>
      </c>
      <c r="K10" s="27">
        <f t="shared" si="0"/>
        <v>60243.75</v>
      </c>
      <c r="L10" s="152"/>
      <c r="M10" s="151">
        <f t="shared" si="1"/>
        <v>12048.75</v>
      </c>
      <c r="N10" s="151">
        <f t="shared" si="2"/>
        <v>60243.75</v>
      </c>
    </row>
    <row r="11" spans="1:15" ht="25.5" x14ac:dyDescent="0.25">
      <c r="A11" s="72">
        <v>6</v>
      </c>
      <c r="B11" s="72"/>
      <c r="C11" s="70" t="s">
        <v>201</v>
      </c>
      <c r="D11" s="82" t="s">
        <v>200</v>
      </c>
      <c r="E11" s="70" t="s">
        <v>33</v>
      </c>
      <c r="F11" s="112" t="s">
        <v>199</v>
      </c>
      <c r="G11" s="70">
        <v>10</v>
      </c>
      <c r="H11" s="71">
        <v>924</v>
      </c>
      <c r="I11" s="26">
        <f t="shared" si="3"/>
        <v>175.56</v>
      </c>
      <c r="J11" s="90">
        <f t="shared" si="4"/>
        <v>1099.56</v>
      </c>
      <c r="K11" s="27">
        <f t="shared" si="0"/>
        <v>10995.599999999999</v>
      </c>
      <c r="L11" s="152"/>
      <c r="M11" s="151">
        <f t="shared" si="1"/>
        <v>1099.56</v>
      </c>
      <c r="N11" s="151">
        <f t="shared" si="2"/>
        <v>10995.599999999999</v>
      </c>
    </row>
    <row r="12" spans="1:15" ht="32.25" customHeight="1" x14ac:dyDescent="0.25">
      <c r="A12" s="72">
        <v>7</v>
      </c>
      <c r="B12" s="72"/>
      <c r="C12" s="82" t="s">
        <v>198</v>
      </c>
      <c r="D12" s="1" t="s">
        <v>197</v>
      </c>
      <c r="E12" s="70" t="s">
        <v>33</v>
      </c>
      <c r="F12" s="112" t="s">
        <v>196</v>
      </c>
      <c r="G12" s="70">
        <v>10</v>
      </c>
      <c r="H12" s="71">
        <v>26900</v>
      </c>
      <c r="I12" s="26">
        <f t="shared" si="3"/>
        <v>5111</v>
      </c>
      <c r="J12" s="90">
        <f t="shared" si="4"/>
        <v>32011</v>
      </c>
      <c r="K12" s="27">
        <f t="shared" si="0"/>
        <v>320110</v>
      </c>
      <c r="L12" s="152"/>
      <c r="M12" s="151">
        <f t="shared" si="1"/>
        <v>32011</v>
      </c>
      <c r="N12" s="151">
        <f t="shared" si="2"/>
        <v>320110</v>
      </c>
    </row>
    <row r="13" spans="1:15" ht="30" customHeight="1" x14ac:dyDescent="0.25">
      <c r="A13" s="72">
        <v>8</v>
      </c>
      <c r="B13" s="72"/>
      <c r="C13" s="70" t="s">
        <v>195</v>
      </c>
      <c r="D13" s="82" t="s">
        <v>194</v>
      </c>
      <c r="E13" s="70" t="s">
        <v>193</v>
      </c>
      <c r="F13" s="80" t="s">
        <v>192</v>
      </c>
      <c r="G13" s="70">
        <v>10</v>
      </c>
      <c r="H13" s="71">
        <v>52941</v>
      </c>
      <c r="I13" s="26">
        <f t="shared" si="3"/>
        <v>10058.790000000001</v>
      </c>
      <c r="J13" s="90">
        <f t="shared" si="4"/>
        <v>62999.79</v>
      </c>
      <c r="K13" s="27">
        <f t="shared" si="0"/>
        <v>629997.9</v>
      </c>
      <c r="L13" s="152"/>
      <c r="M13" s="151">
        <f t="shared" si="1"/>
        <v>62999.79</v>
      </c>
      <c r="N13" s="151">
        <f t="shared" si="2"/>
        <v>629997.9</v>
      </c>
    </row>
    <row r="14" spans="1:15" ht="30" customHeight="1" x14ac:dyDescent="0.25">
      <c r="A14" s="72">
        <v>9</v>
      </c>
      <c r="B14" s="72"/>
      <c r="C14" s="70" t="s">
        <v>191</v>
      </c>
      <c r="D14" s="82" t="s">
        <v>190</v>
      </c>
      <c r="E14" s="70" t="s">
        <v>33</v>
      </c>
      <c r="F14" s="80" t="s">
        <v>189</v>
      </c>
      <c r="G14" s="70">
        <v>10</v>
      </c>
      <c r="H14" s="71">
        <v>25098</v>
      </c>
      <c r="I14" s="26">
        <f t="shared" si="3"/>
        <v>4768.62</v>
      </c>
      <c r="J14" s="90">
        <f t="shared" si="4"/>
        <v>29866.62</v>
      </c>
      <c r="K14" s="27">
        <f t="shared" si="0"/>
        <v>298666.2</v>
      </c>
      <c r="L14" s="152"/>
      <c r="M14" s="151">
        <f t="shared" si="1"/>
        <v>29866.62</v>
      </c>
      <c r="N14" s="151">
        <f t="shared" si="2"/>
        <v>298666.2</v>
      </c>
    </row>
    <row r="15" spans="1:15" ht="36" customHeight="1" x14ac:dyDescent="0.25">
      <c r="A15" s="72">
        <v>10</v>
      </c>
      <c r="B15" s="72"/>
      <c r="C15" s="113" t="s">
        <v>188</v>
      </c>
      <c r="D15" s="114" t="s">
        <v>187</v>
      </c>
      <c r="E15" s="113" t="s">
        <v>33</v>
      </c>
      <c r="F15" s="112" t="s">
        <v>186</v>
      </c>
      <c r="G15" s="113">
        <v>10</v>
      </c>
      <c r="H15" s="115">
        <v>126779</v>
      </c>
      <c r="I15" s="116">
        <f t="shared" si="3"/>
        <v>24088.010000000002</v>
      </c>
      <c r="J15" s="116">
        <f t="shared" si="4"/>
        <v>150867.01</v>
      </c>
      <c r="K15" s="117">
        <f t="shared" si="0"/>
        <v>1508670.1</v>
      </c>
      <c r="L15" s="152"/>
      <c r="M15" s="151">
        <f t="shared" si="1"/>
        <v>150867.01</v>
      </c>
      <c r="N15" s="151">
        <f t="shared" si="2"/>
        <v>1508670.1</v>
      </c>
    </row>
    <row r="16" spans="1:15" ht="30" customHeight="1" x14ac:dyDescent="0.25">
      <c r="A16" s="72">
        <v>11</v>
      </c>
      <c r="B16" s="72"/>
      <c r="C16" s="70" t="s">
        <v>148</v>
      </c>
      <c r="D16" s="82" t="s">
        <v>185</v>
      </c>
      <c r="E16" s="70" t="s">
        <v>33</v>
      </c>
      <c r="F16" s="80" t="s">
        <v>184</v>
      </c>
      <c r="G16" s="70">
        <v>10</v>
      </c>
      <c r="H16" s="71">
        <v>18000</v>
      </c>
      <c r="I16" s="26">
        <f t="shared" si="3"/>
        <v>3420</v>
      </c>
      <c r="J16" s="90">
        <f t="shared" si="4"/>
        <v>21420</v>
      </c>
      <c r="K16" s="27">
        <f t="shared" si="0"/>
        <v>214200</v>
      </c>
      <c r="L16" s="152"/>
      <c r="M16" s="151">
        <f t="shared" si="1"/>
        <v>21420</v>
      </c>
      <c r="N16" s="151">
        <f t="shared" si="2"/>
        <v>214200</v>
      </c>
    </row>
    <row r="17" spans="1:14" ht="25.5" x14ac:dyDescent="0.25">
      <c r="A17" s="72">
        <v>12</v>
      </c>
      <c r="B17" s="72"/>
      <c r="C17" s="70" t="s">
        <v>183</v>
      </c>
      <c r="D17" s="82" t="s">
        <v>182</v>
      </c>
      <c r="E17" s="70" t="s">
        <v>33</v>
      </c>
      <c r="F17" s="80" t="s">
        <v>181</v>
      </c>
      <c r="G17" s="70">
        <v>1</v>
      </c>
      <c r="H17" s="71">
        <v>26900</v>
      </c>
      <c r="I17" s="26">
        <f t="shared" si="3"/>
        <v>5111</v>
      </c>
      <c r="J17" s="90">
        <f t="shared" si="4"/>
        <v>32011</v>
      </c>
      <c r="K17" s="27">
        <f t="shared" si="0"/>
        <v>32011</v>
      </c>
      <c r="L17" s="152"/>
      <c r="M17" s="151">
        <f t="shared" si="1"/>
        <v>32011</v>
      </c>
      <c r="N17" s="151">
        <f t="shared" si="2"/>
        <v>32011</v>
      </c>
    </row>
    <row r="18" spans="1:14" ht="26.25" thickBot="1" x14ac:dyDescent="0.3">
      <c r="A18" s="72">
        <v>13</v>
      </c>
      <c r="B18" s="72"/>
      <c r="C18" s="70" t="s">
        <v>180</v>
      </c>
      <c r="D18" s="85" t="s">
        <v>179</v>
      </c>
      <c r="E18" s="70" t="s">
        <v>178</v>
      </c>
      <c r="F18" s="80" t="s">
        <v>177</v>
      </c>
      <c r="G18" s="70">
        <v>7</v>
      </c>
      <c r="H18" s="71">
        <v>850</v>
      </c>
      <c r="I18" s="26">
        <f t="shared" si="3"/>
        <v>161.5</v>
      </c>
      <c r="J18" s="90">
        <f t="shared" si="4"/>
        <v>1011.5</v>
      </c>
      <c r="K18" s="27">
        <f t="shared" si="0"/>
        <v>7080.5</v>
      </c>
      <c r="L18" s="152"/>
      <c r="M18" s="151">
        <f t="shared" si="1"/>
        <v>1011.5</v>
      </c>
      <c r="N18" s="151">
        <f t="shared" si="2"/>
        <v>7080.5</v>
      </c>
    </row>
    <row r="19" spans="1:14" ht="26.25" thickBot="1" x14ac:dyDescent="0.3">
      <c r="A19" s="72">
        <v>14</v>
      </c>
      <c r="B19" s="72"/>
      <c r="C19" s="77" t="s">
        <v>176</v>
      </c>
      <c r="D19" s="76" t="s">
        <v>175</v>
      </c>
      <c r="E19" s="73" t="s">
        <v>33</v>
      </c>
      <c r="F19" s="80" t="s">
        <v>174</v>
      </c>
      <c r="G19" s="70">
        <v>50</v>
      </c>
      <c r="H19" s="71">
        <v>210</v>
      </c>
      <c r="I19" s="26">
        <f t="shared" si="3"/>
        <v>39.9</v>
      </c>
      <c r="J19" s="90">
        <f t="shared" si="4"/>
        <v>249.9</v>
      </c>
      <c r="K19" s="27">
        <f t="shared" si="0"/>
        <v>12495</v>
      </c>
      <c r="L19" s="152"/>
      <c r="M19" s="151">
        <f t="shared" si="1"/>
        <v>249.9</v>
      </c>
      <c r="N19" s="151">
        <f t="shared" si="2"/>
        <v>12495</v>
      </c>
    </row>
    <row r="20" spans="1:14" ht="26.25" thickBot="1" x14ac:dyDescent="0.3">
      <c r="A20" s="72">
        <v>15</v>
      </c>
      <c r="B20" s="72"/>
      <c r="C20" s="70" t="s">
        <v>173</v>
      </c>
      <c r="D20" s="84" t="s">
        <v>172</v>
      </c>
      <c r="E20" s="70" t="s">
        <v>33</v>
      </c>
      <c r="F20" s="78" t="s">
        <v>171</v>
      </c>
      <c r="G20" s="70">
        <v>50</v>
      </c>
      <c r="H20" s="71">
        <v>1008</v>
      </c>
      <c r="I20" s="26">
        <f t="shared" si="3"/>
        <v>191.52</v>
      </c>
      <c r="J20" s="90">
        <f t="shared" si="4"/>
        <v>1199.52</v>
      </c>
      <c r="K20" s="27">
        <f t="shared" si="0"/>
        <v>59976</v>
      </c>
      <c r="L20" s="152"/>
      <c r="M20" s="151">
        <f t="shared" si="1"/>
        <v>1199.52</v>
      </c>
      <c r="N20" s="151">
        <f t="shared" si="2"/>
        <v>59976</v>
      </c>
    </row>
    <row r="21" spans="1:14" ht="25.5" x14ac:dyDescent="0.25">
      <c r="A21" s="72">
        <v>16</v>
      </c>
      <c r="B21" s="72"/>
      <c r="C21" s="70" t="s">
        <v>170</v>
      </c>
      <c r="D21" s="83" t="s">
        <v>169</v>
      </c>
      <c r="E21" s="70" t="s">
        <v>33</v>
      </c>
      <c r="F21" s="80" t="s">
        <v>168</v>
      </c>
      <c r="G21" s="70">
        <v>7</v>
      </c>
      <c r="H21" s="71">
        <v>850</v>
      </c>
      <c r="I21" s="26">
        <f t="shared" si="3"/>
        <v>161.5</v>
      </c>
      <c r="J21" s="90">
        <f t="shared" si="4"/>
        <v>1011.5</v>
      </c>
      <c r="K21" s="27">
        <f t="shared" si="0"/>
        <v>7080.5</v>
      </c>
      <c r="L21" s="152"/>
      <c r="M21" s="151">
        <f t="shared" si="1"/>
        <v>1011.5</v>
      </c>
      <c r="N21" s="151">
        <f t="shared" si="2"/>
        <v>7080.5</v>
      </c>
    </row>
    <row r="22" spans="1:14" ht="25.5" x14ac:dyDescent="0.25">
      <c r="A22" s="72">
        <v>7</v>
      </c>
      <c r="B22" s="72"/>
      <c r="C22" s="70" t="s">
        <v>141</v>
      </c>
      <c r="D22" s="82" t="s">
        <v>167</v>
      </c>
      <c r="E22" s="70" t="s">
        <v>33</v>
      </c>
      <c r="F22" s="80" t="s">
        <v>166</v>
      </c>
      <c r="G22" s="70">
        <v>10</v>
      </c>
      <c r="H22" s="71">
        <v>3800</v>
      </c>
      <c r="I22" s="26">
        <f t="shared" si="3"/>
        <v>722</v>
      </c>
      <c r="J22" s="90">
        <f t="shared" si="4"/>
        <v>4522</v>
      </c>
      <c r="K22" s="27">
        <f t="shared" si="0"/>
        <v>45220</v>
      </c>
      <c r="L22" s="152"/>
      <c r="M22" s="151">
        <f t="shared" si="1"/>
        <v>4522</v>
      </c>
      <c r="N22" s="151">
        <f t="shared" si="2"/>
        <v>45220</v>
      </c>
    </row>
    <row r="23" spans="1:14" ht="26.25" customHeight="1" x14ac:dyDescent="0.25">
      <c r="A23" s="72">
        <v>18</v>
      </c>
      <c r="B23" s="72"/>
      <c r="C23" s="70" t="s">
        <v>165</v>
      </c>
      <c r="D23" s="82" t="s">
        <v>165</v>
      </c>
      <c r="E23" s="70" t="s">
        <v>33</v>
      </c>
      <c r="F23" s="80" t="s">
        <v>164</v>
      </c>
      <c r="G23" s="70">
        <v>10</v>
      </c>
      <c r="H23" s="71">
        <v>3361.34</v>
      </c>
      <c r="I23" s="26">
        <f t="shared" si="3"/>
        <v>638.65460000000007</v>
      </c>
      <c r="J23" s="90">
        <f t="shared" si="4"/>
        <v>3999.9946</v>
      </c>
      <c r="K23" s="27">
        <f t="shared" si="0"/>
        <v>39999.945999999996</v>
      </c>
      <c r="L23" s="152"/>
      <c r="M23" s="151">
        <f t="shared" si="1"/>
        <v>3999.9946</v>
      </c>
      <c r="N23" s="151">
        <f t="shared" si="2"/>
        <v>39999.945999999996</v>
      </c>
    </row>
    <row r="24" spans="1:14" ht="25.5" customHeight="1" x14ac:dyDescent="0.25">
      <c r="A24" s="72">
        <v>19</v>
      </c>
      <c r="B24" s="72"/>
      <c r="C24" s="70" t="s">
        <v>163</v>
      </c>
      <c r="D24" s="82" t="s">
        <v>162</v>
      </c>
      <c r="E24" s="70" t="s">
        <v>33</v>
      </c>
      <c r="F24" s="80" t="s">
        <v>161</v>
      </c>
      <c r="G24" s="70">
        <v>10</v>
      </c>
      <c r="H24" s="71">
        <v>5900</v>
      </c>
      <c r="I24" s="26">
        <f t="shared" si="3"/>
        <v>1121</v>
      </c>
      <c r="J24" s="90">
        <f t="shared" si="4"/>
        <v>7021</v>
      </c>
      <c r="K24" s="27">
        <f t="shared" si="0"/>
        <v>70210</v>
      </c>
      <c r="L24" s="152"/>
      <c r="M24" s="151">
        <f t="shared" si="1"/>
        <v>7021</v>
      </c>
      <c r="N24" s="151">
        <f t="shared" si="2"/>
        <v>70210</v>
      </c>
    </row>
    <row r="25" spans="1:14" ht="42.75" customHeight="1" x14ac:dyDescent="0.25">
      <c r="A25" s="72">
        <v>20</v>
      </c>
      <c r="B25" s="72"/>
      <c r="C25" s="70" t="s">
        <v>160</v>
      </c>
      <c r="D25" s="82" t="s">
        <v>159</v>
      </c>
      <c r="E25" s="70" t="s">
        <v>33</v>
      </c>
      <c r="F25" s="112" t="s">
        <v>158</v>
      </c>
      <c r="G25" s="70">
        <v>10</v>
      </c>
      <c r="H25" s="71">
        <v>3150</v>
      </c>
      <c r="I25" s="26">
        <f t="shared" si="3"/>
        <v>598.5</v>
      </c>
      <c r="J25" s="90">
        <f t="shared" si="4"/>
        <v>3748.5</v>
      </c>
      <c r="K25" s="27">
        <f t="shared" si="0"/>
        <v>37485</v>
      </c>
      <c r="L25" s="152"/>
      <c r="M25" s="151">
        <f t="shared" si="1"/>
        <v>3748.5</v>
      </c>
      <c r="N25" s="151">
        <f t="shared" si="2"/>
        <v>37485</v>
      </c>
    </row>
    <row r="26" spans="1:14" ht="38.25" x14ac:dyDescent="0.25">
      <c r="A26" s="72">
        <v>21</v>
      </c>
      <c r="B26" s="72"/>
      <c r="C26" s="70" t="s">
        <v>157</v>
      </c>
      <c r="D26" s="82" t="s">
        <v>156</v>
      </c>
      <c r="E26" s="70" t="s">
        <v>33</v>
      </c>
      <c r="F26" s="112" t="s">
        <v>155</v>
      </c>
      <c r="G26" s="70">
        <v>7</v>
      </c>
      <c r="H26" s="71">
        <v>21215.97</v>
      </c>
      <c r="I26" s="26">
        <f t="shared" si="3"/>
        <v>4031.0343000000003</v>
      </c>
      <c r="J26" s="90">
        <f t="shared" si="4"/>
        <v>25247.004300000001</v>
      </c>
      <c r="K26" s="27">
        <f t="shared" ref="K26:K31" si="5">+J26*G26</f>
        <v>176729.0301</v>
      </c>
      <c r="L26" s="152"/>
      <c r="M26" s="151">
        <f t="shared" si="1"/>
        <v>25247.004300000001</v>
      </c>
      <c r="N26" s="151">
        <f t="shared" si="2"/>
        <v>176729.0301</v>
      </c>
    </row>
    <row r="27" spans="1:14" ht="25.5" x14ac:dyDescent="0.25">
      <c r="A27" s="72">
        <v>22</v>
      </c>
      <c r="B27" s="72"/>
      <c r="C27" s="70" t="s">
        <v>154</v>
      </c>
      <c r="D27" s="82" t="s">
        <v>153</v>
      </c>
      <c r="E27" s="70" t="s">
        <v>33</v>
      </c>
      <c r="F27" s="112" t="s">
        <v>152</v>
      </c>
      <c r="G27" s="70">
        <v>10</v>
      </c>
      <c r="H27" s="71">
        <v>6723</v>
      </c>
      <c r="I27" s="26">
        <f t="shared" si="3"/>
        <v>1277.3700000000001</v>
      </c>
      <c r="J27" s="90">
        <f t="shared" si="4"/>
        <v>8000.37</v>
      </c>
      <c r="K27" s="27">
        <f t="shared" si="5"/>
        <v>80003.7</v>
      </c>
      <c r="L27" s="152"/>
      <c r="M27" s="151">
        <f t="shared" si="1"/>
        <v>8000.37</v>
      </c>
      <c r="N27" s="151">
        <f t="shared" si="2"/>
        <v>80003.7</v>
      </c>
    </row>
    <row r="28" spans="1:14" ht="16.5" x14ac:dyDescent="0.25">
      <c r="A28" s="72">
        <v>23</v>
      </c>
      <c r="B28" s="72"/>
      <c r="C28" s="70" t="s">
        <v>151</v>
      </c>
      <c r="D28" s="82" t="s">
        <v>150</v>
      </c>
      <c r="E28" s="70" t="s">
        <v>33</v>
      </c>
      <c r="F28" s="80" t="s">
        <v>149</v>
      </c>
      <c r="G28" s="70">
        <v>7</v>
      </c>
      <c r="H28" s="71">
        <v>3400</v>
      </c>
      <c r="I28" s="26">
        <f t="shared" si="3"/>
        <v>646</v>
      </c>
      <c r="J28" s="90">
        <f t="shared" si="4"/>
        <v>4046</v>
      </c>
      <c r="K28" s="27">
        <f t="shared" si="5"/>
        <v>28322</v>
      </c>
      <c r="L28" s="152"/>
      <c r="M28" s="151">
        <f t="shared" si="1"/>
        <v>4046</v>
      </c>
      <c r="N28" s="151">
        <f t="shared" si="2"/>
        <v>28322</v>
      </c>
    </row>
    <row r="29" spans="1:14" ht="51.75" thickBot="1" x14ac:dyDescent="0.3">
      <c r="A29" s="72">
        <v>24</v>
      </c>
      <c r="B29" s="72"/>
      <c r="C29" s="70" t="s">
        <v>148</v>
      </c>
      <c r="D29" s="81" t="s">
        <v>147</v>
      </c>
      <c r="E29" s="70" t="s">
        <v>33</v>
      </c>
      <c r="F29" s="80" t="s">
        <v>146</v>
      </c>
      <c r="G29" s="70">
        <v>10</v>
      </c>
      <c r="H29" s="71">
        <v>18000</v>
      </c>
      <c r="I29" s="26">
        <f t="shared" si="3"/>
        <v>3420</v>
      </c>
      <c r="J29" s="90">
        <f t="shared" si="4"/>
        <v>21420</v>
      </c>
      <c r="K29" s="27">
        <f t="shared" si="5"/>
        <v>214200</v>
      </c>
      <c r="M29" s="151">
        <f t="shared" si="1"/>
        <v>21420</v>
      </c>
      <c r="N29" s="151">
        <f t="shared" si="2"/>
        <v>214200</v>
      </c>
    </row>
    <row r="30" spans="1:14" ht="57" customHeight="1" thickBot="1" x14ac:dyDescent="0.3">
      <c r="A30" s="72">
        <v>25</v>
      </c>
      <c r="B30" s="72"/>
      <c r="C30" s="77" t="s">
        <v>145</v>
      </c>
      <c r="D30" s="76" t="s">
        <v>144</v>
      </c>
      <c r="E30" s="79" t="s">
        <v>143</v>
      </c>
      <c r="F30" s="78" t="s">
        <v>142</v>
      </c>
      <c r="G30" s="70">
        <v>3</v>
      </c>
      <c r="H30" s="71">
        <v>43278</v>
      </c>
      <c r="I30" s="26">
        <f t="shared" si="3"/>
        <v>8222.82</v>
      </c>
      <c r="J30" s="90">
        <f t="shared" si="4"/>
        <v>51500.82</v>
      </c>
      <c r="K30" s="27">
        <f t="shared" si="5"/>
        <v>154502.46</v>
      </c>
      <c r="M30" s="151">
        <f t="shared" si="1"/>
        <v>51500.82</v>
      </c>
      <c r="N30" s="151">
        <f t="shared" si="2"/>
        <v>154502.46</v>
      </c>
    </row>
    <row r="31" spans="1:14" ht="57" customHeight="1" thickBot="1" x14ac:dyDescent="0.3">
      <c r="A31" s="72">
        <v>26</v>
      </c>
      <c r="B31" s="72"/>
      <c r="C31" s="77" t="s">
        <v>141</v>
      </c>
      <c r="D31" s="76" t="s">
        <v>140</v>
      </c>
      <c r="E31" s="75" t="s">
        <v>33</v>
      </c>
      <c r="F31" s="74" t="s">
        <v>139</v>
      </c>
      <c r="G31" s="73">
        <v>10</v>
      </c>
      <c r="H31" s="71">
        <v>400</v>
      </c>
      <c r="I31" s="26">
        <f t="shared" si="3"/>
        <v>76</v>
      </c>
      <c r="J31" s="90">
        <f t="shared" si="4"/>
        <v>476</v>
      </c>
      <c r="K31" s="27">
        <f t="shared" si="5"/>
        <v>4760</v>
      </c>
      <c r="M31" s="151">
        <f t="shared" si="1"/>
        <v>476</v>
      </c>
      <c r="N31" s="151">
        <f t="shared" si="2"/>
        <v>4760</v>
      </c>
    </row>
    <row r="32" spans="1:14" ht="16.5" x14ac:dyDescent="0.25">
      <c r="A32" s="72"/>
      <c r="B32" s="72"/>
      <c r="C32" s="70"/>
      <c r="E32" s="70"/>
      <c r="G32" s="70"/>
      <c r="H32" s="71"/>
      <c r="I32" s="26"/>
      <c r="J32" s="26"/>
      <c r="K32" s="130">
        <f>SUM(K6:K31)</f>
        <v>5157957.6461000005</v>
      </c>
      <c r="N32" s="150">
        <f>SUM(N6:N31)</f>
        <v>5157957.6461000005</v>
      </c>
    </row>
    <row r="33" spans="3:7" x14ac:dyDescent="0.25">
      <c r="C33" s="70"/>
    </row>
    <row r="38" spans="3:7" x14ac:dyDescent="0.25">
      <c r="E38" s="1"/>
      <c r="F38" s="1" t="s">
        <v>138</v>
      </c>
      <c r="G38" s="2"/>
    </row>
    <row r="39" spans="3:7" x14ac:dyDescent="0.25">
      <c r="E39" s="1"/>
      <c r="G39" s="2" t="s">
        <v>137</v>
      </c>
    </row>
    <row r="40" spans="3:7" x14ac:dyDescent="0.25">
      <c r="E40" s="1"/>
      <c r="G40" s="2" t="s">
        <v>136</v>
      </c>
    </row>
  </sheetData>
  <mergeCells count="4">
    <mergeCell ref="D3:H3"/>
    <mergeCell ref="A3:C3"/>
    <mergeCell ref="A1:B1"/>
    <mergeCell ref="C1:J1"/>
  </mergeCells>
  <pageMargins left="0.7" right="0.7" top="0.75" bottom="0.75" header="0.3" footer="0.3"/>
  <pageSetup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12DF2-345F-4753-A2AD-1AD940150141}">
  <dimension ref="A1:O27"/>
  <sheetViews>
    <sheetView showGridLines="0" topLeftCell="A20" workbookViewId="0">
      <selection activeCell="L23" sqref="L23"/>
    </sheetView>
  </sheetViews>
  <sheetFormatPr baseColWidth="10" defaultColWidth="11" defaultRowHeight="15" x14ac:dyDescent="0.25"/>
  <cols>
    <col min="3" max="3" width="17.42578125" customWidth="1"/>
    <col min="4" max="4" width="16.28515625" customWidth="1"/>
    <col min="6" max="6" width="15" customWidth="1"/>
    <col min="8" max="8" width="13.5703125" customWidth="1"/>
    <col min="9" max="9" width="14.28515625" customWidth="1"/>
    <col min="10" max="10" width="13.5703125" customWidth="1"/>
    <col min="11" max="11" width="13.85546875" customWidth="1"/>
    <col min="12" max="12" width="14.85546875" customWidth="1"/>
  </cols>
  <sheetData>
    <row r="1" spans="1:15" ht="87" customHeight="1" x14ac:dyDescent="0.25">
      <c r="A1" s="155"/>
      <c r="B1" s="155"/>
      <c r="C1" s="161" t="s">
        <v>62</v>
      </c>
      <c r="D1" s="162"/>
      <c r="E1" s="162"/>
      <c r="F1" s="162"/>
      <c r="G1" s="162"/>
      <c r="H1" s="162"/>
      <c r="I1" s="162"/>
      <c r="J1" s="162"/>
      <c r="K1" s="162"/>
      <c r="L1" s="162"/>
    </row>
    <row r="2" spans="1:15" ht="16.5" x14ac:dyDescent="0.25">
      <c r="A2" s="158"/>
      <c r="B2" s="158"/>
      <c r="C2" s="159"/>
      <c r="D2" s="160"/>
      <c r="E2" s="160"/>
      <c r="F2" s="160"/>
      <c r="G2" s="160"/>
      <c r="H2" s="160"/>
      <c r="I2" s="160"/>
      <c r="J2" s="160"/>
      <c r="K2" s="91"/>
      <c r="L2" s="91"/>
    </row>
    <row r="3" spans="1:15" ht="60.95" customHeight="1" x14ac:dyDescent="0.25">
      <c r="A3" s="33" t="s">
        <v>0</v>
      </c>
      <c r="B3" s="156"/>
      <c r="C3" s="156"/>
      <c r="D3" s="156"/>
      <c r="E3" s="156"/>
      <c r="F3" s="156"/>
      <c r="G3" s="156"/>
      <c r="H3" s="156"/>
      <c r="I3" s="156"/>
      <c r="J3" s="156"/>
      <c r="K3" s="156"/>
      <c r="L3" s="156"/>
    </row>
    <row r="5" spans="1:15" ht="29.1" customHeight="1" x14ac:dyDescent="0.25">
      <c r="H5" s="157" t="s">
        <v>309</v>
      </c>
      <c r="I5" s="157"/>
      <c r="J5" s="157"/>
      <c r="K5" s="157"/>
      <c r="L5" s="157"/>
      <c r="M5" s="92"/>
      <c r="N5" s="92"/>
      <c r="O5" s="92"/>
    </row>
    <row r="6" spans="1:15" ht="60" x14ac:dyDescent="0.25">
      <c r="A6" s="89" t="s">
        <v>1</v>
      </c>
      <c r="B6" s="89" t="s">
        <v>2</v>
      </c>
      <c r="C6" s="89" t="s">
        <v>3</v>
      </c>
      <c r="D6" s="89" t="s">
        <v>4</v>
      </c>
      <c r="E6" s="89" t="s">
        <v>12</v>
      </c>
      <c r="F6" s="89" t="s">
        <v>13</v>
      </c>
      <c r="G6" s="89" t="s">
        <v>5</v>
      </c>
      <c r="H6" s="89" t="s">
        <v>6</v>
      </c>
      <c r="I6" s="89" t="s">
        <v>7</v>
      </c>
      <c r="J6" s="89" t="s">
        <v>8</v>
      </c>
      <c r="K6" s="89" t="s">
        <v>217</v>
      </c>
      <c r="L6" s="89" t="s">
        <v>218</v>
      </c>
    </row>
    <row r="7" spans="1:15" ht="60" x14ac:dyDescent="0.25">
      <c r="A7" s="29">
        <v>1</v>
      </c>
      <c r="B7" s="93">
        <v>60104202</v>
      </c>
      <c r="C7" s="41" t="s">
        <v>219</v>
      </c>
      <c r="D7" s="41" t="s">
        <v>220</v>
      </c>
      <c r="E7" s="41" t="s">
        <v>221</v>
      </c>
      <c r="F7" s="41" t="s">
        <v>222</v>
      </c>
      <c r="G7" s="41">
        <v>2</v>
      </c>
      <c r="H7" s="120">
        <v>107428</v>
      </c>
      <c r="I7" s="121">
        <v>25199</v>
      </c>
      <c r="J7" s="120">
        <f>+H7+I7</f>
        <v>132627</v>
      </c>
      <c r="K7" s="120">
        <v>132627</v>
      </c>
      <c r="L7" s="120">
        <f>+K7*G7</f>
        <v>265254</v>
      </c>
      <c r="M7" s="119"/>
      <c r="N7" s="119"/>
      <c r="O7" s="119"/>
    </row>
    <row r="8" spans="1:15" ht="45" x14ac:dyDescent="0.25">
      <c r="A8" s="29">
        <v>2</v>
      </c>
      <c r="B8" s="93">
        <v>41116116</v>
      </c>
      <c r="C8" s="41" t="s">
        <v>223</v>
      </c>
      <c r="D8" s="41" t="s">
        <v>224</v>
      </c>
      <c r="E8" s="29" t="s">
        <v>225</v>
      </c>
      <c r="F8" s="29" t="s">
        <v>226</v>
      </c>
      <c r="G8" s="41">
        <v>2</v>
      </c>
      <c r="H8" s="120">
        <v>74461</v>
      </c>
      <c r="I8" s="121">
        <v>17466</v>
      </c>
      <c r="J8" s="120">
        <f>+H8+I8</f>
        <v>91927</v>
      </c>
      <c r="K8" s="120">
        <f>+J8</f>
        <v>91927</v>
      </c>
      <c r="L8" s="120">
        <f>+K8*G8</f>
        <v>183854</v>
      </c>
    </row>
    <row r="9" spans="1:15" ht="45" x14ac:dyDescent="0.25">
      <c r="A9" s="29">
        <v>3</v>
      </c>
      <c r="B9" s="93">
        <v>42132203</v>
      </c>
      <c r="C9" s="41" t="s">
        <v>227</v>
      </c>
      <c r="D9" s="41" t="s">
        <v>228</v>
      </c>
      <c r="E9" s="41" t="s">
        <v>229</v>
      </c>
      <c r="F9" s="41" t="s">
        <v>230</v>
      </c>
      <c r="G9" s="41">
        <v>4</v>
      </c>
      <c r="H9" s="120">
        <v>7205</v>
      </c>
      <c r="I9" s="121">
        <v>1690</v>
      </c>
      <c r="J9" s="120">
        <f t="shared" ref="J9:J22" si="0">+H9+I9</f>
        <v>8895</v>
      </c>
      <c r="K9" s="120">
        <f t="shared" ref="K9:K22" si="1">+J9</f>
        <v>8895</v>
      </c>
      <c r="L9" s="120">
        <f>+K9*G9</f>
        <v>35580</v>
      </c>
    </row>
    <row r="10" spans="1:15" ht="75" x14ac:dyDescent="0.25">
      <c r="A10" s="29">
        <v>4</v>
      </c>
      <c r="B10" s="93">
        <v>51102709</v>
      </c>
      <c r="C10" s="41" t="s">
        <v>231</v>
      </c>
      <c r="D10" s="96" t="s">
        <v>232</v>
      </c>
      <c r="E10" s="41" t="s">
        <v>233</v>
      </c>
      <c r="F10" s="41" t="s">
        <v>234</v>
      </c>
      <c r="G10" s="41">
        <v>4</v>
      </c>
      <c r="H10" s="120">
        <v>4090.5</v>
      </c>
      <c r="I10" s="121">
        <v>959.5</v>
      </c>
      <c r="J10" s="120">
        <f t="shared" si="0"/>
        <v>5050</v>
      </c>
      <c r="K10" s="120">
        <f t="shared" si="1"/>
        <v>5050</v>
      </c>
      <c r="L10" s="120">
        <f>+K10*G10</f>
        <v>20200</v>
      </c>
    </row>
    <row r="11" spans="1:15" ht="75" x14ac:dyDescent="0.25">
      <c r="A11" s="29">
        <v>5</v>
      </c>
      <c r="B11" s="93">
        <v>24111503</v>
      </c>
      <c r="C11" s="41" t="s">
        <v>235</v>
      </c>
      <c r="D11" s="41" t="s">
        <v>236</v>
      </c>
      <c r="E11" s="41" t="s">
        <v>237</v>
      </c>
      <c r="F11" s="41" t="s">
        <v>238</v>
      </c>
      <c r="G11" s="41">
        <v>3</v>
      </c>
      <c r="H11" s="94">
        <v>46671</v>
      </c>
      <c r="I11" s="95">
        <v>10948</v>
      </c>
      <c r="J11" s="94">
        <f t="shared" si="0"/>
        <v>57619</v>
      </c>
      <c r="K11" s="94">
        <f t="shared" si="1"/>
        <v>57619</v>
      </c>
      <c r="L11" s="94">
        <f>+K11*G11</f>
        <v>172857</v>
      </c>
      <c r="N11" s="122"/>
      <c r="O11" s="122"/>
    </row>
    <row r="12" spans="1:15" ht="75" x14ac:dyDescent="0.25">
      <c r="A12" s="29">
        <v>6</v>
      </c>
      <c r="B12" s="93">
        <v>60121201</v>
      </c>
      <c r="C12" s="41" t="s">
        <v>239</v>
      </c>
      <c r="D12" s="41" t="s">
        <v>240</v>
      </c>
      <c r="E12" s="41" t="s">
        <v>233</v>
      </c>
      <c r="F12" s="41" t="s">
        <v>241</v>
      </c>
      <c r="G12" s="41">
        <v>2</v>
      </c>
      <c r="H12" s="94">
        <v>14222</v>
      </c>
      <c r="I12" s="118">
        <v>3336.02</v>
      </c>
      <c r="J12" s="120">
        <f t="shared" si="0"/>
        <v>17558.02</v>
      </c>
      <c r="K12" s="120">
        <f t="shared" si="1"/>
        <v>17558.02</v>
      </c>
      <c r="L12" s="120">
        <f t="shared" ref="L12:L22" si="2">+K12*G12</f>
        <v>35116.04</v>
      </c>
      <c r="M12" s="111"/>
      <c r="N12" s="122"/>
      <c r="O12" s="122"/>
    </row>
    <row r="13" spans="1:15" ht="90" x14ac:dyDescent="0.25">
      <c r="A13" s="29">
        <v>7</v>
      </c>
      <c r="B13" s="93">
        <v>60121201</v>
      </c>
      <c r="C13" s="41" t="s">
        <v>239</v>
      </c>
      <c r="D13" s="41" t="s">
        <v>240</v>
      </c>
      <c r="E13" s="41" t="s">
        <v>233</v>
      </c>
      <c r="F13" s="41" t="s">
        <v>242</v>
      </c>
      <c r="G13" s="41">
        <v>2</v>
      </c>
      <c r="H13" s="94">
        <v>19845</v>
      </c>
      <c r="I13" s="95">
        <v>4655</v>
      </c>
      <c r="J13" s="94">
        <f t="shared" si="0"/>
        <v>24500</v>
      </c>
      <c r="K13" s="94">
        <f t="shared" si="1"/>
        <v>24500</v>
      </c>
      <c r="L13" s="94">
        <f t="shared" si="2"/>
        <v>49000</v>
      </c>
    </row>
    <row r="14" spans="1:15" ht="75" x14ac:dyDescent="0.25">
      <c r="A14" s="29">
        <v>8</v>
      </c>
      <c r="B14" s="93">
        <v>60121201</v>
      </c>
      <c r="C14" s="41" t="s">
        <v>239</v>
      </c>
      <c r="D14" s="41" t="s">
        <v>240</v>
      </c>
      <c r="E14" s="41" t="s">
        <v>233</v>
      </c>
      <c r="F14" s="41" t="s">
        <v>243</v>
      </c>
      <c r="G14" s="41">
        <v>2</v>
      </c>
      <c r="H14" s="94">
        <v>17213</v>
      </c>
      <c r="I14" s="95">
        <v>4037</v>
      </c>
      <c r="J14" s="94">
        <f t="shared" si="0"/>
        <v>21250</v>
      </c>
      <c r="K14" s="94">
        <f t="shared" si="1"/>
        <v>21250</v>
      </c>
      <c r="L14" s="94">
        <f t="shared" si="2"/>
        <v>42500</v>
      </c>
      <c r="M14" s="111"/>
      <c r="O14" s="111"/>
    </row>
    <row r="15" spans="1:15" ht="75" x14ac:dyDescent="0.25">
      <c r="A15" s="29">
        <v>9</v>
      </c>
      <c r="B15" s="93">
        <v>60131105</v>
      </c>
      <c r="C15" s="41" t="s">
        <v>244</v>
      </c>
      <c r="D15" s="41" t="s">
        <v>244</v>
      </c>
      <c r="E15" s="41" t="s">
        <v>11</v>
      </c>
      <c r="F15" s="41" t="s">
        <v>245</v>
      </c>
      <c r="G15" s="41">
        <v>5</v>
      </c>
      <c r="H15" s="94">
        <v>11300</v>
      </c>
      <c r="I15" s="95">
        <v>2650</v>
      </c>
      <c r="J15" s="94">
        <f t="shared" si="0"/>
        <v>13950</v>
      </c>
      <c r="K15" s="94">
        <f t="shared" si="1"/>
        <v>13950</v>
      </c>
      <c r="L15" s="94">
        <f t="shared" si="2"/>
        <v>69750</v>
      </c>
    </row>
    <row r="16" spans="1:15" ht="75" x14ac:dyDescent="0.25">
      <c r="A16" s="29">
        <v>10</v>
      </c>
      <c r="B16" s="93">
        <v>49201512</v>
      </c>
      <c r="C16" s="41" t="s">
        <v>246</v>
      </c>
      <c r="D16" s="41" t="s">
        <v>246</v>
      </c>
      <c r="E16" s="41" t="s">
        <v>11</v>
      </c>
      <c r="F16" s="41" t="s">
        <v>247</v>
      </c>
      <c r="G16" s="41">
        <v>5</v>
      </c>
      <c r="H16" s="94">
        <v>6642</v>
      </c>
      <c r="I16" s="95">
        <v>1558</v>
      </c>
      <c r="J16" s="94">
        <f t="shared" si="0"/>
        <v>8200</v>
      </c>
      <c r="K16" s="94">
        <f t="shared" si="1"/>
        <v>8200</v>
      </c>
      <c r="L16" s="94">
        <f t="shared" si="2"/>
        <v>41000</v>
      </c>
    </row>
    <row r="17" spans="1:14" ht="57" customHeight="1" x14ac:dyDescent="0.25">
      <c r="A17" s="29">
        <v>11</v>
      </c>
      <c r="B17" s="93">
        <v>41122602</v>
      </c>
      <c r="C17" s="41" t="s">
        <v>248</v>
      </c>
      <c r="D17" s="41" t="s">
        <v>249</v>
      </c>
      <c r="E17" s="41" t="s">
        <v>225</v>
      </c>
      <c r="F17" s="41" t="s">
        <v>250</v>
      </c>
      <c r="G17" s="41">
        <v>2</v>
      </c>
      <c r="H17" s="94">
        <v>10611</v>
      </c>
      <c r="I17" s="95">
        <v>2489</v>
      </c>
      <c r="J17" s="94">
        <f t="shared" si="0"/>
        <v>13100</v>
      </c>
      <c r="K17" s="94">
        <f t="shared" si="1"/>
        <v>13100</v>
      </c>
      <c r="L17" s="94">
        <f t="shared" si="2"/>
        <v>26200</v>
      </c>
    </row>
    <row r="18" spans="1:14" ht="61.5" customHeight="1" x14ac:dyDescent="0.25">
      <c r="A18" s="29">
        <v>12</v>
      </c>
      <c r="B18" s="93">
        <v>41122601</v>
      </c>
      <c r="C18" s="41" t="s">
        <v>251</v>
      </c>
      <c r="D18" s="41" t="s">
        <v>252</v>
      </c>
      <c r="E18" s="41" t="s">
        <v>225</v>
      </c>
      <c r="F18" s="41" t="s">
        <v>253</v>
      </c>
      <c r="G18" s="41">
        <v>2</v>
      </c>
      <c r="H18" s="94">
        <v>9112</v>
      </c>
      <c r="I18" s="95">
        <v>2138</v>
      </c>
      <c r="J18" s="94">
        <f t="shared" si="0"/>
        <v>11250</v>
      </c>
      <c r="K18" s="94">
        <f t="shared" si="1"/>
        <v>11250</v>
      </c>
      <c r="L18" s="94">
        <f t="shared" si="2"/>
        <v>22500</v>
      </c>
      <c r="N18" s="123"/>
    </row>
    <row r="19" spans="1:14" ht="62.1" customHeight="1" x14ac:dyDescent="0.25">
      <c r="A19" s="29">
        <v>13</v>
      </c>
      <c r="B19" s="93">
        <v>46181808</v>
      </c>
      <c r="C19" s="41" t="s">
        <v>254</v>
      </c>
      <c r="D19" s="41" t="s">
        <v>254</v>
      </c>
      <c r="E19" s="41" t="s">
        <v>11</v>
      </c>
      <c r="F19" s="41" t="s">
        <v>255</v>
      </c>
      <c r="G19" s="41">
        <v>6</v>
      </c>
      <c r="H19" s="120">
        <v>5278.77</v>
      </c>
      <c r="I19" s="95">
        <v>1238</v>
      </c>
      <c r="J19" s="120">
        <f t="shared" si="0"/>
        <v>6516.77</v>
      </c>
      <c r="K19" s="120">
        <f>+J19</f>
        <v>6516.77</v>
      </c>
      <c r="L19" s="120">
        <f>+K19*G19</f>
        <v>39100.620000000003</v>
      </c>
      <c r="M19" s="111"/>
      <c r="N19" s="123"/>
    </row>
    <row r="20" spans="1:14" ht="87" customHeight="1" x14ac:dyDescent="0.25">
      <c r="A20" s="29">
        <v>14</v>
      </c>
      <c r="B20" s="93">
        <v>12352316</v>
      </c>
      <c r="C20" s="41" t="s">
        <v>256</v>
      </c>
      <c r="D20" s="41" t="s">
        <v>257</v>
      </c>
      <c r="E20" s="41" t="s">
        <v>258</v>
      </c>
      <c r="F20" s="41" t="s">
        <v>259</v>
      </c>
      <c r="G20" s="41">
        <v>1</v>
      </c>
      <c r="H20" s="94">
        <v>65407</v>
      </c>
      <c r="I20" s="95">
        <v>15342</v>
      </c>
      <c r="J20" s="94">
        <f t="shared" si="0"/>
        <v>80749</v>
      </c>
      <c r="K20" s="94">
        <f t="shared" si="1"/>
        <v>80749</v>
      </c>
      <c r="L20" s="94">
        <f t="shared" si="2"/>
        <v>80749</v>
      </c>
      <c r="M20" s="111"/>
      <c r="N20" s="123"/>
    </row>
    <row r="21" spans="1:14" ht="87" customHeight="1" x14ac:dyDescent="0.25">
      <c r="A21" s="29">
        <v>15</v>
      </c>
      <c r="B21" s="93">
        <v>14111507</v>
      </c>
      <c r="C21" s="41" t="s">
        <v>260</v>
      </c>
      <c r="D21" s="41" t="s">
        <v>261</v>
      </c>
      <c r="E21" s="41" t="s">
        <v>262</v>
      </c>
      <c r="F21" s="41" t="s">
        <v>261</v>
      </c>
      <c r="G21" s="41">
        <v>2</v>
      </c>
      <c r="H21" s="94">
        <v>17716</v>
      </c>
      <c r="I21" s="95">
        <v>4156</v>
      </c>
      <c r="J21" s="94">
        <f t="shared" si="0"/>
        <v>21872</v>
      </c>
      <c r="K21" s="94">
        <f t="shared" si="1"/>
        <v>21872</v>
      </c>
      <c r="L21" s="94">
        <f t="shared" si="2"/>
        <v>43744</v>
      </c>
      <c r="M21" s="111"/>
      <c r="N21" s="123"/>
    </row>
    <row r="22" spans="1:14" ht="75" x14ac:dyDescent="0.25">
      <c r="A22" s="29">
        <v>16</v>
      </c>
      <c r="B22" s="93">
        <v>12161703</v>
      </c>
      <c r="C22" s="41" t="s">
        <v>263</v>
      </c>
      <c r="D22" s="41" t="s">
        <v>264</v>
      </c>
      <c r="E22" s="41" t="s">
        <v>265</v>
      </c>
      <c r="F22" s="41" t="s">
        <v>266</v>
      </c>
      <c r="G22" s="41">
        <v>40</v>
      </c>
      <c r="H22" s="94">
        <v>3321</v>
      </c>
      <c r="I22" s="95">
        <v>779</v>
      </c>
      <c r="J22" s="94">
        <f t="shared" si="0"/>
        <v>4100</v>
      </c>
      <c r="K22" s="94">
        <f t="shared" si="1"/>
        <v>4100</v>
      </c>
      <c r="L22" s="94">
        <f t="shared" si="2"/>
        <v>164000</v>
      </c>
      <c r="N22" s="123"/>
    </row>
    <row r="23" spans="1:14" x14ac:dyDescent="0.25">
      <c r="L23" s="131">
        <f>SUM(L7:L22)</f>
        <v>1291404.6600000001</v>
      </c>
    </row>
    <row r="25" spans="1:14" x14ac:dyDescent="0.25">
      <c r="G25" s="143"/>
      <c r="H25" s="144"/>
      <c r="I25" s="144"/>
    </row>
    <row r="26" spans="1:14" x14ac:dyDescent="0.25">
      <c r="G26" s="143"/>
      <c r="H26" s="144"/>
      <c r="I26" s="144"/>
    </row>
    <row r="27" spans="1:14" x14ac:dyDescent="0.25">
      <c r="A27" t="s">
        <v>128</v>
      </c>
    </row>
  </sheetData>
  <mergeCells count="6">
    <mergeCell ref="A1:B1"/>
    <mergeCell ref="B3:L3"/>
    <mergeCell ref="H5:L5"/>
    <mergeCell ref="A2:B2"/>
    <mergeCell ref="C2:J2"/>
    <mergeCell ref="C1:L1"/>
  </mergeCells>
  <pageMargins left="0.7" right="0.7" top="0.75" bottom="0.75" header="0.3" footer="0.3"/>
  <pageSetup orientation="portrait" verticalDpi="12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49C19-F422-4EFF-BA3C-E8E36AD5CD4F}">
  <dimension ref="A1:B6"/>
  <sheetViews>
    <sheetView workbookViewId="0">
      <selection activeCell="G9" sqref="G9"/>
    </sheetView>
  </sheetViews>
  <sheetFormatPr baseColWidth="10" defaultRowHeight="15" x14ac:dyDescent="0.25"/>
  <cols>
    <col min="1" max="1" width="16.42578125" customWidth="1"/>
    <col min="2" max="2" width="17.7109375" customWidth="1"/>
  </cols>
  <sheetData>
    <row r="1" spans="1:2" x14ac:dyDescent="0.25">
      <c r="A1" t="s">
        <v>312</v>
      </c>
      <c r="B1" s="145">
        <v>1795815</v>
      </c>
    </row>
    <row r="2" spans="1:2" x14ac:dyDescent="0.25">
      <c r="A2" t="s">
        <v>313</v>
      </c>
      <c r="B2" s="146">
        <v>3868235</v>
      </c>
    </row>
    <row r="3" spans="1:2" x14ac:dyDescent="0.25">
      <c r="A3" t="s">
        <v>314</v>
      </c>
      <c r="B3" s="147">
        <v>7386111</v>
      </c>
    </row>
    <row r="4" spans="1:2" x14ac:dyDescent="0.25">
      <c r="A4" t="s">
        <v>315</v>
      </c>
      <c r="B4" s="148">
        <v>5157957.6461000005</v>
      </c>
    </row>
    <row r="5" spans="1:2" x14ac:dyDescent="0.25">
      <c r="A5" t="s">
        <v>316</v>
      </c>
      <c r="B5" s="147">
        <v>1291404.6600000001</v>
      </c>
    </row>
    <row r="6" spans="1:2" x14ac:dyDescent="0.25">
      <c r="B6" s="145">
        <f>SUM(B1:B5)</f>
        <v>19499523.3061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AGROPECUARIO </vt:lpstr>
      <vt:lpstr>SISTEMAS </vt:lpstr>
      <vt:lpstr>AGROINDUSTRIA</vt:lpstr>
      <vt:lpstr> ELECTRICIDAD</vt:lpstr>
      <vt:lpstr>AMBIENTAL</vt:lpstr>
      <vt:lpstr>Valor promedio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Hernando Trujillo Diaz</dc:creator>
  <cp:keywords/>
  <dc:description/>
  <cp:lastModifiedBy>Ingrid Liliana Bolivar Cano</cp:lastModifiedBy>
  <cp:revision/>
  <dcterms:created xsi:type="dcterms:W3CDTF">2021-03-17T15:09:18Z</dcterms:created>
  <dcterms:modified xsi:type="dcterms:W3CDTF">2024-11-26T22:28:01Z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2023-08-10T14:47:46Z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a550d78b-4cc0-434e-9648-b2323db83ff0</vt:lpwstr>
  </property>
  <property fmtid="{D5CDD505-2E9C-101B-9397-08002B2CF9AE}" pid="8" name="MSIP_Label_1299739c-ad3d-4908-806e-4d91151a6e13_ContentBits">
    <vt:lpwstr>0</vt:lpwstr>
  </property>
</Properties>
</file>